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0" windowWidth="19875" windowHeight="7590" tabRatio="895" firstSheet="16" activeTab="29"/>
  </bookViews>
  <sheets>
    <sheet name="NOV 1" sheetId="98" r:id="rId1"/>
    <sheet name="NOV 2" sheetId="99" r:id="rId2"/>
    <sheet name="NOV 3" sheetId="100" r:id="rId3"/>
    <sheet name="NOV 4" sheetId="103" r:id="rId4"/>
    <sheet name="NOV 5" sheetId="104" r:id="rId5"/>
    <sheet name="NOV 6" sheetId="105" r:id="rId6"/>
    <sheet name="NOV 7" sheetId="107" r:id="rId7"/>
    <sheet name="NOV 8" sheetId="108" r:id="rId8"/>
    <sheet name="NOV 9" sheetId="109" r:id="rId9"/>
    <sheet name="NOV 10" sheetId="110" r:id="rId10"/>
    <sheet name="NOV 11" sheetId="111" r:id="rId11"/>
    <sheet name="NOV 12" sheetId="112" r:id="rId12"/>
    <sheet name="NOV 13" sheetId="113" r:id="rId13"/>
    <sheet name="NOV 14" sheetId="114" r:id="rId14"/>
    <sheet name="NOV 15" sheetId="115" r:id="rId15"/>
    <sheet name="NOV 16" sheetId="116" r:id="rId16"/>
    <sheet name="NOV 17" sheetId="117" r:id="rId17"/>
    <sheet name="NOV 18" sheetId="118" r:id="rId18"/>
    <sheet name="NOV 19" sheetId="119" r:id="rId19"/>
    <sheet name="NOV 20" sheetId="120" r:id="rId20"/>
    <sheet name="NOV 21" sheetId="121" r:id="rId21"/>
    <sheet name="NOV 22" sheetId="122" r:id="rId22"/>
    <sheet name="NOV 23" sheetId="123" r:id="rId23"/>
    <sheet name="NOV 24" sheetId="125" r:id="rId24"/>
    <sheet name="NOV 25" sheetId="126" r:id="rId25"/>
    <sheet name="NOV 26" sheetId="127" r:id="rId26"/>
    <sheet name="NOV 27" sheetId="128" r:id="rId27"/>
    <sheet name="NOV 28" sheetId="129" r:id="rId28"/>
    <sheet name="NOV 29" sheetId="130" r:id="rId29"/>
    <sheet name="NOV 30" sheetId="131" r:id="rId30"/>
  </sheets>
  <externalReferences>
    <externalReference r:id="rId31"/>
  </externalReferences>
  <definedNames>
    <definedName name="_2pm___10pm" localSheetId="9">'NOV 10'!$P$4</definedName>
    <definedName name="_2pm___10pm" localSheetId="10">'NOV 11'!$P$4</definedName>
    <definedName name="_2pm___10pm" localSheetId="11">'NOV 12'!$P$4</definedName>
    <definedName name="_2pm___10pm" localSheetId="12">'NOV 13'!$P$4</definedName>
    <definedName name="_2pm___10pm" localSheetId="13">'NOV 14'!$P$4</definedName>
    <definedName name="_2pm___10pm" localSheetId="14">'NOV 15'!$P$4</definedName>
    <definedName name="_2pm___10pm" localSheetId="15">'NOV 16'!$P$4</definedName>
    <definedName name="_2pm___10pm" localSheetId="16">'NOV 17'!$P$4</definedName>
    <definedName name="_2pm___10pm" localSheetId="17">'NOV 18'!$P$4</definedName>
    <definedName name="_2pm___10pm" localSheetId="18">'NOV 19'!$P$4</definedName>
    <definedName name="_2pm___10pm" localSheetId="19">'NOV 20'!$P$4</definedName>
    <definedName name="_2pm___10pm" localSheetId="20">'NOV 21'!$P$4</definedName>
    <definedName name="_2pm___10pm" localSheetId="21">'NOV 22'!$P$4</definedName>
    <definedName name="_2pm___10pm" localSheetId="22">'NOV 23'!$P$4</definedName>
    <definedName name="_2pm___10pm" localSheetId="23">'NOV 24'!$P$4</definedName>
    <definedName name="_2pm___10pm" localSheetId="24">'NOV 25'!$P$4</definedName>
    <definedName name="_2pm___10pm" localSheetId="25">'NOV 26'!$P$4</definedName>
    <definedName name="_2pm___10pm" localSheetId="26">'NOV 27'!$P$4</definedName>
    <definedName name="_2pm___10pm" localSheetId="27">'NOV 28'!$P$4</definedName>
    <definedName name="_2pm___10pm" localSheetId="28">'NOV 29'!$P$4</definedName>
    <definedName name="_2pm___10pm" localSheetId="29">'NOV 30'!$P$4</definedName>
    <definedName name="_2pm___10pm" localSheetId="4">'NOV 5'!$P$4</definedName>
    <definedName name="_2pm___10pm" localSheetId="5">'NOV 6'!$P$4</definedName>
    <definedName name="_2pm___10pm" localSheetId="6">'NOV 7'!$P$4</definedName>
    <definedName name="_2pm___10pm" localSheetId="7">'NOV 8'!$P$4</definedName>
    <definedName name="_2pm___10pm" localSheetId="8">'NOV 9'!$P$4</definedName>
    <definedName name="_2pm___10pm">'NOV 4'!$P$4</definedName>
    <definedName name="R._MALLARI___R._REGENCIA" localSheetId="9">'NOV 10'!$P$4</definedName>
    <definedName name="R._MALLARI___R._REGENCIA" localSheetId="10">'NOV 11'!$P$4</definedName>
    <definedName name="R._MALLARI___R._REGENCIA" localSheetId="11">'NOV 12'!$P$4</definedName>
    <definedName name="R._MALLARI___R._REGENCIA" localSheetId="12">'NOV 13'!$P$4</definedName>
    <definedName name="R._MALLARI___R._REGENCIA" localSheetId="13">'NOV 14'!$P$4</definedName>
    <definedName name="R._MALLARI___R._REGENCIA" localSheetId="14">'NOV 15'!$P$4</definedName>
    <definedName name="R._MALLARI___R._REGENCIA" localSheetId="15">'NOV 16'!$P$4</definedName>
    <definedName name="R._MALLARI___R._REGENCIA" localSheetId="16">'NOV 17'!$P$4</definedName>
    <definedName name="R._MALLARI___R._REGENCIA" localSheetId="17">'NOV 18'!$P$4</definedName>
    <definedName name="R._MALLARI___R._REGENCIA" localSheetId="18">'NOV 19'!$P$4</definedName>
    <definedName name="R._MALLARI___R._REGENCIA" localSheetId="19">'NOV 20'!$P$4</definedName>
    <definedName name="R._MALLARI___R._REGENCIA" localSheetId="20">'NOV 21'!$P$4</definedName>
    <definedName name="R._MALLARI___R._REGENCIA" localSheetId="21">'NOV 22'!$P$4</definedName>
    <definedName name="R._MALLARI___R._REGENCIA" localSheetId="22">'NOV 23'!$P$4</definedName>
    <definedName name="R._MALLARI___R._REGENCIA" localSheetId="23">'NOV 24'!$P$4</definedName>
    <definedName name="R._MALLARI___R._REGENCIA" localSheetId="24">'NOV 25'!$P$4</definedName>
    <definedName name="R._MALLARI___R._REGENCIA" localSheetId="25">'NOV 26'!$P$4</definedName>
    <definedName name="R._MALLARI___R._REGENCIA" localSheetId="26">'NOV 27'!$P$4</definedName>
    <definedName name="R._MALLARI___R._REGENCIA" localSheetId="27">'NOV 28'!$P$4</definedName>
    <definedName name="R._MALLARI___R._REGENCIA" localSheetId="28">'NOV 29'!$P$4</definedName>
    <definedName name="R._MALLARI___R._REGENCIA" localSheetId="29">'NOV 30'!$P$4</definedName>
    <definedName name="R._MALLARI___R._REGENCIA" localSheetId="3">'NOV 4'!$P$4</definedName>
    <definedName name="R._MALLARI___R._REGENCIA" localSheetId="4">'NOV 5'!$P$4</definedName>
    <definedName name="R._MALLARI___R._REGENCIA" localSheetId="5">'NOV 6'!$P$4</definedName>
    <definedName name="R._MALLARI___R._REGENCIA" localSheetId="6">'NOV 7'!$P$4</definedName>
    <definedName name="R._MALLARI___R._REGENCIA" localSheetId="7">'NOV 8'!$P$4</definedName>
    <definedName name="R._MALLARI___R._REGENCIA" localSheetId="8">'NOV 9'!$P$4</definedName>
    <definedName name="R._MALLARI___R._REGENCIA">'NOV 4'!$P$4</definedName>
  </definedNames>
  <calcPr calcId="145621"/>
</workbook>
</file>

<file path=xl/calcChain.xml><?xml version="1.0" encoding="utf-8"?>
<calcChain xmlns="http://schemas.openxmlformats.org/spreadsheetml/2006/main">
  <c r="AQ17" i="131" l="1"/>
  <c r="AQ18" i="131"/>
  <c r="AQ19" i="131"/>
  <c r="AQ20" i="131"/>
  <c r="AQ21" i="131"/>
  <c r="AQ22" i="131"/>
  <c r="AQ23" i="131"/>
  <c r="AQ24" i="131"/>
  <c r="AQ25" i="131"/>
  <c r="AQ26" i="131"/>
  <c r="AQ27" i="131"/>
  <c r="AQ28" i="131"/>
  <c r="AQ29" i="131"/>
  <c r="AQ30" i="131"/>
  <c r="AQ31" i="131"/>
  <c r="AQ32" i="131"/>
  <c r="AQ33" i="131"/>
  <c r="E28" i="129"/>
  <c r="AP10" i="131" l="1"/>
  <c r="AQ11" i="131" s="1"/>
  <c r="AG10" i="131"/>
  <c r="AG35" i="131" s="1"/>
  <c r="Q10" i="131"/>
  <c r="Q35" i="131" s="1"/>
  <c r="AP10" i="130"/>
  <c r="AQ11" i="130" s="1"/>
  <c r="AG10" i="130"/>
  <c r="AG8" i="130" s="1"/>
  <c r="Q10" i="130"/>
  <c r="Q35" i="130" s="1"/>
  <c r="AP10" i="129"/>
  <c r="AQ11" i="129" s="1"/>
  <c r="AG10" i="129"/>
  <c r="AG35" i="129" s="1"/>
  <c r="Q10" i="129"/>
  <c r="R11" i="129" s="1"/>
  <c r="AR35" i="131"/>
  <c r="P35" i="131"/>
  <c r="AQ34" i="131"/>
  <c r="AH34" i="131"/>
  <c r="V34" i="131"/>
  <c r="R34" i="131"/>
  <c r="T34" i="131" s="1"/>
  <c r="J34" i="131"/>
  <c r="I34" i="131" s="1"/>
  <c r="G34" i="131"/>
  <c r="E34" i="131"/>
  <c r="AH33" i="131"/>
  <c r="V33" i="131"/>
  <c r="R33" i="131"/>
  <c r="T33" i="131" s="1"/>
  <c r="J33" i="131"/>
  <c r="I33" i="131" s="1"/>
  <c r="G33" i="131"/>
  <c r="E33" i="131"/>
  <c r="AW32" i="131"/>
  <c r="AH32" i="131"/>
  <c r="V32" i="131"/>
  <c r="R32" i="131"/>
  <c r="T32" i="131" s="1"/>
  <c r="J32" i="131"/>
  <c r="K32" i="131" s="1"/>
  <c r="G32" i="131"/>
  <c r="E32" i="131"/>
  <c r="AH31" i="131"/>
  <c r="V31" i="131"/>
  <c r="R31" i="131"/>
  <c r="T31" i="131" s="1"/>
  <c r="J31" i="131"/>
  <c r="K31" i="131" s="1"/>
  <c r="G31" i="131"/>
  <c r="E31" i="131"/>
  <c r="AH30" i="131"/>
  <c r="V30" i="131"/>
  <c r="R30" i="131"/>
  <c r="T30" i="131" s="1"/>
  <c r="J30" i="131"/>
  <c r="I30" i="131" s="1"/>
  <c r="G30" i="131"/>
  <c r="E30" i="131"/>
  <c r="AH29" i="131"/>
  <c r="V29" i="131"/>
  <c r="R29" i="131"/>
  <c r="S29" i="131" s="1"/>
  <c r="J29" i="131"/>
  <c r="K29" i="131" s="1"/>
  <c r="G29" i="131"/>
  <c r="E29" i="131"/>
  <c r="AH28" i="131"/>
  <c r="V28" i="131"/>
  <c r="R28" i="131"/>
  <c r="S28" i="131" s="1"/>
  <c r="J28" i="131"/>
  <c r="K28" i="131" s="1"/>
  <c r="I28" i="131"/>
  <c r="G28" i="131"/>
  <c r="E28" i="131"/>
  <c r="AH27" i="131"/>
  <c r="V27" i="131"/>
  <c r="R27" i="131"/>
  <c r="S27" i="131" s="1"/>
  <c r="J27" i="131"/>
  <c r="K27" i="131" s="1"/>
  <c r="I27" i="131"/>
  <c r="G27" i="131"/>
  <c r="E27" i="131"/>
  <c r="AH26" i="131"/>
  <c r="V26" i="131"/>
  <c r="R26" i="131"/>
  <c r="S26" i="131" s="1"/>
  <c r="J26" i="131"/>
  <c r="K26" i="131" s="1"/>
  <c r="G26" i="131"/>
  <c r="E26" i="131"/>
  <c r="AH25" i="131"/>
  <c r="V25" i="131"/>
  <c r="R25" i="131"/>
  <c r="S25" i="131" s="1"/>
  <c r="J25" i="131"/>
  <c r="K25" i="131" s="1"/>
  <c r="G25" i="131"/>
  <c r="E25" i="131"/>
  <c r="AH24" i="131"/>
  <c r="V24" i="131"/>
  <c r="R24" i="131"/>
  <c r="T24" i="131" s="1"/>
  <c r="J24" i="131"/>
  <c r="K24" i="131" s="1"/>
  <c r="G24" i="131"/>
  <c r="E24" i="131"/>
  <c r="AH23" i="131"/>
  <c r="V23" i="131"/>
  <c r="R23" i="131"/>
  <c r="S23" i="131" s="1"/>
  <c r="J23" i="131"/>
  <c r="K23" i="131" s="1"/>
  <c r="G23" i="131"/>
  <c r="E23" i="131"/>
  <c r="AH22" i="131"/>
  <c r="V22" i="131"/>
  <c r="R22" i="131"/>
  <c r="T22" i="131" s="1"/>
  <c r="J22" i="131"/>
  <c r="K22" i="131" s="1"/>
  <c r="G22" i="131"/>
  <c r="E22" i="131"/>
  <c r="AH21" i="131"/>
  <c r="V21" i="131"/>
  <c r="R21" i="131"/>
  <c r="S21" i="131" s="1"/>
  <c r="J21" i="131"/>
  <c r="K21" i="131" s="1"/>
  <c r="G21" i="131"/>
  <c r="E21" i="131"/>
  <c r="AH20" i="131"/>
  <c r="V20" i="131"/>
  <c r="R20" i="131"/>
  <c r="T20" i="131" s="1"/>
  <c r="K20" i="131"/>
  <c r="J20" i="131"/>
  <c r="I20" i="131"/>
  <c r="G20" i="131"/>
  <c r="E20" i="131"/>
  <c r="AH19" i="131"/>
  <c r="V19" i="131"/>
  <c r="R19" i="131"/>
  <c r="T19" i="131" s="1"/>
  <c r="J19" i="131"/>
  <c r="K19" i="131" s="1"/>
  <c r="G19" i="131"/>
  <c r="E19" i="131"/>
  <c r="AH18" i="131"/>
  <c r="V18" i="131"/>
  <c r="R18" i="131"/>
  <c r="T18" i="131" s="1"/>
  <c r="J18" i="131"/>
  <c r="I18" i="131" s="1"/>
  <c r="G18" i="131"/>
  <c r="E18" i="131"/>
  <c r="AH17" i="131"/>
  <c r="AI17" i="131" s="1"/>
  <c r="V17" i="131"/>
  <c r="R17" i="131"/>
  <c r="T17" i="131" s="1"/>
  <c r="J17" i="131"/>
  <c r="K17" i="131" s="1"/>
  <c r="G17" i="131"/>
  <c r="E17" i="131"/>
  <c r="AQ16" i="131"/>
  <c r="AH16" i="131"/>
  <c r="V16" i="131"/>
  <c r="R16" i="131"/>
  <c r="S16" i="131" s="1"/>
  <c r="J16" i="131"/>
  <c r="I16" i="131" s="1"/>
  <c r="G16" i="131"/>
  <c r="E16" i="131"/>
  <c r="AQ15" i="131"/>
  <c r="AH15" i="131"/>
  <c r="V15" i="131"/>
  <c r="R15" i="131"/>
  <c r="S15" i="131" s="1"/>
  <c r="K15" i="131"/>
  <c r="J15" i="131"/>
  <c r="I15" i="131" s="1"/>
  <c r="G15" i="131"/>
  <c r="E15" i="131"/>
  <c r="AQ14" i="131"/>
  <c r="AH14" i="131"/>
  <c r="V14" i="131"/>
  <c r="R14" i="131"/>
  <c r="S14" i="131" s="1"/>
  <c r="K14" i="131"/>
  <c r="J14" i="131"/>
  <c r="I14" i="131"/>
  <c r="G14" i="131"/>
  <c r="E14" i="131"/>
  <c r="AQ13" i="131"/>
  <c r="AH13" i="131"/>
  <c r="V13" i="131"/>
  <c r="R13" i="131"/>
  <c r="T13" i="131" s="1"/>
  <c r="J13" i="131"/>
  <c r="K13" i="131" s="1"/>
  <c r="I13" i="131"/>
  <c r="G13" i="131"/>
  <c r="E13" i="131"/>
  <c r="AQ12" i="131"/>
  <c r="AH12" i="131"/>
  <c r="V12" i="131"/>
  <c r="R12" i="131"/>
  <c r="S12" i="131" s="1"/>
  <c r="J12" i="131"/>
  <c r="K12" i="131" s="1"/>
  <c r="G12" i="131"/>
  <c r="E12" i="131"/>
  <c r="AH11" i="131"/>
  <c r="V11" i="131"/>
  <c r="J11" i="131"/>
  <c r="K11" i="131" s="1"/>
  <c r="I11" i="131"/>
  <c r="G11" i="131"/>
  <c r="E11" i="131"/>
  <c r="AR35" i="130"/>
  <c r="P35" i="130"/>
  <c r="AQ34" i="130"/>
  <c r="AH34" i="130"/>
  <c r="V34" i="130"/>
  <c r="R34" i="130"/>
  <c r="T34" i="130" s="1"/>
  <c r="J34" i="130"/>
  <c r="I34" i="130" s="1"/>
  <c r="G34" i="130"/>
  <c r="E34" i="130"/>
  <c r="AQ33" i="130"/>
  <c r="AH33" i="130"/>
  <c r="V33" i="130"/>
  <c r="R33" i="130"/>
  <c r="T33" i="130" s="1"/>
  <c r="J33" i="130"/>
  <c r="I33" i="130" s="1"/>
  <c r="G33" i="130"/>
  <c r="E33" i="130"/>
  <c r="AW32" i="130"/>
  <c r="AQ32" i="130"/>
  <c r="AH32" i="130"/>
  <c r="V32" i="130"/>
  <c r="R32" i="130"/>
  <c r="T32" i="130" s="1"/>
  <c r="J32" i="130"/>
  <c r="K32" i="130" s="1"/>
  <c r="G32" i="130"/>
  <c r="E32" i="130"/>
  <c r="AQ31" i="130"/>
  <c r="AH31" i="130"/>
  <c r="V31" i="130"/>
  <c r="R31" i="130"/>
  <c r="T31" i="130" s="1"/>
  <c r="J31" i="130"/>
  <c r="I31" i="130" s="1"/>
  <c r="G31" i="130"/>
  <c r="E31" i="130"/>
  <c r="AQ30" i="130"/>
  <c r="AH30" i="130"/>
  <c r="V30" i="130"/>
  <c r="R30" i="130"/>
  <c r="S30" i="130" s="1"/>
  <c r="J30" i="130"/>
  <c r="K30" i="130" s="1"/>
  <c r="G30" i="130"/>
  <c r="E30" i="130"/>
  <c r="AQ29" i="130"/>
  <c r="AH29" i="130"/>
  <c r="V29" i="130"/>
  <c r="R29" i="130"/>
  <c r="T29" i="130" s="1"/>
  <c r="J29" i="130"/>
  <c r="K29" i="130" s="1"/>
  <c r="G29" i="130"/>
  <c r="E29" i="130"/>
  <c r="AQ28" i="130"/>
  <c r="AH28" i="130"/>
  <c r="V28" i="130"/>
  <c r="R28" i="130"/>
  <c r="S28" i="130" s="1"/>
  <c r="J28" i="130"/>
  <c r="K28" i="130" s="1"/>
  <c r="G28" i="130"/>
  <c r="E28" i="130"/>
  <c r="AQ27" i="130"/>
  <c r="AH27" i="130"/>
  <c r="V27" i="130"/>
  <c r="R27" i="130"/>
  <c r="T27" i="130" s="1"/>
  <c r="J27" i="130"/>
  <c r="I27" i="130" s="1"/>
  <c r="G27" i="130"/>
  <c r="E27" i="130"/>
  <c r="AQ26" i="130"/>
  <c r="AH26" i="130"/>
  <c r="V26" i="130"/>
  <c r="R26" i="130"/>
  <c r="S26" i="130" s="1"/>
  <c r="J26" i="130"/>
  <c r="I26" i="130" s="1"/>
  <c r="G26" i="130"/>
  <c r="E26" i="130"/>
  <c r="AQ25" i="130"/>
  <c r="AH25" i="130"/>
  <c r="V25" i="130"/>
  <c r="R25" i="130"/>
  <c r="T25" i="130" s="1"/>
  <c r="J25" i="130"/>
  <c r="K25" i="130" s="1"/>
  <c r="G25" i="130"/>
  <c r="E25" i="130"/>
  <c r="AQ24" i="130"/>
  <c r="AH24" i="130"/>
  <c r="V24" i="130"/>
  <c r="R24" i="130"/>
  <c r="T24" i="130" s="1"/>
  <c r="J24" i="130"/>
  <c r="K24" i="130" s="1"/>
  <c r="G24" i="130"/>
  <c r="E24" i="130"/>
  <c r="AQ23" i="130"/>
  <c r="AH23" i="130"/>
  <c r="V23" i="130"/>
  <c r="R23" i="130"/>
  <c r="S23" i="130" s="1"/>
  <c r="J23" i="130"/>
  <c r="K23" i="130" s="1"/>
  <c r="G23" i="130"/>
  <c r="E23" i="130"/>
  <c r="AQ22" i="130"/>
  <c r="AH22" i="130"/>
  <c r="V22" i="130"/>
  <c r="R22" i="130"/>
  <c r="T22" i="130" s="1"/>
  <c r="J22" i="130"/>
  <c r="I22" i="130" s="1"/>
  <c r="G22" i="130"/>
  <c r="E22" i="130"/>
  <c r="AQ21" i="130"/>
  <c r="AH21" i="130"/>
  <c r="V21" i="130"/>
  <c r="R21" i="130"/>
  <c r="T21" i="130" s="1"/>
  <c r="J21" i="130"/>
  <c r="K21" i="130" s="1"/>
  <c r="G21" i="130"/>
  <c r="E21" i="130"/>
  <c r="AQ20" i="130"/>
  <c r="AH20" i="130"/>
  <c r="V20" i="130"/>
  <c r="R20" i="130"/>
  <c r="S20" i="130" s="1"/>
  <c r="J20" i="130"/>
  <c r="K20" i="130" s="1"/>
  <c r="G20" i="130"/>
  <c r="E20" i="130"/>
  <c r="AQ19" i="130"/>
  <c r="AH19" i="130"/>
  <c r="V19" i="130"/>
  <c r="R19" i="130"/>
  <c r="T19" i="130" s="1"/>
  <c r="J19" i="130"/>
  <c r="I19" i="130" s="1"/>
  <c r="G19" i="130"/>
  <c r="E19" i="130"/>
  <c r="AQ18" i="130"/>
  <c r="AH18" i="130"/>
  <c r="V18" i="130"/>
  <c r="R18" i="130"/>
  <c r="T18" i="130" s="1"/>
  <c r="J18" i="130"/>
  <c r="I18" i="130" s="1"/>
  <c r="G18" i="130"/>
  <c r="E18" i="130"/>
  <c r="AQ17" i="130"/>
  <c r="AH17" i="130"/>
  <c r="V17" i="130"/>
  <c r="R17" i="130"/>
  <c r="S17" i="130" s="1"/>
  <c r="J17" i="130"/>
  <c r="K17" i="130" s="1"/>
  <c r="G17" i="130"/>
  <c r="E17" i="130"/>
  <c r="AQ16" i="130"/>
  <c r="AH16" i="130"/>
  <c r="V16" i="130"/>
  <c r="R16" i="130"/>
  <c r="T16" i="130" s="1"/>
  <c r="J16" i="130"/>
  <c r="K16" i="130" s="1"/>
  <c r="G16" i="130"/>
  <c r="E16" i="130"/>
  <c r="AQ15" i="130"/>
  <c r="AH15" i="130"/>
  <c r="V15" i="130"/>
  <c r="R15" i="130"/>
  <c r="T15" i="130" s="1"/>
  <c r="J15" i="130"/>
  <c r="I15" i="130" s="1"/>
  <c r="G15" i="130"/>
  <c r="E15" i="130"/>
  <c r="AQ14" i="130"/>
  <c r="AH14" i="130"/>
  <c r="V14" i="130"/>
  <c r="R14" i="130"/>
  <c r="S14" i="130" s="1"/>
  <c r="J14" i="130"/>
  <c r="I14" i="130" s="1"/>
  <c r="G14" i="130"/>
  <c r="E14" i="130"/>
  <c r="AQ13" i="130"/>
  <c r="AH13" i="130"/>
  <c r="V13" i="130"/>
  <c r="R13" i="130"/>
  <c r="T13" i="130" s="1"/>
  <c r="J13" i="130"/>
  <c r="K13" i="130" s="1"/>
  <c r="I13" i="130"/>
  <c r="G13" i="130"/>
  <c r="E13" i="130"/>
  <c r="AQ12" i="130"/>
  <c r="AH12" i="130"/>
  <c r="V12" i="130"/>
  <c r="R12" i="130"/>
  <c r="T12" i="130" s="1"/>
  <c r="J12" i="130"/>
  <c r="K12" i="130" s="1"/>
  <c r="I12" i="130"/>
  <c r="G12" i="130"/>
  <c r="E12" i="130"/>
  <c r="AH11" i="130"/>
  <c r="V11" i="130"/>
  <c r="K11" i="130"/>
  <c r="J11" i="130"/>
  <c r="I11" i="130" s="1"/>
  <c r="G11" i="130"/>
  <c r="E11" i="130"/>
  <c r="AG35" i="130"/>
  <c r="AR35" i="129"/>
  <c r="Q35" i="129"/>
  <c r="P35" i="129"/>
  <c r="AQ34" i="129"/>
  <c r="AH34" i="129"/>
  <c r="V34" i="129"/>
  <c r="R34" i="129"/>
  <c r="T34" i="129" s="1"/>
  <c r="J34" i="129"/>
  <c r="K34" i="129" s="1"/>
  <c r="G34" i="129"/>
  <c r="E34" i="129"/>
  <c r="AQ33" i="129"/>
  <c r="AH33" i="129"/>
  <c r="V33" i="129"/>
  <c r="R33" i="129"/>
  <c r="T33" i="129" s="1"/>
  <c r="J33" i="129"/>
  <c r="K33" i="129" s="1"/>
  <c r="G33" i="129"/>
  <c r="E33" i="129"/>
  <c r="AW32" i="129"/>
  <c r="AQ32" i="129"/>
  <c r="AH32" i="129"/>
  <c r="V32" i="129"/>
  <c r="R32" i="129"/>
  <c r="S32" i="129" s="1"/>
  <c r="J32" i="129"/>
  <c r="K32" i="129" s="1"/>
  <c r="G32" i="129"/>
  <c r="E32" i="129"/>
  <c r="AQ31" i="129"/>
  <c r="AH31" i="129"/>
  <c r="V31" i="129"/>
  <c r="R31" i="129"/>
  <c r="T31" i="129" s="1"/>
  <c r="J31" i="129"/>
  <c r="K31" i="129" s="1"/>
  <c r="G31" i="129"/>
  <c r="E31" i="129"/>
  <c r="AQ30" i="129"/>
  <c r="AH30" i="129"/>
  <c r="V30" i="129"/>
  <c r="R30" i="129"/>
  <c r="T30" i="129" s="1"/>
  <c r="J30" i="129"/>
  <c r="K30" i="129" s="1"/>
  <c r="G30" i="129"/>
  <c r="E30" i="129"/>
  <c r="AQ29" i="129"/>
  <c r="AH29" i="129"/>
  <c r="V29" i="129"/>
  <c r="R29" i="129"/>
  <c r="T29" i="129" s="1"/>
  <c r="J29" i="129"/>
  <c r="K29" i="129" s="1"/>
  <c r="G29" i="129"/>
  <c r="E29" i="129"/>
  <c r="AQ28" i="129"/>
  <c r="AH28" i="129"/>
  <c r="V28" i="129"/>
  <c r="R28" i="129"/>
  <c r="S28" i="129" s="1"/>
  <c r="J28" i="129"/>
  <c r="K28" i="129" s="1"/>
  <c r="G28" i="129"/>
  <c r="AQ27" i="129"/>
  <c r="AH27" i="129"/>
  <c r="V27" i="129"/>
  <c r="R27" i="129"/>
  <c r="T27" i="129" s="1"/>
  <c r="J27" i="129"/>
  <c r="K27" i="129" s="1"/>
  <c r="G27" i="129"/>
  <c r="E27" i="129"/>
  <c r="AQ26" i="129"/>
  <c r="AH26" i="129"/>
  <c r="V26" i="129"/>
  <c r="R26" i="129"/>
  <c r="T26" i="129" s="1"/>
  <c r="J26" i="129"/>
  <c r="K26" i="129" s="1"/>
  <c r="G26" i="129"/>
  <c r="E26" i="129"/>
  <c r="AQ25" i="129"/>
  <c r="AH25" i="129"/>
  <c r="V25" i="129"/>
  <c r="R25" i="129"/>
  <c r="T25" i="129" s="1"/>
  <c r="J25" i="129"/>
  <c r="K25" i="129" s="1"/>
  <c r="G25" i="129"/>
  <c r="E25" i="129"/>
  <c r="AQ24" i="129"/>
  <c r="AH24" i="129"/>
  <c r="V24" i="129"/>
  <c r="R24" i="129"/>
  <c r="S24" i="129" s="1"/>
  <c r="J24" i="129"/>
  <c r="K24" i="129" s="1"/>
  <c r="G24" i="129"/>
  <c r="E24" i="129"/>
  <c r="AQ23" i="129"/>
  <c r="AH23" i="129"/>
  <c r="V23" i="129"/>
  <c r="R23" i="129"/>
  <c r="S23" i="129" s="1"/>
  <c r="J23" i="129"/>
  <c r="K23" i="129" s="1"/>
  <c r="G23" i="129"/>
  <c r="E23" i="129"/>
  <c r="AQ22" i="129"/>
  <c r="AH22" i="129"/>
  <c r="V22" i="129"/>
  <c r="R22" i="129"/>
  <c r="S22" i="129" s="1"/>
  <c r="J22" i="129"/>
  <c r="K22" i="129" s="1"/>
  <c r="G22" i="129"/>
  <c r="E22" i="129"/>
  <c r="AQ21" i="129"/>
  <c r="AH21" i="129"/>
  <c r="V21" i="129"/>
  <c r="S21" i="129"/>
  <c r="R21" i="129"/>
  <c r="T21" i="129" s="1"/>
  <c r="J21" i="129"/>
  <c r="K21" i="129" s="1"/>
  <c r="G21" i="129"/>
  <c r="E21" i="129"/>
  <c r="AQ20" i="129"/>
  <c r="AH20" i="129"/>
  <c r="V20" i="129"/>
  <c r="R20" i="129"/>
  <c r="T20" i="129" s="1"/>
  <c r="J20" i="129"/>
  <c r="K20" i="129" s="1"/>
  <c r="G20" i="129"/>
  <c r="E20" i="129"/>
  <c r="AQ19" i="129"/>
  <c r="AH19" i="129"/>
  <c r="V19" i="129"/>
  <c r="R19" i="129"/>
  <c r="T19" i="129" s="1"/>
  <c r="J19" i="129"/>
  <c r="K19" i="129" s="1"/>
  <c r="G19" i="129"/>
  <c r="E19" i="129"/>
  <c r="AQ18" i="129"/>
  <c r="AH18" i="129"/>
  <c r="V18" i="129"/>
  <c r="R18" i="129"/>
  <c r="T18" i="129" s="1"/>
  <c r="J18" i="129"/>
  <c r="K18" i="129" s="1"/>
  <c r="G18" i="129"/>
  <c r="E18" i="129"/>
  <c r="AQ17" i="129"/>
  <c r="AH17" i="129"/>
  <c r="V17" i="129"/>
  <c r="R17" i="129"/>
  <c r="S17" i="129" s="1"/>
  <c r="J17" i="129"/>
  <c r="K17" i="129" s="1"/>
  <c r="G17" i="129"/>
  <c r="E17" i="129"/>
  <c r="AQ16" i="129"/>
  <c r="AH16" i="129"/>
  <c r="V16" i="129"/>
  <c r="R16" i="129"/>
  <c r="T16" i="129" s="1"/>
  <c r="J16" i="129"/>
  <c r="K16" i="129" s="1"/>
  <c r="G16" i="129"/>
  <c r="E16" i="129"/>
  <c r="AQ15" i="129"/>
  <c r="AH15" i="129"/>
  <c r="V15" i="129"/>
  <c r="R15" i="129"/>
  <c r="S15" i="129" s="1"/>
  <c r="J15" i="129"/>
  <c r="K15" i="129" s="1"/>
  <c r="G15" i="129"/>
  <c r="E15" i="129"/>
  <c r="AQ14" i="129"/>
  <c r="AH14" i="129"/>
  <c r="V14" i="129"/>
  <c r="R14" i="129"/>
  <c r="S14" i="129" s="1"/>
  <c r="J14" i="129"/>
  <c r="I14" i="129" s="1"/>
  <c r="G14" i="129"/>
  <c r="E14" i="129"/>
  <c r="AQ13" i="129"/>
  <c r="AH13" i="129"/>
  <c r="V13" i="129"/>
  <c r="R13" i="129"/>
  <c r="S13" i="129" s="1"/>
  <c r="J13" i="129"/>
  <c r="K13" i="129" s="1"/>
  <c r="G13" i="129"/>
  <c r="E13" i="129"/>
  <c r="AQ12" i="129"/>
  <c r="AH12" i="129"/>
  <c r="V12" i="129"/>
  <c r="R12" i="129"/>
  <c r="T12" i="129" s="1"/>
  <c r="J12" i="129"/>
  <c r="K12" i="129" s="1"/>
  <c r="G12" i="129"/>
  <c r="E12" i="129"/>
  <c r="AH11" i="129"/>
  <c r="V11" i="129"/>
  <c r="J11" i="129"/>
  <c r="I11" i="129" s="1"/>
  <c r="G11" i="129"/>
  <c r="E11" i="129"/>
  <c r="AP10" i="128"/>
  <c r="AQ11" i="128" s="1"/>
  <c r="AG10" i="128"/>
  <c r="AG8" i="128" s="1"/>
  <c r="Q10" i="128"/>
  <c r="Q35" i="128" s="1"/>
  <c r="AR35" i="128"/>
  <c r="P35" i="128"/>
  <c r="AQ34" i="128"/>
  <c r="AH34" i="128"/>
  <c r="V34" i="128"/>
  <c r="R34" i="128"/>
  <c r="T34" i="128" s="1"/>
  <c r="J34" i="128"/>
  <c r="K34" i="128" s="1"/>
  <c r="G34" i="128"/>
  <c r="E34" i="128"/>
  <c r="AQ33" i="128"/>
  <c r="AH33" i="128"/>
  <c r="V33" i="128"/>
  <c r="R33" i="128"/>
  <c r="T33" i="128" s="1"/>
  <c r="J33" i="128"/>
  <c r="K33" i="128" s="1"/>
  <c r="G33" i="128"/>
  <c r="E33" i="128"/>
  <c r="AW32" i="128"/>
  <c r="AQ32" i="128"/>
  <c r="AH32" i="128"/>
  <c r="V32" i="128"/>
  <c r="R32" i="128"/>
  <c r="S32" i="128" s="1"/>
  <c r="J32" i="128"/>
  <c r="I32" i="128" s="1"/>
  <c r="G32" i="128"/>
  <c r="E32" i="128"/>
  <c r="AQ31" i="128"/>
  <c r="AH31" i="128"/>
  <c r="V31" i="128"/>
  <c r="R31" i="128"/>
  <c r="S31" i="128" s="1"/>
  <c r="J31" i="128"/>
  <c r="I31" i="128" s="1"/>
  <c r="G31" i="128"/>
  <c r="E31" i="128"/>
  <c r="AQ30" i="128"/>
  <c r="AH30" i="128"/>
  <c r="V30" i="128"/>
  <c r="R30" i="128"/>
  <c r="S30" i="128" s="1"/>
  <c r="J30" i="128"/>
  <c r="I30" i="128" s="1"/>
  <c r="G30" i="128"/>
  <c r="E30" i="128"/>
  <c r="AQ29" i="128"/>
  <c r="AH29" i="128"/>
  <c r="V29" i="128"/>
  <c r="R29" i="128"/>
  <c r="S29" i="128" s="1"/>
  <c r="J29" i="128"/>
  <c r="I29" i="128" s="1"/>
  <c r="G29" i="128"/>
  <c r="E29" i="128"/>
  <c r="AQ28" i="128"/>
  <c r="AH28" i="128"/>
  <c r="V28" i="128"/>
  <c r="R28" i="128"/>
  <c r="S28" i="128" s="1"/>
  <c r="J28" i="128"/>
  <c r="I28" i="128" s="1"/>
  <c r="G28" i="128"/>
  <c r="E28" i="128"/>
  <c r="AQ27" i="128"/>
  <c r="AH27" i="128"/>
  <c r="V27" i="128"/>
  <c r="R27" i="128"/>
  <c r="S27" i="128" s="1"/>
  <c r="J27" i="128"/>
  <c r="I27" i="128" s="1"/>
  <c r="G27" i="128"/>
  <c r="E27" i="128"/>
  <c r="AQ26" i="128"/>
  <c r="AH26" i="128"/>
  <c r="V26" i="128"/>
  <c r="R26" i="128"/>
  <c r="S26" i="128" s="1"/>
  <c r="J26" i="128"/>
  <c r="I26" i="128" s="1"/>
  <c r="G26" i="128"/>
  <c r="E26" i="128"/>
  <c r="AQ25" i="128"/>
  <c r="AH25" i="128"/>
  <c r="V25" i="128"/>
  <c r="R25" i="128"/>
  <c r="S25" i="128" s="1"/>
  <c r="J25" i="128"/>
  <c r="I25" i="128" s="1"/>
  <c r="G25" i="128"/>
  <c r="E25" i="128"/>
  <c r="AQ24" i="128"/>
  <c r="AH24" i="128"/>
  <c r="V24" i="128"/>
  <c r="R24" i="128"/>
  <c r="S24" i="128" s="1"/>
  <c r="J24" i="128"/>
  <c r="I24" i="128" s="1"/>
  <c r="G24" i="128"/>
  <c r="E24" i="128"/>
  <c r="AQ23" i="128"/>
  <c r="AH23" i="128"/>
  <c r="V23" i="128"/>
  <c r="R23" i="128"/>
  <c r="S23" i="128" s="1"/>
  <c r="J23" i="128"/>
  <c r="I23" i="128" s="1"/>
  <c r="G23" i="128"/>
  <c r="E23" i="128"/>
  <c r="AQ22" i="128"/>
  <c r="AH22" i="128"/>
  <c r="V22" i="128"/>
  <c r="R22" i="128"/>
  <c r="S22" i="128" s="1"/>
  <c r="J22" i="128"/>
  <c r="I22" i="128" s="1"/>
  <c r="G22" i="128"/>
  <c r="E22" i="128"/>
  <c r="AQ21" i="128"/>
  <c r="AH21" i="128"/>
  <c r="V21" i="128"/>
  <c r="R21" i="128"/>
  <c r="S21" i="128" s="1"/>
  <c r="J21" i="128"/>
  <c r="I21" i="128" s="1"/>
  <c r="G21" i="128"/>
  <c r="E21" i="128"/>
  <c r="AQ20" i="128"/>
  <c r="AH20" i="128"/>
  <c r="V20" i="128"/>
  <c r="R20" i="128"/>
  <c r="S20" i="128" s="1"/>
  <c r="J20" i="128"/>
  <c r="I20" i="128" s="1"/>
  <c r="G20" i="128"/>
  <c r="E20" i="128"/>
  <c r="AQ19" i="128"/>
  <c r="AH19" i="128"/>
  <c r="V19" i="128"/>
  <c r="R19" i="128"/>
  <c r="S19" i="128" s="1"/>
  <c r="J19" i="128"/>
  <c r="I19" i="128" s="1"/>
  <c r="G19" i="128"/>
  <c r="E19" i="128"/>
  <c r="AQ18" i="128"/>
  <c r="AH18" i="128"/>
  <c r="V18" i="128"/>
  <c r="R18" i="128"/>
  <c r="S18" i="128" s="1"/>
  <c r="J18" i="128"/>
  <c r="I18" i="128" s="1"/>
  <c r="G18" i="128"/>
  <c r="E18" i="128"/>
  <c r="AQ17" i="128"/>
  <c r="AH17" i="128"/>
  <c r="V17" i="128"/>
  <c r="R17" i="128"/>
  <c r="S17" i="128" s="1"/>
  <c r="J17" i="128"/>
  <c r="I17" i="128" s="1"/>
  <c r="G17" i="128"/>
  <c r="E17" i="128"/>
  <c r="AQ16" i="128"/>
  <c r="AH16" i="128"/>
  <c r="V16" i="128"/>
  <c r="R16" i="128"/>
  <c r="S16" i="128" s="1"/>
  <c r="J16" i="128"/>
  <c r="I16" i="128" s="1"/>
  <c r="G16" i="128"/>
  <c r="E16" i="128"/>
  <c r="AQ15" i="128"/>
  <c r="AH15" i="128"/>
  <c r="V15" i="128"/>
  <c r="R15" i="128"/>
  <c r="S15" i="128" s="1"/>
  <c r="J15" i="128"/>
  <c r="I15" i="128" s="1"/>
  <c r="G15" i="128"/>
  <c r="E15" i="128"/>
  <c r="AQ14" i="128"/>
  <c r="AH14" i="128"/>
  <c r="V14" i="128"/>
  <c r="R14" i="128"/>
  <c r="S14" i="128" s="1"/>
  <c r="J14" i="128"/>
  <c r="I14" i="128" s="1"/>
  <c r="G14" i="128"/>
  <c r="E14" i="128"/>
  <c r="AQ13" i="128"/>
  <c r="AH13" i="128"/>
  <c r="V13" i="128"/>
  <c r="R13" i="128"/>
  <c r="S13" i="128" s="1"/>
  <c r="J13" i="128"/>
  <c r="I13" i="128" s="1"/>
  <c r="G13" i="128"/>
  <c r="E13" i="128"/>
  <c r="AQ12" i="128"/>
  <c r="AH12" i="128"/>
  <c r="V12" i="128"/>
  <c r="R12" i="128"/>
  <c r="S12" i="128" s="1"/>
  <c r="J12" i="128"/>
  <c r="I12" i="128" s="1"/>
  <c r="G12" i="128"/>
  <c r="E12" i="128"/>
  <c r="V11" i="128"/>
  <c r="J11" i="128"/>
  <c r="I11" i="128" s="1"/>
  <c r="G11" i="128"/>
  <c r="E11" i="128"/>
  <c r="AG35" i="128"/>
  <c r="AP10" i="127"/>
  <c r="AQ11" i="127" s="1"/>
  <c r="AG10" i="127"/>
  <c r="AG35" i="127" s="1"/>
  <c r="Q10" i="127"/>
  <c r="Q35" i="127" s="1"/>
  <c r="AR35" i="127"/>
  <c r="P35" i="127"/>
  <c r="AQ34" i="127"/>
  <c r="AH34" i="127"/>
  <c r="V34" i="127"/>
  <c r="R34" i="127"/>
  <c r="T34" i="127" s="1"/>
  <c r="J34" i="127"/>
  <c r="K34" i="127" s="1"/>
  <c r="G34" i="127"/>
  <c r="E34" i="127"/>
  <c r="AQ33" i="127"/>
  <c r="AH33" i="127"/>
  <c r="V33" i="127"/>
  <c r="R33" i="127"/>
  <c r="T33" i="127" s="1"/>
  <c r="J33" i="127"/>
  <c r="I33" i="127" s="1"/>
  <c r="G33" i="127"/>
  <c r="E33" i="127"/>
  <c r="AW32" i="127"/>
  <c r="AQ32" i="127"/>
  <c r="AH32" i="127"/>
  <c r="V32" i="127"/>
  <c r="R32" i="127"/>
  <c r="T32" i="127" s="1"/>
  <c r="J32" i="127"/>
  <c r="K32" i="127" s="1"/>
  <c r="G32" i="127"/>
  <c r="E32" i="127"/>
  <c r="AQ31" i="127"/>
  <c r="AH31" i="127"/>
  <c r="V31" i="127"/>
  <c r="R31" i="127"/>
  <c r="T31" i="127" s="1"/>
  <c r="J31" i="127"/>
  <c r="K31" i="127" s="1"/>
  <c r="G31" i="127"/>
  <c r="E31" i="127"/>
  <c r="AQ30" i="127"/>
  <c r="AH30" i="127"/>
  <c r="V30" i="127"/>
  <c r="R30" i="127"/>
  <c r="T30" i="127" s="1"/>
  <c r="J30" i="127"/>
  <c r="K30" i="127" s="1"/>
  <c r="G30" i="127"/>
  <c r="E30" i="127"/>
  <c r="AQ29" i="127"/>
  <c r="AH29" i="127"/>
  <c r="V29" i="127"/>
  <c r="R29" i="127"/>
  <c r="T29" i="127" s="1"/>
  <c r="J29" i="127"/>
  <c r="I29" i="127" s="1"/>
  <c r="G29" i="127"/>
  <c r="E29" i="127"/>
  <c r="AQ28" i="127"/>
  <c r="AH28" i="127"/>
  <c r="V28" i="127"/>
  <c r="R28" i="127"/>
  <c r="T28" i="127" s="1"/>
  <c r="J28" i="127"/>
  <c r="K28" i="127" s="1"/>
  <c r="G28" i="127"/>
  <c r="E28" i="127"/>
  <c r="AQ27" i="127"/>
  <c r="AH27" i="127"/>
  <c r="V27" i="127"/>
  <c r="R27" i="127"/>
  <c r="T27" i="127" s="1"/>
  <c r="J27" i="127"/>
  <c r="K27" i="127" s="1"/>
  <c r="G27" i="127"/>
  <c r="E27" i="127"/>
  <c r="AQ26" i="127"/>
  <c r="AH26" i="127"/>
  <c r="V26" i="127"/>
  <c r="R26" i="127"/>
  <c r="T26" i="127" s="1"/>
  <c r="J26" i="127"/>
  <c r="K26" i="127" s="1"/>
  <c r="G26" i="127"/>
  <c r="E26" i="127"/>
  <c r="AQ25" i="127"/>
  <c r="AH25" i="127"/>
  <c r="V25" i="127"/>
  <c r="R25" i="127"/>
  <c r="T25" i="127" s="1"/>
  <c r="J25" i="127"/>
  <c r="I25" i="127" s="1"/>
  <c r="G25" i="127"/>
  <c r="E25" i="127"/>
  <c r="AQ24" i="127"/>
  <c r="AH24" i="127"/>
  <c r="V24" i="127"/>
  <c r="R24" i="127"/>
  <c r="T24" i="127" s="1"/>
  <c r="J24" i="127"/>
  <c r="K24" i="127" s="1"/>
  <c r="G24" i="127"/>
  <c r="E24" i="127"/>
  <c r="AQ23" i="127"/>
  <c r="AH23" i="127"/>
  <c r="V23" i="127"/>
  <c r="R23" i="127"/>
  <c r="T23" i="127" s="1"/>
  <c r="J23" i="127"/>
  <c r="K23" i="127" s="1"/>
  <c r="I23" i="127"/>
  <c r="G23" i="127"/>
  <c r="E23" i="127"/>
  <c r="AQ22" i="127"/>
  <c r="AH22" i="127"/>
  <c r="V22" i="127"/>
  <c r="R22" i="127"/>
  <c r="T22" i="127" s="1"/>
  <c r="J22" i="127"/>
  <c r="K22" i="127" s="1"/>
  <c r="I22" i="127"/>
  <c r="G22" i="127"/>
  <c r="E22" i="127"/>
  <c r="AQ21" i="127"/>
  <c r="AH21" i="127"/>
  <c r="V21" i="127"/>
  <c r="R21" i="127"/>
  <c r="T21" i="127" s="1"/>
  <c r="J21" i="127"/>
  <c r="K21" i="127" s="1"/>
  <c r="I21" i="127"/>
  <c r="G21" i="127"/>
  <c r="E21" i="127"/>
  <c r="AQ20" i="127"/>
  <c r="AH20" i="127"/>
  <c r="V20" i="127"/>
  <c r="R20" i="127"/>
  <c r="T20" i="127" s="1"/>
  <c r="J20" i="127"/>
  <c r="K20" i="127" s="1"/>
  <c r="I20" i="127"/>
  <c r="G20" i="127"/>
  <c r="E20" i="127"/>
  <c r="AQ19" i="127"/>
  <c r="AH19" i="127"/>
  <c r="V19" i="127"/>
  <c r="R19" i="127"/>
  <c r="T19" i="127" s="1"/>
  <c r="J19" i="127"/>
  <c r="I19" i="127" s="1"/>
  <c r="G19" i="127"/>
  <c r="E19" i="127"/>
  <c r="AQ18" i="127"/>
  <c r="AH18" i="127"/>
  <c r="V18" i="127"/>
  <c r="R18" i="127"/>
  <c r="T18" i="127" s="1"/>
  <c r="J18" i="127"/>
  <c r="K18" i="127" s="1"/>
  <c r="G18" i="127"/>
  <c r="E18" i="127"/>
  <c r="AQ17" i="127"/>
  <c r="AH17" i="127"/>
  <c r="V17" i="127"/>
  <c r="R17" i="127"/>
  <c r="T17" i="127" s="1"/>
  <c r="J17" i="127"/>
  <c r="K17" i="127" s="1"/>
  <c r="G17" i="127"/>
  <c r="E17" i="127"/>
  <c r="AQ16" i="127"/>
  <c r="AH16" i="127"/>
  <c r="V16" i="127"/>
  <c r="R16" i="127"/>
  <c r="T16" i="127" s="1"/>
  <c r="J16" i="127"/>
  <c r="K16" i="127" s="1"/>
  <c r="G16" i="127"/>
  <c r="E16" i="127"/>
  <c r="AQ15" i="127"/>
  <c r="AH15" i="127"/>
  <c r="V15" i="127"/>
  <c r="R15" i="127"/>
  <c r="T15" i="127" s="1"/>
  <c r="J15" i="127"/>
  <c r="K15" i="127" s="1"/>
  <c r="G15" i="127"/>
  <c r="E15" i="127"/>
  <c r="AQ14" i="127"/>
  <c r="AH14" i="127"/>
  <c r="V14" i="127"/>
  <c r="R14" i="127"/>
  <c r="T14" i="127" s="1"/>
  <c r="J14" i="127"/>
  <c r="K14" i="127" s="1"/>
  <c r="G14" i="127"/>
  <c r="E14" i="127"/>
  <c r="AQ13" i="127"/>
  <c r="AH13" i="127"/>
  <c r="V13" i="127"/>
  <c r="R13" i="127"/>
  <c r="T13" i="127" s="1"/>
  <c r="J13" i="127"/>
  <c r="I13" i="127" s="1"/>
  <c r="G13" i="127"/>
  <c r="E13" i="127"/>
  <c r="AQ12" i="127"/>
  <c r="AH12" i="127"/>
  <c r="V12" i="127"/>
  <c r="R12" i="127"/>
  <c r="T12" i="127" s="1"/>
  <c r="J12" i="127"/>
  <c r="I12" i="127" s="1"/>
  <c r="G12" i="127"/>
  <c r="E12" i="127"/>
  <c r="V11" i="127"/>
  <c r="R11" i="127"/>
  <c r="K11" i="127"/>
  <c r="J11" i="127"/>
  <c r="I11" i="127" s="1"/>
  <c r="G11" i="127"/>
  <c r="E11" i="127"/>
  <c r="K12" i="127" l="1"/>
  <c r="I14" i="127"/>
  <c r="I15" i="127"/>
  <c r="I12" i="131"/>
  <c r="K19" i="127"/>
  <c r="I31" i="127"/>
  <c r="I32" i="127"/>
  <c r="T24" i="129"/>
  <c r="I16" i="130"/>
  <c r="I17" i="130"/>
  <c r="I19" i="131"/>
  <c r="AI32" i="131"/>
  <c r="AI30" i="131"/>
  <c r="AI31" i="131"/>
  <c r="S32" i="131"/>
  <c r="S31" i="131"/>
  <c r="S30" i="131"/>
  <c r="AI22" i="131"/>
  <c r="AI18" i="131"/>
  <c r="K34" i="131"/>
  <c r="K33" i="131"/>
  <c r="I31" i="131"/>
  <c r="K30" i="131"/>
  <c r="I24" i="131"/>
  <c r="I23" i="131"/>
  <c r="K16" i="131"/>
  <c r="AQ35" i="131"/>
  <c r="AI13" i="131"/>
  <c r="K14" i="130"/>
  <c r="I24" i="130"/>
  <c r="I25" i="130"/>
  <c r="AG8" i="131"/>
  <c r="S32" i="130"/>
  <c r="I32" i="130"/>
  <c r="I20" i="130"/>
  <c r="I21" i="130"/>
  <c r="I28" i="130"/>
  <c r="I29" i="130"/>
  <c r="K15" i="130"/>
  <c r="K18" i="130"/>
  <c r="K22" i="130"/>
  <c r="K26" i="130"/>
  <c r="S31" i="130"/>
  <c r="AI31" i="130"/>
  <c r="AI32" i="130"/>
  <c r="AI29" i="130"/>
  <c r="AI25" i="130"/>
  <c r="AI24" i="130"/>
  <c r="AI21" i="130"/>
  <c r="AQ35" i="130"/>
  <c r="AH35" i="130"/>
  <c r="AI16" i="130"/>
  <c r="AI13" i="130"/>
  <c r="AI12" i="130"/>
  <c r="K11" i="129"/>
  <c r="I13" i="129"/>
  <c r="I15" i="129"/>
  <c r="AI19" i="129"/>
  <c r="I23" i="129"/>
  <c r="I24" i="129"/>
  <c r="I28" i="129"/>
  <c r="I19" i="129"/>
  <c r="T32" i="129"/>
  <c r="AI32" i="129" s="1"/>
  <c r="I32" i="129"/>
  <c r="I12" i="129"/>
  <c r="K14" i="129"/>
  <c r="S19" i="129"/>
  <c r="AI16" i="129"/>
  <c r="AI24" i="129"/>
  <c r="I20" i="129"/>
  <c r="I21" i="129"/>
  <c r="AI25" i="129"/>
  <c r="S30" i="129"/>
  <c r="I31" i="129"/>
  <c r="AI31" i="129"/>
  <c r="S31" i="129"/>
  <c r="I30" i="129"/>
  <c r="AI29" i="129"/>
  <c r="AI30" i="129"/>
  <c r="I29" i="129"/>
  <c r="T28" i="129"/>
  <c r="AI28" i="129" s="1"/>
  <c r="S29" i="129"/>
  <c r="AI27" i="129"/>
  <c r="AI26" i="129"/>
  <c r="S27" i="129"/>
  <c r="S26" i="129"/>
  <c r="I25" i="129"/>
  <c r="I26" i="129"/>
  <c r="I27" i="129"/>
  <c r="S25" i="129"/>
  <c r="AI21" i="129"/>
  <c r="T23" i="129"/>
  <c r="AI23" i="129" s="1"/>
  <c r="T22" i="129"/>
  <c r="AI22" i="129" s="1"/>
  <c r="AI20" i="129"/>
  <c r="AI18" i="129"/>
  <c r="S20" i="129"/>
  <c r="S18" i="129"/>
  <c r="T17" i="129"/>
  <c r="AI17" i="129" s="1"/>
  <c r="S16" i="129"/>
  <c r="I22" i="129"/>
  <c r="I18" i="129"/>
  <c r="I17" i="129"/>
  <c r="I16" i="129"/>
  <c r="AQ35" i="129"/>
  <c r="AI12" i="129"/>
  <c r="AH35" i="129"/>
  <c r="T15" i="129"/>
  <c r="AI15" i="129" s="1"/>
  <c r="T14" i="129"/>
  <c r="AI14" i="129" s="1"/>
  <c r="T13" i="129"/>
  <c r="AI13" i="129" s="1"/>
  <c r="S12" i="129"/>
  <c r="K12" i="128"/>
  <c r="K13" i="128"/>
  <c r="K14" i="128"/>
  <c r="K15" i="128"/>
  <c r="AI33" i="128"/>
  <c r="AH11" i="128"/>
  <c r="AI34" i="128"/>
  <c r="S33" i="128"/>
  <c r="K11" i="128"/>
  <c r="S34" i="128"/>
  <c r="AQ35" i="128"/>
  <c r="AI33" i="127"/>
  <c r="K16" i="128"/>
  <c r="K17" i="128"/>
  <c r="K18" i="128"/>
  <c r="K19" i="128"/>
  <c r="K20" i="128"/>
  <c r="K21" i="128"/>
  <c r="K22" i="128"/>
  <c r="K23" i="128"/>
  <c r="K24" i="128"/>
  <c r="K25" i="128"/>
  <c r="K26" i="128"/>
  <c r="K27" i="128"/>
  <c r="K28" i="128"/>
  <c r="K29" i="128"/>
  <c r="K30" i="128"/>
  <c r="K31" i="128"/>
  <c r="K32" i="128"/>
  <c r="K18" i="131"/>
  <c r="I17" i="131"/>
  <c r="I21" i="131"/>
  <c r="I25" i="131"/>
  <c r="I29" i="131"/>
  <c r="I22" i="131"/>
  <c r="I26" i="131"/>
  <c r="I32" i="131"/>
  <c r="K19" i="130"/>
  <c r="K27" i="130"/>
  <c r="K31" i="130"/>
  <c r="I30" i="130"/>
  <c r="I23" i="130"/>
  <c r="K33" i="130"/>
  <c r="K34" i="130"/>
  <c r="AI19" i="131"/>
  <c r="AI20" i="131"/>
  <c r="AI24" i="131"/>
  <c r="AI33" i="131"/>
  <c r="AI34" i="131"/>
  <c r="S13" i="131"/>
  <c r="S17" i="131"/>
  <c r="S18" i="131"/>
  <c r="S19" i="131"/>
  <c r="S20" i="131"/>
  <c r="S22" i="131"/>
  <c r="S24" i="131"/>
  <c r="T12" i="131"/>
  <c r="AI12" i="131" s="1"/>
  <c r="T14" i="131"/>
  <c r="AI14" i="131" s="1"/>
  <c r="T15" i="131"/>
  <c r="AI15" i="131" s="1"/>
  <c r="T16" i="131"/>
  <c r="AI16" i="131" s="1"/>
  <c r="T21" i="131"/>
  <c r="AI21" i="131" s="1"/>
  <c r="T23" i="131"/>
  <c r="AI23" i="131" s="1"/>
  <c r="T25" i="131"/>
  <c r="AI25" i="131" s="1"/>
  <c r="T26" i="131"/>
  <c r="AI26" i="131" s="1"/>
  <c r="T27" i="131"/>
  <c r="AI27" i="131" s="1"/>
  <c r="T28" i="131"/>
  <c r="AI28" i="131" s="1"/>
  <c r="T29" i="131"/>
  <c r="AI29" i="131" s="1"/>
  <c r="S33" i="131"/>
  <c r="S34" i="131"/>
  <c r="AH35" i="131"/>
  <c r="R11" i="131"/>
  <c r="AI18" i="130"/>
  <c r="AI22" i="130"/>
  <c r="AI15" i="130"/>
  <c r="AI19" i="130"/>
  <c r="AI27" i="130"/>
  <c r="AI33" i="130"/>
  <c r="AI34" i="130"/>
  <c r="S12" i="130"/>
  <c r="S13" i="130"/>
  <c r="S15" i="130"/>
  <c r="S16" i="130"/>
  <c r="S18" i="130"/>
  <c r="S19" i="130"/>
  <c r="S21" i="130"/>
  <c r="S22" i="130"/>
  <c r="S24" i="130"/>
  <c r="S25" i="130"/>
  <c r="S27" i="130"/>
  <c r="S29" i="130"/>
  <c r="T14" i="130"/>
  <c r="AI14" i="130" s="1"/>
  <c r="T17" i="130"/>
  <c r="AI17" i="130" s="1"/>
  <c r="T20" i="130"/>
  <c r="AI20" i="130" s="1"/>
  <c r="T23" i="130"/>
  <c r="AI23" i="130" s="1"/>
  <c r="T26" i="130"/>
  <c r="AI26" i="130" s="1"/>
  <c r="T28" i="130"/>
  <c r="AI28" i="130" s="1"/>
  <c r="T30" i="130"/>
  <c r="AI30" i="130" s="1"/>
  <c r="S33" i="130"/>
  <c r="S34" i="130"/>
  <c r="R11" i="130"/>
  <c r="AI34" i="129"/>
  <c r="R35" i="129"/>
  <c r="T11" i="129"/>
  <c r="S11" i="129"/>
  <c r="AI33" i="129"/>
  <c r="I33" i="129"/>
  <c r="S33" i="129"/>
  <c r="I34" i="129"/>
  <c r="S34" i="129"/>
  <c r="AG8" i="129"/>
  <c r="T12" i="128"/>
  <c r="AI12" i="128" s="1"/>
  <c r="T13" i="128"/>
  <c r="AI13" i="128" s="1"/>
  <c r="T14" i="128"/>
  <c r="AI14" i="128" s="1"/>
  <c r="T15" i="128"/>
  <c r="AI15" i="128" s="1"/>
  <c r="T16" i="128"/>
  <c r="AI16" i="128" s="1"/>
  <c r="T17" i="128"/>
  <c r="AI17" i="128" s="1"/>
  <c r="T18" i="128"/>
  <c r="AI18" i="128" s="1"/>
  <c r="T19" i="128"/>
  <c r="AI19" i="128" s="1"/>
  <c r="T20" i="128"/>
  <c r="AI20" i="128" s="1"/>
  <c r="T21" i="128"/>
  <c r="AI21" i="128" s="1"/>
  <c r="T22" i="128"/>
  <c r="AI22" i="128" s="1"/>
  <c r="T23" i="128"/>
  <c r="AI23" i="128" s="1"/>
  <c r="T24" i="128"/>
  <c r="AI24" i="128" s="1"/>
  <c r="T25" i="128"/>
  <c r="AI25" i="128" s="1"/>
  <c r="T26" i="128"/>
  <c r="AI26" i="128" s="1"/>
  <c r="T27" i="128"/>
  <c r="AI27" i="128" s="1"/>
  <c r="T28" i="128"/>
  <c r="AI28" i="128" s="1"/>
  <c r="T29" i="128"/>
  <c r="AI29" i="128" s="1"/>
  <c r="T30" i="128"/>
  <c r="AI30" i="128" s="1"/>
  <c r="T31" i="128"/>
  <c r="AI31" i="128" s="1"/>
  <c r="T32" i="128"/>
  <c r="AI32" i="128" s="1"/>
  <c r="I33" i="128"/>
  <c r="I34" i="128"/>
  <c r="AH35" i="128"/>
  <c r="R11" i="128"/>
  <c r="K13" i="127"/>
  <c r="K29" i="127"/>
  <c r="AI30" i="127"/>
  <c r="AG8" i="127"/>
  <c r="AH11" i="127"/>
  <c r="AH35" i="127" s="1"/>
  <c r="I26" i="127"/>
  <c r="I27" i="127"/>
  <c r="I28" i="127"/>
  <c r="I34" i="127"/>
  <c r="AI13" i="127"/>
  <c r="I16" i="127"/>
  <c r="I17" i="127"/>
  <c r="I18" i="127"/>
  <c r="S19" i="127"/>
  <c r="AI29" i="127"/>
  <c r="S30" i="127"/>
  <c r="AI24" i="127"/>
  <c r="AI28" i="127"/>
  <c r="S27" i="127"/>
  <c r="AI23" i="127"/>
  <c r="AI17" i="127"/>
  <c r="AI18" i="127"/>
  <c r="S22" i="127"/>
  <c r="K25" i="127"/>
  <c r="I24" i="127"/>
  <c r="I30" i="127"/>
  <c r="AQ35" i="127"/>
  <c r="S14" i="127"/>
  <c r="S12" i="127"/>
  <c r="AI14" i="127"/>
  <c r="AI19" i="127"/>
  <c r="AI12" i="127"/>
  <c r="AI20" i="127"/>
  <c r="AI25" i="127"/>
  <c r="AI26" i="127"/>
  <c r="AI15" i="127"/>
  <c r="AI16" i="127"/>
  <c r="AI21" i="127"/>
  <c r="AI22" i="127"/>
  <c r="AI27" i="127"/>
  <c r="AI31" i="127"/>
  <c r="AI32" i="127"/>
  <c r="R35" i="127"/>
  <c r="S17" i="127"/>
  <c r="S20" i="127"/>
  <c r="S25" i="127"/>
  <c r="S28" i="127"/>
  <c r="S11" i="127"/>
  <c r="S13" i="127"/>
  <c r="S15" i="127"/>
  <c r="S18" i="127"/>
  <c r="S23" i="127"/>
  <c r="S26" i="127"/>
  <c r="S31" i="127"/>
  <c r="S16" i="127"/>
  <c r="S21" i="127"/>
  <c r="S24" i="127"/>
  <c r="S29" i="127"/>
  <c r="S32" i="127"/>
  <c r="K33" i="127"/>
  <c r="AI34" i="127"/>
  <c r="T11" i="127"/>
  <c r="S33" i="127"/>
  <c r="S34" i="127"/>
  <c r="AR35" i="126"/>
  <c r="P35" i="126"/>
  <c r="AQ34" i="126"/>
  <c r="AH34" i="126"/>
  <c r="V34" i="126"/>
  <c r="R34" i="126"/>
  <c r="T34" i="126" s="1"/>
  <c r="AI34" i="126" s="1"/>
  <c r="J34" i="126"/>
  <c r="K34" i="126" s="1"/>
  <c r="G34" i="126"/>
  <c r="E34" i="126"/>
  <c r="AQ33" i="126"/>
  <c r="AH33" i="126"/>
  <c r="V33" i="126"/>
  <c r="R33" i="126"/>
  <c r="S33" i="126" s="1"/>
  <c r="J33" i="126"/>
  <c r="K33" i="126" s="1"/>
  <c r="G33" i="126"/>
  <c r="E33" i="126"/>
  <c r="AW32" i="126"/>
  <c r="AQ32" i="126"/>
  <c r="AH32" i="126"/>
  <c r="V32" i="126"/>
  <c r="R32" i="126"/>
  <c r="S32" i="126" s="1"/>
  <c r="J32" i="126"/>
  <c r="I32" i="126" s="1"/>
  <c r="G32" i="126"/>
  <c r="E32" i="126"/>
  <c r="AQ31" i="126"/>
  <c r="AH31" i="126"/>
  <c r="V31" i="126"/>
  <c r="R31" i="126"/>
  <c r="S31" i="126" s="1"/>
  <c r="J31" i="126"/>
  <c r="I31" i="126" s="1"/>
  <c r="G31" i="126"/>
  <c r="E31" i="126"/>
  <c r="AQ30" i="126"/>
  <c r="AH30" i="126"/>
  <c r="V30" i="126"/>
  <c r="R30" i="126"/>
  <c r="S30" i="126" s="1"/>
  <c r="J30" i="126"/>
  <c r="I30" i="126" s="1"/>
  <c r="G30" i="126"/>
  <c r="E30" i="126"/>
  <c r="AQ29" i="126"/>
  <c r="AH29" i="126"/>
  <c r="V29" i="126"/>
  <c r="R29" i="126"/>
  <c r="S29" i="126" s="1"/>
  <c r="J29" i="126"/>
  <c r="I29" i="126" s="1"/>
  <c r="G29" i="126"/>
  <c r="E29" i="126"/>
  <c r="AQ28" i="126"/>
  <c r="AH28" i="126"/>
  <c r="V28" i="126"/>
  <c r="R28" i="126"/>
  <c r="S28" i="126" s="1"/>
  <c r="J28" i="126"/>
  <c r="I28" i="126" s="1"/>
  <c r="G28" i="126"/>
  <c r="E28" i="126"/>
  <c r="AQ27" i="126"/>
  <c r="AH27" i="126"/>
  <c r="V27" i="126"/>
  <c r="R27" i="126"/>
  <c r="S27" i="126" s="1"/>
  <c r="J27" i="126"/>
  <c r="I27" i="126" s="1"/>
  <c r="G27" i="126"/>
  <c r="E27" i="126"/>
  <c r="AQ26" i="126"/>
  <c r="AH26" i="126"/>
  <c r="V26" i="126"/>
  <c r="R26" i="126"/>
  <c r="S26" i="126" s="1"/>
  <c r="J26" i="126"/>
  <c r="I26" i="126" s="1"/>
  <c r="G26" i="126"/>
  <c r="E26" i="126"/>
  <c r="AQ25" i="126"/>
  <c r="AH25" i="126"/>
  <c r="V25" i="126"/>
  <c r="R25" i="126"/>
  <c r="S25" i="126" s="1"/>
  <c r="J25" i="126"/>
  <c r="I25" i="126" s="1"/>
  <c r="G25" i="126"/>
  <c r="E25" i="126"/>
  <c r="AQ24" i="126"/>
  <c r="AH24" i="126"/>
  <c r="V24" i="126"/>
  <c r="R24" i="126"/>
  <c r="S24" i="126" s="1"/>
  <c r="J24" i="126"/>
  <c r="I24" i="126" s="1"/>
  <c r="G24" i="126"/>
  <c r="E24" i="126"/>
  <c r="AQ23" i="126"/>
  <c r="AH23" i="126"/>
  <c r="V23" i="126"/>
  <c r="R23" i="126"/>
  <c r="S23" i="126" s="1"/>
  <c r="J23" i="126"/>
  <c r="I23" i="126" s="1"/>
  <c r="G23" i="126"/>
  <c r="E23" i="126"/>
  <c r="AQ22" i="126"/>
  <c r="AH22" i="126"/>
  <c r="V22" i="126"/>
  <c r="R22" i="126"/>
  <c r="S22" i="126" s="1"/>
  <c r="J22" i="126"/>
  <c r="I22" i="126" s="1"/>
  <c r="G22" i="126"/>
  <c r="E22" i="126"/>
  <c r="AQ21" i="126"/>
  <c r="AH21" i="126"/>
  <c r="V21" i="126"/>
  <c r="R21" i="126"/>
  <c r="S21" i="126" s="1"/>
  <c r="J21" i="126"/>
  <c r="I21" i="126" s="1"/>
  <c r="G21" i="126"/>
  <c r="E21" i="126"/>
  <c r="AQ20" i="126"/>
  <c r="AH20" i="126"/>
  <c r="V20" i="126"/>
  <c r="R20" i="126"/>
  <c r="S20" i="126" s="1"/>
  <c r="J20" i="126"/>
  <c r="I20" i="126" s="1"/>
  <c r="G20" i="126"/>
  <c r="E20" i="126"/>
  <c r="AQ19" i="126"/>
  <c r="AH19" i="126"/>
  <c r="V19" i="126"/>
  <c r="R19" i="126"/>
  <c r="S19" i="126" s="1"/>
  <c r="J19" i="126"/>
  <c r="I19" i="126" s="1"/>
  <c r="G19" i="126"/>
  <c r="E19" i="126"/>
  <c r="AQ18" i="126"/>
  <c r="AH18" i="126"/>
  <c r="V18" i="126"/>
  <c r="R18" i="126"/>
  <c r="S18" i="126" s="1"/>
  <c r="J18" i="126"/>
  <c r="I18" i="126" s="1"/>
  <c r="G18" i="126"/>
  <c r="E18" i="126"/>
  <c r="AQ17" i="126"/>
  <c r="AH17" i="126"/>
  <c r="V17" i="126"/>
  <c r="R17" i="126"/>
  <c r="S17" i="126" s="1"/>
  <c r="J17" i="126"/>
  <c r="I17" i="126" s="1"/>
  <c r="G17" i="126"/>
  <c r="E17" i="126"/>
  <c r="AQ16" i="126"/>
  <c r="AH16" i="126"/>
  <c r="V16" i="126"/>
  <c r="R16" i="126"/>
  <c r="S16" i="126" s="1"/>
  <c r="J16" i="126"/>
  <c r="I16" i="126" s="1"/>
  <c r="G16" i="126"/>
  <c r="E16" i="126"/>
  <c r="AQ15" i="126"/>
  <c r="AH15" i="126"/>
  <c r="V15" i="126"/>
  <c r="R15" i="126"/>
  <c r="S15" i="126" s="1"/>
  <c r="J15" i="126"/>
  <c r="I15" i="126" s="1"/>
  <c r="G15" i="126"/>
  <c r="E15" i="126"/>
  <c r="AQ14" i="126"/>
  <c r="AH14" i="126"/>
  <c r="V14" i="126"/>
  <c r="R14" i="126"/>
  <c r="S14" i="126" s="1"/>
  <c r="J14" i="126"/>
  <c r="I14" i="126" s="1"/>
  <c r="G14" i="126"/>
  <c r="E14" i="126"/>
  <c r="AQ13" i="126"/>
  <c r="AH13" i="126"/>
  <c r="V13" i="126"/>
  <c r="R13" i="126"/>
  <c r="S13" i="126" s="1"/>
  <c r="J13" i="126"/>
  <c r="I13" i="126" s="1"/>
  <c r="G13" i="126"/>
  <c r="E13" i="126"/>
  <c r="AQ12" i="126"/>
  <c r="AH12" i="126"/>
  <c r="V12" i="126"/>
  <c r="R12" i="126"/>
  <c r="S12" i="126" s="1"/>
  <c r="J12" i="126"/>
  <c r="I12" i="126" s="1"/>
  <c r="G12" i="126"/>
  <c r="E12" i="126"/>
  <c r="AH11" i="126"/>
  <c r="V11" i="126"/>
  <c r="K11" i="126"/>
  <c r="J11" i="126"/>
  <c r="I11" i="126" s="1"/>
  <c r="G11" i="126"/>
  <c r="E11" i="126"/>
  <c r="AQ11" i="126"/>
  <c r="AG35" i="126"/>
  <c r="Q35" i="126"/>
  <c r="AG8" i="126"/>
  <c r="S34" i="126" l="1"/>
  <c r="K12" i="126"/>
  <c r="K13" i="126"/>
  <c r="K14" i="126"/>
  <c r="K15" i="126"/>
  <c r="T17" i="126"/>
  <c r="AI17" i="126" s="1"/>
  <c r="T18" i="126"/>
  <c r="AI18" i="126" s="1"/>
  <c r="T33" i="126"/>
  <c r="R35" i="131"/>
  <c r="T11" i="131"/>
  <c r="S11" i="131"/>
  <c r="S35" i="131" s="1"/>
  <c r="S11" i="130"/>
  <c r="S35" i="130" s="1"/>
  <c r="R35" i="130"/>
  <c r="T11" i="130"/>
  <c r="S35" i="129"/>
  <c r="T35" i="129"/>
  <c r="AI35" i="129" s="1"/>
  <c r="AI11" i="129"/>
  <c r="S11" i="128"/>
  <c r="S35" i="128" s="1"/>
  <c r="R35" i="128"/>
  <c r="T11" i="128"/>
  <c r="S35" i="127"/>
  <c r="T35" i="127"/>
  <c r="AI35" i="127" s="1"/>
  <c r="AI11" i="127"/>
  <c r="AI33" i="126"/>
  <c r="T19" i="126"/>
  <c r="K24" i="126"/>
  <c r="K20" i="126"/>
  <c r="K16" i="126"/>
  <c r="T16" i="126"/>
  <c r="T12" i="126"/>
  <c r="AI12" i="126" s="1"/>
  <c r="AQ35" i="126"/>
  <c r="T13" i="126"/>
  <c r="AI13" i="126" s="1"/>
  <c r="T20" i="126"/>
  <c r="T21" i="126"/>
  <c r="T22" i="126"/>
  <c r="AI22" i="126" s="1"/>
  <c r="T23" i="126"/>
  <c r="AI23" i="126" s="1"/>
  <c r="T14" i="126"/>
  <c r="AI14" i="126" s="1"/>
  <c r="AI16" i="126"/>
  <c r="AI19" i="126"/>
  <c r="T24" i="126"/>
  <c r="AI24" i="126" s="1"/>
  <c r="T15" i="126"/>
  <c r="AI15" i="126" s="1"/>
  <c r="AI20" i="126"/>
  <c r="AI21" i="126"/>
  <c r="K17" i="126"/>
  <c r="K21" i="126"/>
  <c r="K25" i="126"/>
  <c r="K26" i="126"/>
  <c r="K27" i="126"/>
  <c r="K28" i="126"/>
  <c r="K29" i="126"/>
  <c r="K30" i="126"/>
  <c r="K31" i="126"/>
  <c r="K32" i="126"/>
  <c r="K18" i="126"/>
  <c r="K22" i="126"/>
  <c r="K19" i="126"/>
  <c r="K23" i="126"/>
  <c r="T25" i="126"/>
  <c r="AI25" i="126" s="1"/>
  <c r="T26" i="126"/>
  <c r="AI26" i="126" s="1"/>
  <c r="T27" i="126"/>
  <c r="AI27" i="126" s="1"/>
  <c r="T28" i="126"/>
  <c r="AI28" i="126" s="1"/>
  <c r="T29" i="126"/>
  <c r="AI29" i="126" s="1"/>
  <c r="T30" i="126"/>
  <c r="AI30" i="126" s="1"/>
  <c r="T31" i="126"/>
  <c r="AI31" i="126" s="1"/>
  <c r="T32" i="126"/>
  <c r="AI32" i="126" s="1"/>
  <c r="I33" i="126"/>
  <c r="I34" i="126"/>
  <c r="AH35" i="126"/>
  <c r="R11" i="126"/>
  <c r="AP10" i="125"/>
  <c r="AG10" i="125"/>
  <c r="Q10" i="125"/>
  <c r="Q35" i="125" s="1"/>
  <c r="AR35" i="125"/>
  <c r="P35" i="125"/>
  <c r="AQ34" i="125"/>
  <c r="AH34" i="125"/>
  <c r="V34" i="125"/>
  <c r="R34" i="125"/>
  <c r="S34" i="125" s="1"/>
  <c r="J34" i="125"/>
  <c r="K34" i="125" s="1"/>
  <c r="G34" i="125"/>
  <c r="E34" i="125"/>
  <c r="AQ33" i="125"/>
  <c r="AH33" i="125"/>
  <c r="V33" i="125"/>
  <c r="R33" i="125"/>
  <c r="S33" i="125" s="1"/>
  <c r="J33" i="125"/>
  <c r="K33" i="125" s="1"/>
  <c r="G33" i="125"/>
  <c r="E33" i="125"/>
  <c r="AW32" i="125"/>
  <c r="AQ32" i="125"/>
  <c r="AH32" i="125"/>
  <c r="V32" i="125"/>
  <c r="R32" i="125"/>
  <c r="T32" i="125" s="1"/>
  <c r="J32" i="125"/>
  <c r="K32" i="125" s="1"/>
  <c r="I32" i="125"/>
  <c r="G32" i="125"/>
  <c r="E32" i="125"/>
  <c r="AQ31" i="125"/>
  <c r="AH31" i="125"/>
  <c r="V31" i="125"/>
  <c r="R31" i="125"/>
  <c r="T31" i="125" s="1"/>
  <c r="J31" i="125"/>
  <c r="I31" i="125" s="1"/>
  <c r="G31" i="125"/>
  <c r="E31" i="125"/>
  <c r="AQ30" i="125"/>
  <c r="AH30" i="125"/>
  <c r="V30" i="125"/>
  <c r="R30" i="125"/>
  <c r="T30" i="125" s="1"/>
  <c r="J30" i="125"/>
  <c r="I30" i="125" s="1"/>
  <c r="G30" i="125"/>
  <c r="E30" i="125"/>
  <c r="AQ29" i="125"/>
  <c r="AH29" i="125"/>
  <c r="V29" i="125"/>
  <c r="R29" i="125"/>
  <c r="T29" i="125" s="1"/>
  <c r="J29" i="125"/>
  <c r="I29" i="125" s="1"/>
  <c r="G29" i="125"/>
  <c r="E29" i="125"/>
  <c r="AQ28" i="125"/>
  <c r="AH28" i="125"/>
  <c r="V28" i="125"/>
  <c r="R28" i="125"/>
  <c r="T28" i="125" s="1"/>
  <c r="J28" i="125"/>
  <c r="K28" i="125" s="1"/>
  <c r="G28" i="125"/>
  <c r="E28" i="125"/>
  <c r="AQ27" i="125"/>
  <c r="AH27" i="125"/>
  <c r="V27" i="125"/>
  <c r="R27" i="125"/>
  <c r="T27" i="125" s="1"/>
  <c r="J27" i="125"/>
  <c r="I27" i="125" s="1"/>
  <c r="G27" i="125"/>
  <c r="E27" i="125"/>
  <c r="AQ26" i="125"/>
  <c r="AH26" i="125"/>
  <c r="V26" i="125"/>
  <c r="R26" i="125"/>
  <c r="T26" i="125" s="1"/>
  <c r="J26" i="125"/>
  <c r="K26" i="125" s="1"/>
  <c r="G26" i="125"/>
  <c r="E26" i="125"/>
  <c r="AQ25" i="125"/>
  <c r="AH25" i="125"/>
  <c r="V25" i="125"/>
  <c r="R25" i="125"/>
  <c r="S25" i="125" s="1"/>
  <c r="J25" i="125"/>
  <c r="K25" i="125" s="1"/>
  <c r="G25" i="125"/>
  <c r="E25" i="125"/>
  <c r="AQ24" i="125"/>
  <c r="AH24" i="125"/>
  <c r="AI24" i="125" s="1"/>
  <c r="V24" i="125"/>
  <c r="R24" i="125"/>
  <c r="T24" i="125" s="1"/>
  <c r="J24" i="125"/>
  <c r="K24" i="125" s="1"/>
  <c r="G24" i="125"/>
  <c r="E24" i="125"/>
  <c r="AQ23" i="125"/>
  <c r="AH23" i="125"/>
  <c r="V23" i="125"/>
  <c r="R23" i="125"/>
  <c r="T23" i="125" s="1"/>
  <c r="J23" i="125"/>
  <c r="I23" i="125" s="1"/>
  <c r="G23" i="125"/>
  <c r="E23" i="125"/>
  <c r="AQ22" i="125"/>
  <c r="AH22" i="125"/>
  <c r="V22" i="125"/>
  <c r="R22" i="125"/>
  <c r="S22" i="125" s="1"/>
  <c r="J22" i="125"/>
  <c r="K22" i="125" s="1"/>
  <c r="G22" i="125"/>
  <c r="E22" i="125"/>
  <c r="AQ21" i="125"/>
  <c r="AH21" i="125"/>
  <c r="V21" i="125"/>
  <c r="R21" i="125"/>
  <c r="T21" i="125" s="1"/>
  <c r="J21" i="125"/>
  <c r="K21" i="125" s="1"/>
  <c r="G21" i="125"/>
  <c r="E21" i="125"/>
  <c r="AQ20" i="125"/>
  <c r="AH20" i="125"/>
  <c r="AI20" i="125" s="1"/>
  <c r="V20" i="125"/>
  <c r="R20" i="125"/>
  <c r="T20" i="125" s="1"/>
  <c r="J20" i="125"/>
  <c r="K20" i="125" s="1"/>
  <c r="G20" i="125"/>
  <c r="E20" i="125"/>
  <c r="AQ19" i="125"/>
  <c r="AH19" i="125"/>
  <c r="V19" i="125"/>
  <c r="R19" i="125"/>
  <c r="S19" i="125" s="1"/>
  <c r="J19" i="125"/>
  <c r="I19" i="125" s="1"/>
  <c r="G19" i="125"/>
  <c r="E19" i="125"/>
  <c r="AQ18" i="125"/>
  <c r="AH18" i="125"/>
  <c r="V18" i="125"/>
  <c r="R18" i="125"/>
  <c r="S18" i="125" s="1"/>
  <c r="J18" i="125"/>
  <c r="K18" i="125" s="1"/>
  <c r="G18" i="125"/>
  <c r="E18" i="125"/>
  <c r="AQ17" i="125"/>
  <c r="AH17" i="125"/>
  <c r="V17" i="125"/>
  <c r="R17" i="125"/>
  <c r="S17" i="125" s="1"/>
  <c r="J17" i="125"/>
  <c r="K17" i="125" s="1"/>
  <c r="G17" i="125"/>
  <c r="E17" i="125"/>
  <c r="AQ16" i="125"/>
  <c r="AH16" i="125"/>
  <c r="V16" i="125"/>
  <c r="R16" i="125"/>
  <c r="T16" i="125" s="1"/>
  <c r="J16" i="125"/>
  <c r="K16" i="125" s="1"/>
  <c r="G16" i="125"/>
  <c r="E16" i="125"/>
  <c r="AQ15" i="125"/>
  <c r="AH15" i="125"/>
  <c r="V15" i="125"/>
  <c r="R15" i="125"/>
  <c r="T15" i="125" s="1"/>
  <c r="J15" i="125"/>
  <c r="K15" i="125" s="1"/>
  <c r="G15" i="125"/>
  <c r="E15" i="125"/>
  <c r="AQ14" i="125"/>
  <c r="AH14" i="125"/>
  <c r="V14" i="125"/>
  <c r="R14" i="125"/>
  <c r="T14" i="125" s="1"/>
  <c r="K14" i="125"/>
  <c r="J14" i="125"/>
  <c r="I14" i="125" s="1"/>
  <c r="G14" i="125"/>
  <c r="E14" i="125"/>
  <c r="AQ13" i="125"/>
  <c r="AH13" i="125"/>
  <c r="V13" i="125"/>
  <c r="R13" i="125"/>
  <c r="S13" i="125" s="1"/>
  <c r="J13" i="125"/>
  <c r="I13" i="125" s="1"/>
  <c r="G13" i="125"/>
  <c r="E13" i="125"/>
  <c r="AQ12" i="125"/>
  <c r="AH12" i="125"/>
  <c r="V12" i="125"/>
  <c r="R12" i="125"/>
  <c r="T12" i="125" s="1"/>
  <c r="K12" i="125"/>
  <c r="J12" i="125"/>
  <c r="I12" i="125" s="1"/>
  <c r="G12" i="125"/>
  <c r="E12" i="125"/>
  <c r="AH11" i="125"/>
  <c r="V11" i="125"/>
  <c r="J11" i="125"/>
  <c r="I11" i="125" s="1"/>
  <c r="G11" i="125"/>
  <c r="E11" i="125"/>
  <c r="AQ11" i="125"/>
  <c r="AG35" i="125"/>
  <c r="AG8" i="125"/>
  <c r="I16" i="125" l="1"/>
  <c r="I17" i="125"/>
  <c r="I18" i="125"/>
  <c r="T35" i="131"/>
  <c r="AI35" i="131" s="1"/>
  <c r="AI11" i="131"/>
  <c r="T35" i="130"/>
  <c r="AI35" i="130" s="1"/>
  <c r="AI11" i="130"/>
  <c r="T35" i="128"/>
  <c r="AI35" i="128" s="1"/>
  <c r="AI11" i="128"/>
  <c r="S11" i="126"/>
  <c r="S35" i="126" s="1"/>
  <c r="R35" i="126"/>
  <c r="T11" i="126"/>
  <c r="AI21" i="125"/>
  <c r="S28" i="125"/>
  <c r="S29" i="125"/>
  <c r="S30" i="125"/>
  <c r="S31" i="125"/>
  <c r="AI32" i="125"/>
  <c r="K11" i="125"/>
  <c r="K13" i="125"/>
  <c r="I15" i="125"/>
  <c r="I20" i="125"/>
  <c r="I21" i="125"/>
  <c r="I22" i="125"/>
  <c r="I24" i="125"/>
  <c r="I25" i="125"/>
  <c r="I26" i="125"/>
  <c r="I28" i="125"/>
  <c r="T34" i="125"/>
  <c r="AI34" i="125" s="1"/>
  <c r="T33" i="125"/>
  <c r="AI33" i="125" s="1"/>
  <c r="S32" i="125"/>
  <c r="AI31" i="125"/>
  <c r="AI30" i="125"/>
  <c r="AI29" i="125"/>
  <c r="AI27" i="125"/>
  <c r="AI28" i="125"/>
  <c r="S27" i="125"/>
  <c r="AI26" i="125"/>
  <c r="K30" i="125"/>
  <c r="K31" i="125"/>
  <c r="K29" i="125"/>
  <c r="K27" i="125"/>
  <c r="K23" i="125"/>
  <c r="K19" i="125"/>
  <c r="AQ35" i="125"/>
  <c r="AI16" i="125"/>
  <c r="AH35" i="125"/>
  <c r="AI12" i="125"/>
  <c r="AI14" i="125"/>
  <c r="AI15" i="125"/>
  <c r="AI23" i="125"/>
  <c r="S12" i="125"/>
  <c r="S14" i="125"/>
  <c r="S15" i="125"/>
  <c r="S16" i="125"/>
  <c r="S20" i="125"/>
  <c r="S21" i="125"/>
  <c r="S23" i="125"/>
  <c r="S24" i="125"/>
  <c r="S26" i="125"/>
  <c r="T13" i="125"/>
  <c r="AI13" i="125" s="1"/>
  <c r="T17" i="125"/>
  <c r="AI17" i="125" s="1"/>
  <c r="T18" i="125"/>
  <c r="AI18" i="125" s="1"/>
  <c r="T19" i="125"/>
  <c r="AI19" i="125" s="1"/>
  <c r="T22" i="125"/>
  <c r="AI22" i="125" s="1"/>
  <c r="T25" i="125"/>
  <c r="AI25" i="125" s="1"/>
  <c r="I33" i="125"/>
  <c r="I34" i="125"/>
  <c r="R11" i="125"/>
  <c r="Q10" i="123"/>
  <c r="Q35" i="123" s="1"/>
  <c r="AG10" i="123"/>
  <c r="AG35" i="123" s="1"/>
  <c r="AP10" i="123"/>
  <c r="AR35" i="123"/>
  <c r="P35" i="123"/>
  <c r="AQ34" i="123"/>
  <c r="AH34" i="123"/>
  <c r="V34" i="123"/>
  <c r="R34" i="123"/>
  <c r="T34" i="123" s="1"/>
  <c r="J34" i="123"/>
  <c r="I34" i="123" s="1"/>
  <c r="G34" i="123"/>
  <c r="E34" i="123"/>
  <c r="AQ33" i="123"/>
  <c r="AH33" i="123"/>
  <c r="V33" i="123"/>
  <c r="R33" i="123"/>
  <c r="T33" i="123" s="1"/>
  <c r="J33" i="123"/>
  <c r="I33" i="123" s="1"/>
  <c r="G33" i="123"/>
  <c r="E33" i="123"/>
  <c r="AW32" i="123"/>
  <c r="AQ32" i="123"/>
  <c r="AH32" i="123"/>
  <c r="V32" i="123"/>
  <c r="R32" i="123"/>
  <c r="S32" i="123" s="1"/>
  <c r="J32" i="123"/>
  <c r="I32" i="123" s="1"/>
  <c r="G32" i="123"/>
  <c r="E32" i="123"/>
  <c r="AQ31" i="123"/>
  <c r="AH31" i="123"/>
  <c r="V31" i="123"/>
  <c r="R31" i="123"/>
  <c r="S31" i="123" s="1"/>
  <c r="J31" i="123"/>
  <c r="K31" i="123" s="1"/>
  <c r="I31" i="123"/>
  <c r="G31" i="123"/>
  <c r="E31" i="123"/>
  <c r="AQ30" i="123"/>
  <c r="AH30" i="123"/>
  <c r="V30" i="123"/>
  <c r="R30" i="123"/>
  <c r="T30" i="123" s="1"/>
  <c r="J30" i="123"/>
  <c r="K30" i="123" s="1"/>
  <c r="I30" i="123"/>
  <c r="G30" i="123"/>
  <c r="E30" i="123"/>
  <c r="AQ29" i="123"/>
  <c r="AH29" i="123"/>
  <c r="V29" i="123"/>
  <c r="R29" i="123"/>
  <c r="T29" i="123" s="1"/>
  <c r="J29" i="123"/>
  <c r="K29" i="123" s="1"/>
  <c r="G29" i="123"/>
  <c r="E29" i="123"/>
  <c r="AQ28" i="123"/>
  <c r="AH28" i="123"/>
  <c r="V28" i="123"/>
  <c r="R28" i="123"/>
  <c r="T28" i="123" s="1"/>
  <c r="J28" i="123"/>
  <c r="I28" i="123" s="1"/>
  <c r="G28" i="123"/>
  <c r="E28" i="123"/>
  <c r="AQ27" i="123"/>
  <c r="AH27" i="123"/>
  <c r="V27" i="123"/>
  <c r="R27" i="123"/>
  <c r="T27" i="123" s="1"/>
  <c r="J27" i="123"/>
  <c r="K27" i="123" s="1"/>
  <c r="G27" i="123"/>
  <c r="E27" i="123"/>
  <c r="AQ26" i="123"/>
  <c r="AH26" i="123"/>
  <c r="V26" i="123"/>
  <c r="R26" i="123"/>
  <c r="T26" i="123" s="1"/>
  <c r="J26" i="123"/>
  <c r="K26" i="123" s="1"/>
  <c r="G26" i="123"/>
  <c r="E26" i="123"/>
  <c r="AQ25" i="123"/>
  <c r="AH25" i="123"/>
  <c r="V25" i="123"/>
  <c r="R25" i="123"/>
  <c r="T25" i="123" s="1"/>
  <c r="J25" i="123"/>
  <c r="K25" i="123" s="1"/>
  <c r="G25" i="123"/>
  <c r="E25" i="123"/>
  <c r="AQ24" i="123"/>
  <c r="AH24" i="123"/>
  <c r="V24" i="123"/>
  <c r="R24" i="123"/>
  <c r="S24" i="123" s="1"/>
  <c r="J24" i="123"/>
  <c r="I24" i="123" s="1"/>
  <c r="G24" i="123"/>
  <c r="E24" i="123"/>
  <c r="AQ23" i="123"/>
  <c r="AH23" i="123"/>
  <c r="V23" i="123"/>
  <c r="R23" i="123"/>
  <c r="T23" i="123" s="1"/>
  <c r="J23" i="123"/>
  <c r="K23" i="123" s="1"/>
  <c r="I23" i="123"/>
  <c r="G23" i="123"/>
  <c r="E23" i="123"/>
  <c r="AQ22" i="123"/>
  <c r="AH22" i="123"/>
  <c r="V22" i="123"/>
  <c r="R22" i="123"/>
  <c r="S22" i="123" s="1"/>
  <c r="J22" i="123"/>
  <c r="K22" i="123" s="1"/>
  <c r="I22" i="123"/>
  <c r="G22" i="123"/>
  <c r="E22" i="123"/>
  <c r="AQ21" i="123"/>
  <c r="AH21" i="123"/>
  <c r="V21" i="123"/>
  <c r="R21" i="123"/>
  <c r="T21" i="123" s="1"/>
  <c r="J21" i="123"/>
  <c r="K21" i="123" s="1"/>
  <c r="G21" i="123"/>
  <c r="E21" i="123"/>
  <c r="AQ20" i="123"/>
  <c r="AH20" i="123"/>
  <c r="V20" i="123"/>
  <c r="R20" i="123"/>
  <c r="T20" i="123" s="1"/>
  <c r="J20" i="123"/>
  <c r="I20" i="123" s="1"/>
  <c r="G20" i="123"/>
  <c r="E20" i="123"/>
  <c r="AQ19" i="123"/>
  <c r="AH19" i="123"/>
  <c r="V19" i="123"/>
  <c r="R19" i="123"/>
  <c r="T19" i="123" s="1"/>
  <c r="J19" i="123"/>
  <c r="K19" i="123" s="1"/>
  <c r="G19" i="123"/>
  <c r="E19" i="123"/>
  <c r="AQ18" i="123"/>
  <c r="AH18" i="123"/>
  <c r="V18" i="123"/>
  <c r="R18" i="123"/>
  <c r="S18" i="123" s="1"/>
  <c r="J18" i="123"/>
  <c r="K18" i="123" s="1"/>
  <c r="G18" i="123"/>
  <c r="E18" i="123"/>
  <c r="AQ17" i="123"/>
  <c r="AH17" i="123"/>
  <c r="V17" i="123"/>
  <c r="R17" i="123"/>
  <c r="T17" i="123" s="1"/>
  <c r="J17" i="123"/>
  <c r="K17" i="123" s="1"/>
  <c r="G17" i="123"/>
  <c r="E17" i="123"/>
  <c r="AQ16" i="123"/>
  <c r="AH16" i="123"/>
  <c r="V16" i="123"/>
  <c r="R16" i="123"/>
  <c r="T16" i="123" s="1"/>
  <c r="J16" i="123"/>
  <c r="I16" i="123" s="1"/>
  <c r="G16" i="123"/>
  <c r="E16" i="123"/>
  <c r="AQ15" i="123"/>
  <c r="AH15" i="123"/>
  <c r="V15" i="123"/>
  <c r="R15" i="123"/>
  <c r="T15" i="123" s="1"/>
  <c r="K15" i="123"/>
  <c r="J15" i="123"/>
  <c r="I15" i="123"/>
  <c r="G15" i="123"/>
  <c r="E15" i="123"/>
  <c r="AQ14" i="123"/>
  <c r="AH14" i="123"/>
  <c r="V14" i="123"/>
  <c r="R14" i="123"/>
  <c r="T14" i="123" s="1"/>
  <c r="J14" i="123"/>
  <c r="K14" i="123" s="1"/>
  <c r="I14" i="123"/>
  <c r="G14" i="123"/>
  <c r="E14" i="123"/>
  <c r="AQ13" i="123"/>
  <c r="AH13" i="123"/>
  <c r="V13" i="123"/>
  <c r="R13" i="123"/>
  <c r="S13" i="123" s="1"/>
  <c r="J13" i="123"/>
  <c r="K13" i="123" s="1"/>
  <c r="G13" i="123"/>
  <c r="E13" i="123"/>
  <c r="AQ12" i="123"/>
  <c r="AH12" i="123"/>
  <c r="V12" i="123"/>
  <c r="R12" i="123"/>
  <c r="T12" i="123" s="1"/>
  <c r="K12" i="123"/>
  <c r="J12" i="123"/>
  <c r="I12" i="123" s="1"/>
  <c r="G12" i="123"/>
  <c r="E12" i="123"/>
  <c r="V11" i="123"/>
  <c r="J11" i="123"/>
  <c r="K11" i="123" s="1"/>
  <c r="G11" i="123"/>
  <c r="E11" i="123"/>
  <c r="AQ11" i="123"/>
  <c r="AP10" i="122"/>
  <c r="AQ11" i="122" s="1"/>
  <c r="AG10" i="122"/>
  <c r="AG35" i="122" s="1"/>
  <c r="AR35" i="122"/>
  <c r="P35" i="122"/>
  <c r="AQ34" i="122"/>
  <c r="AH34" i="122"/>
  <c r="V34" i="122"/>
  <c r="R34" i="122"/>
  <c r="T34" i="122" s="1"/>
  <c r="J34" i="122"/>
  <c r="K34" i="122" s="1"/>
  <c r="G34" i="122"/>
  <c r="E34" i="122"/>
  <c r="AQ33" i="122"/>
  <c r="AH33" i="122"/>
  <c r="V33" i="122"/>
  <c r="R33" i="122"/>
  <c r="T33" i="122" s="1"/>
  <c r="J33" i="122"/>
  <c r="K33" i="122" s="1"/>
  <c r="G33" i="122"/>
  <c r="E33" i="122"/>
  <c r="AW32" i="122"/>
  <c r="AQ32" i="122"/>
  <c r="AH32" i="122"/>
  <c r="V32" i="122"/>
  <c r="R32" i="122"/>
  <c r="S32" i="122" s="1"/>
  <c r="J32" i="122"/>
  <c r="I32" i="122" s="1"/>
  <c r="G32" i="122"/>
  <c r="E32" i="122"/>
  <c r="AQ31" i="122"/>
  <c r="AH31" i="122"/>
  <c r="V31" i="122"/>
  <c r="R31" i="122"/>
  <c r="S31" i="122" s="1"/>
  <c r="J31" i="122"/>
  <c r="I31" i="122" s="1"/>
  <c r="G31" i="122"/>
  <c r="E31" i="122"/>
  <c r="AQ30" i="122"/>
  <c r="AH30" i="122"/>
  <c r="V30" i="122"/>
  <c r="R30" i="122"/>
  <c r="S30" i="122" s="1"/>
  <c r="J30" i="122"/>
  <c r="I30" i="122" s="1"/>
  <c r="G30" i="122"/>
  <c r="E30" i="122"/>
  <c r="AQ29" i="122"/>
  <c r="AH29" i="122"/>
  <c r="V29" i="122"/>
  <c r="R29" i="122"/>
  <c r="S29" i="122" s="1"/>
  <c r="J29" i="122"/>
  <c r="I29" i="122" s="1"/>
  <c r="G29" i="122"/>
  <c r="E29" i="122"/>
  <c r="AQ28" i="122"/>
  <c r="AH28" i="122"/>
  <c r="V28" i="122"/>
  <c r="R28" i="122"/>
  <c r="S28" i="122" s="1"/>
  <c r="J28" i="122"/>
  <c r="I28" i="122" s="1"/>
  <c r="G28" i="122"/>
  <c r="E28" i="122"/>
  <c r="AQ27" i="122"/>
  <c r="AH27" i="122"/>
  <c r="V27" i="122"/>
  <c r="R27" i="122"/>
  <c r="S27" i="122" s="1"/>
  <c r="J27" i="122"/>
  <c r="I27" i="122" s="1"/>
  <c r="G27" i="122"/>
  <c r="E27" i="122"/>
  <c r="AQ26" i="122"/>
  <c r="AH26" i="122"/>
  <c r="V26" i="122"/>
  <c r="R26" i="122"/>
  <c r="S26" i="122" s="1"/>
  <c r="J26" i="122"/>
  <c r="I26" i="122" s="1"/>
  <c r="G26" i="122"/>
  <c r="E26" i="122"/>
  <c r="AQ25" i="122"/>
  <c r="AH25" i="122"/>
  <c r="V25" i="122"/>
  <c r="R25" i="122"/>
  <c r="S25" i="122" s="1"/>
  <c r="J25" i="122"/>
  <c r="I25" i="122" s="1"/>
  <c r="G25" i="122"/>
  <c r="E25" i="122"/>
  <c r="AQ24" i="122"/>
  <c r="AH24" i="122"/>
  <c r="V24" i="122"/>
  <c r="R24" i="122"/>
  <c r="S24" i="122" s="1"/>
  <c r="J24" i="122"/>
  <c r="I24" i="122" s="1"/>
  <c r="G24" i="122"/>
  <c r="E24" i="122"/>
  <c r="AQ23" i="122"/>
  <c r="AH23" i="122"/>
  <c r="V23" i="122"/>
  <c r="R23" i="122"/>
  <c r="S23" i="122" s="1"/>
  <c r="J23" i="122"/>
  <c r="I23" i="122" s="1"/>
  <c r="G23" i="122"/>
  <c r="E23" i="122"/>
  <c r="AQ22" i="122"/>
  <c r="AH22" i="122"/>
  <c r="V22" i="122"/>
  <c r="R22" i="122"/>
  <c r="S22" i="122" s="1"/>
  <c r="J22" i="122"/>
  <c r="I22" i="122" s="1"/>
  <c r="G22" i="122"/>
  <c r="E22" i="122"/>
  <c r="AQ21" i="122"/>
  <c r="AH21" i="122"/>
  <c r="V21" i="122"/>
  <c r="R21" i="122"/>
  <c r="S21" i="122" s="1"/>
  <c r="J21" i="122"/>
  <c r="I21" i="122" s="1"/>
  <c r="G21" i="122"/>
  <c r="E21" i="122"/>
  <c r="AQ20" i="122"/>
  <c r="AH20" i="122"/>
  <c r="V20" i="122"/>
  <c r="R20" i="122"/>
  <c r="S20" i="122" s="1"/>
  <c r="J20" i="122"/>
  <c r="I20" i="122" s="1"/>
  <c r="G20" i="122"/>
  <c r="E20" i="122"/>
  <c r="AQ19" i="122"/>
  <c r="AH19" i="122"/>
  <c r="V19" i="122"/>
  <c r="R19" i="122"/>
  <c r="S19" i="122" s="1"/>
  <c r="J19" i="122"/>
  <c r="I19" i="122" s="1"/>
  <c r="G19" i="122"/>
  <c r="E19" i="122"/>
  <c r="AQ18" i="122"/>
  <c r="AH18" i="122"/>
  <c r="V18" i="122"/>
  <c r="R18" i="122"/>
  <c r="S18" i="122" s="1"/>
  <c r="J18" i="122"/>
  <c r="I18" i="122" s="1"/>
  <c r="G18" i="122"/>
  <c r="E18" i="122"/>
  <c r="AQ17" i="122"/>
  <c r="AH17" i="122"/>
  <c r="V17" i="122"/>
  <c r="R17" i="122"/>
  <c r="S17" i="122" s="1"/>
  <c r="J17" i="122"/>
  <c r="I17" i="122" s="1"/>
  <c r="G17" i="122"/>
  <c r="E17" i="122"/>
  <c r="AQ16" i="122"/>
  <c r="AH16" i="122"/>
  <c r="V16" i="122"/>
  <c r="R16" i="122"/>
  <c r="S16" i="122" s="1"/>
  <c r="J16" i="122"/>
  <c r="I16" i="122" s="1"/>
  <c r="G16" i="122"/>
  <c r="E16" i="122"/>
  <c r="AQ15" i="122"/>
  <c r="AH15" i="122"/>
  <c r="V15" i="122"/>
  <c r="R15" i="122"/>
  <c r="S15" i="122" s="1"/>
  <c r="J15" i="122"/>
  <c r="I15" i="122" s="1"/>
  <c r="G15" i="122"/>
  <c r="E15" i="122"/>
  <c r="AQ14" i="122"/>
  <c r="AH14" i="122"/>
  <c r="V14" i="122"/>
  <c r="R14" i="122"/>
  <c r="S14" i="122" s="1"/>
  <c r="J14" i="122"/>
  <c r="I14" i="122" s="1"/>
  <c r="G14" i="122"/>
  <c r="E14" i="122"/>
  <c r="AQ13" i="122"/>
  <c r="AH13" i="122"/>
  <c r="V13" i="122"/>
  <c r="R13" i="122"/>
  <c r="S13" i="122" s="1"/>
  <c r="J13" i="122"/>
  <c r="I13" i="122" s="1"/>
  <c r="G13" i="122"/>
  <c r="E13" i="122"/>
  <c r="AQ12" i="122"/>
  <c r="AH12" i="122"/>
  <c r="V12" i="122"/>
  <c r="R12" i="122"/>
  <c r="S12" i="122" s="1"/>
  <c r="J12" i="122"/>
  <c r="I12" i="122" s="1"/>
  <c r="G12" i="122"/>
  <c r="E12" i="122"/>
  <c r="V11" i="122"/>
  <c r="J11" i="122"/>
  <c r="I11" i="122" s="1"/>
  <c r="G11" i="122"/>
  <c r="E11" i="122"/>
  <c r="Q35" i="122"/>
  <c r="Q10" i="121"/>
  <c r="Q35" i="121" s="1"/>
  <c r="AG10" i="121"/>
  <c r="AG35" i="121" s="1"/>
  <c r="AP10" i="121"/>
  <c r="AR35" i="121"/>
  <c r="P35" i="121"/>
  <c r="AQ34" i="121"/>
  <c r="AH34" i="121"/>
  <c r="V34" i="121"/>
  <c r="R34" i="121"/>
  <c r="S34" i="121" s="1"/>
  <c r="J34" i="121"/>
  <c r="K34" i="121" s="1"/>
  <c r="G34" i="121"/>
  <c r="E34" i="121"/>
  <c r="AQ33" i="121"/>
  <c r="AH33" i="121"/>
  <c r="V33" i="121"/>
  <c r="R33" i="121"/>
  <c r="S33" i="121" s="1"/>
  <c r="J33" i="121"/>
  <c r="K33" i="121" s="1"/>
  <c r="G33" i="121"/>
  <c r="E33" i="121"/>
  <c r="AW32" i="121"/>
  <c r="AQ32" i="121"/>
  <c r="AH32" i="121"/>
  <c r="V32" i="121"/>
  <c r="R32" i="121"/>
  <c r="T32" i="121" s="1"/>
  <c r="J32" i="121"/>
  <c r="K32" i="121" s="1"/>
  <c r="G32" i="121"/>
  <c r="E32" i="121"/>
  <c r="AQ31" i="121"/>
  <c r="AH31" i="121"/>
  <c r="AI31" i="121" s="1"/>
  <c r="V31" i="121"/>
  <c r="R31" i="121"/>
  <c r="T31" i="121" s="1"/>
  <c r="J31" i="121"/>
  <c r="I31" i="121" s="1"/>
  <c r="G31" i="121"/>
  <c r="E31" i="121"/>
  <c r="AQ30" i="121"/>
  <c r="AH30" i="121"/>
  <c r="V30" i="121"/>
  <c r="R30" i="121"/>
  <c r="S30" i="121" s="1"/>
  <c r="J30" i="121"/>
  <c r="K30" i="121" s="1"/>
  <c r="G30" i="121"/>
  <c r="E30" i="121"/>
  <c r="AQ29" i="121"/>
  <c r="AH29" i="121"/>
  <c r="V29" i="121"/>
  <c r="R29" i="121"/>
  <c r="T29" i="121" s="1"/>
  <c r="J29" i="121"/>
  <c r="K29" i="121" s="1"/>
  <c r="G29" i="121"/>
  <c r="E29" i="121"/>
  <c r="AQ28" i="121"/>
  <c r="AH28" i="121"/>
  <c r="V28" i="121"/>
  <c r="R28" i="121"/>
  <c r="T28" i="121" s="1"/>
  <c r="J28" i="121"/>
  <c r="K28" i="121" s="1"/>
  <c r="G28" i="121"/>
  <c r="E28" i="121"/>
  <c r="AQ27" i="121"/>
  <c r="AH27" i="121"/>
  <c r="AI27" i="121" s="1"/>
  <c r="V27" i="121"/>
  <c r="R27" i="121"/>
  <c r="T27" i="121" s="1"/>
  <c r="J27" i="121"/>
  <c r="I27" i="121" s="1"/>
  <c r="G27" i="121"/>
  <c r="E27" i="121"/>
  <c r="AQ26" i="121"/>
  <c r="AH26" i="121"/>
  <c r="AI26" i="121" s="1"/>
  <c r="V26" i="121"/>
  <c r="R26" i="121"/>
  <c r="T26" i="121" s="1"/>
  <c r="J26" i="121"/>
  <c r="K26" i="121" s="1"/>
  <c r="G26" i="121"/>
  <c r="E26" i="121"/>
  <c r="AQ25" i="121"/>
  <c r="AH25" i="121"/>
  <c r="V25" i="121"/>
  <c r="R25" i="121"/>
  <c r="T25" i="121" s="1"/>
  <c r="J25" i="121"/>
  <c r="K25" i="121" s="1"/>
  <c r="G25" i="121"/>
  <c r="E25" i="121"/>
  <c r="AQ24" i="121"/>
  <c r="AH24" i="121"/>
  <c r="V24" i="121"/>
  <c r="R24" i="121"/>
  <c r="S24" i="121" s="1"/>
  <c r="J24" i="121"/>
  <c r="K24" i="121" s="1"/>
  <c r="G24" i="121"/>
  <c r="E24" i="121"/>
  <c r="AQ23" i="121"/>
  <c r="AH23" i="121"/>
  <c r="V23" i="121"/>
  <c r="R23" i="121"/>
  <c r="T23" i="121" s="1"/>
  <c r="J23" i="121"/>
  <c r="I23" i="121" s="1"/>
  <c r="G23" i="121"/>
  <c r="E23" i="121"/>
  <c r="AQ22" i="121"/>
  <c r="AH22" i="121"/>
  <c r="AI22" i="121" s="1"/>
  <c r="V22" i="121"/>
  <c r="R22" i="121"/>
  <c r="T22" i="121" s="1"/>
  <c r="J22" i="121"/>
  <c r="I22" i="121" s="1"/>
  <c r="G22" i="121"/>
  <c r="E22" i="121"/>
  <c r="AQ21" i="121"/>
  <c r="AH21" i="121"/>
  <c r="V21" i="121"/>
  <c r="R21" i="121"/>
  <c r="T21" i="121" s="1"/>
  <c r="J21" i="121"/>
  <c r="K21" i="121" s="1"/>
  <c r="G21" i="121"/>
  <c r="E21" i="121"/>
  <c r="AQ20" i="121"/>
  <c r="AH20" i="121"/>
  <c r="V20" i="121"/>
  <c r="R20" i="121"/>
  <c r="T20" i="121" s="1"/>
  <c r="J20" i="121"/>
  <c r="K20" i="121" s="1"/>
  <c r="G20" i="121"/>
  <c r="E20" i="121"/>
  <c r="AQ19" i="121"/>
  <c r="AH19" i="121"/>
  <c r="V19" i="121"/>
  <c r="R19" i="121"/>
  <c r="S19" i="121" s="1"/>
  <c r="J19" i="121"/>
  <c r="I19" i="121" s="1"/>
  <c r="G19" i="121"/>
  <c r="E19" i="121"/>
  <c r="AQ18" i="121"/>
  <c r="AH18" i="121"/>
  <c r="AI18" i="121" s="1"/>
  <c r="V18" i="121"/>
  <c r="R18" i="121"/>
  <c r="T18" i="121" s="1"/>
  <c r="J18" i="121"/>
  <c r="K18" i="121" s="1"/>
  <c r="G18" i="121"/>
  <c r="E18" i="121"/>
  <c r="AQ17" i="121"/>
  <c r="AH17" i="121"/>
  <c r="V17" i="121"/>
  <c r="R17" i="121"/>
  <c r="T17" i="121" s="1"/>
  <c r="J17" i="121"/>
  <c r="K17" i="121" s="1"/>
  <c r="G17" i="121"/>
  <c r="E17" i="121"/>
  <c r="AQ16" i="121"/>
  <c r="AH16" i="121"/>
  <c r="V16" i="121"/>
  <c r="R16" i="121"/>
  <c r="T16" i="121" s="1"/>
  <c r="J16" i="121"/>
  <c r="K16" i="121" s="1"/>
  <c r="G16" i="121"/>
  <c r="E16" i="121"/>
  <c r="AQ15" i="121"/>
  <c r="AH15" i="121"/>
  <c r="V15" i="121"/>
  <c r="R15" i="121"/>
  <c r="T15" i="121" s="1"/>
  <c r="J15" i="121"/>
  <c r="K15" i="121" s="1"/>
  <c r="G15" i="121"/>
  <c r="E15" i="121"/>
  <c r="AQ14" i="121"/>
  <c r="AH14" i="121"/>
  <c r="V14" i="121"/>
  <c r="R14" i="121"/>
  <c r="T14" i="121" s="1"/>
  <c r="K14" i="121"/>
  <c r="J14" i="121"/>
  <c r="I14" i="121" s="1"/>
  <c r="G14" i="121"/>
  <c r="E14" i="121"/>
  <c r="AQ13" i="121"/>
  <c r="AH13" i="121"/>
  <c r="V13" i="121"/>
  <c r="R13" i="121"/>
  <c r="S13" i="121" s="1"/>
  <c r="K13" i="121"/>
  <c r="J13" i="121"/>
  <c r="I13" i="121"/>
  <c r="G13" i="121"/>
  <c r="E13" i="121"/>
  <c r="AQ12" i="121"/>
  <c r="AH12" i="121"/>
  <c r="V12" i="121"/>
  <c r="R12" i="121"/>
  <c r="T12" i="121" s="1"/>
  <c r="J12" i="121"/>
  <c r="K12" i="121" s="1"/>
  <c r="I12" i="121"/>
  <c r="G12" i="121"/>
  <c r="E12" i="121"/>
  <c r="AH11" i="121"/>
  <c r="V11" i="121"/>
  <c r="K11" i="121"/>
  <c r="J11" i="121"/>
  <c r="I11" i="121"/>
  <c r="G11" i="121"/>
  <c r="E11" i="121"/>
  <c r="AQ11" i="121"/>
  <c r="AG8" i="121"/>
  <c r="I15" i="121" l="1"/>
  <c r="I11" i="123"/>
  <c r="AH11" i="123"/>
  <c r="AH35" i="123" s="1"/>
  <c r="I13" i="123"/>
  <c r="I19" i="123"/>
  <c r="AI19" i="123"/>
  <c r="I26" i="123"/>
  <c r="I27" i="123"/>
  <c r="AI27" i="123"/>
  <c r="AI20" i="123"/>
  <c r="AI28" i="123"/>
  <c r="T35" i="126"/>
  <c r="AI35" i="126" s="1"/>
  <c r="AI11" i="126"/>
  <c r="AQ35" i="123"/>
  <c r="AI23" i="123"/>
  <c r="K32" i="123"/>
  <c r="K28" i="123"/>
  <c r="K24" i="123"/>
  <c r="K20" i="123"/>
  <c r="I18" i="123"/>
  <c r="K16" i="123"/>
  <c r="AI16" i="123"/>
  <c r="AI15" i="123"/>
  <c r="AI12" i="123"/>
  <c r="R35" i="125"/>
  <c r="T11" i="125"/>
  <c r="S11" i="125"/>
  <c r="S35" i="125" s="1"/>
  <c r="I17" i="123"/>
  <c r="I21" i="123"/>
  <c r="I25" i="123"/>
  <c r="I29" i="123"/>
  <c r="K34" i="123"/>
  <c r="K33" i="123"/>
  <c r="AI33" i="122"/>
  <c r="T31" i="122"/>
  <c r="AI31" i="122" s="1"/>
  <c r="T30" i="122"/>
  <c r="AI30" i="122" s="1"/>
  <c r="T32" i="122"/>
  <c r="T29" i="122"/>
  <c r="AI29" i="122" s="1"/>
  <c r="T28" i="122"/>
  <c r="AI28" i="122" s="1"/>
  <c r="K11" i="122"/>
  <c r="K17" i="122"/>
  <c r="AH11" i="122"/>
  <c r="AH35" i="122" s="1"/>
  <c r="AI34" i="122"/>
  <c r="AG8" i="123"/>
  <c r="K13" i="122"/>
  <c r="T20" i="122"/>
  <c r="AI20" i="122" s="1"/>
  <c r="T21" i="122"/>
  <c r="AI21" i="122" s="1"/>
  <c r="T22" i="122"/>
  <c r="AI22" i="122" s="1"/>
  <c r="T23" i="122"/>
  <c r="AI23" i="122" s="1"/>
  <c r="T24" i="122"/>
  <c r="AI24" i="122" s="1"/>
  <c r="S34" i="122"/>
  <c r="K12" i="122"/>
  <c r="K14" i="122"/>
  <c r="K25" i="122"/>
  <c r="K32" i="122"/>
  <c r="K28" i="122"/>
  <c r="K24" i="122"/>
  <c r="K20" i="122"/>
  <c r="T14" i="122"/>
  <c r="T15" i="122"/>
  <c r="AI15" i="122" s="1"/>
  <c r="T16" i="122"/>
  <c r="K16" i="122"/>
  <c r="AI14" i="122"/>
  <c r="K15" i="122"/>
  <c r="T17" i="122"/>
  <c r="AI17" i="122" s="1"/>
  <c r="T18" i="122"/>
  <c r="AI18" i="122" s="1"/>
  <c r="T19" i="122"/>
  <c r="AI19" i="122" s="1"/>
  <c r="K21" i="122"/>
  <c r="T25" i="122"/>
  <c r="AI25" i="122" s="1"/>
  <c r="T26" i="122"/>
  <c r="AI26" i="122" s="1"/>
  <c r="T27" i="122"/>
  <c r="AI27" i="122" s="1"/>
  <c r="K29" i="122"/>
  <c r="S33" i="122"/>
  <c r="AI16" i="122"/>
  <c r="AI32" i="122"/>
  <c r="AQ35" i="122"/>
  <c r="T13" i="122"/>
  <c r="AI13" i="122" s="1"/>
  <c r="T12" i="122"/>
  <c r="AI12" i="122" s="1"/>
  <c r="K18" i="122"/>
  <c r="K22" i="122"/>
  <c r="K26" i="122"/>
  <c r="K30" i="122"/>
  <c r="K19" i="122"/>
  <c r="K23" i="122"/>
  <c r="K27" i="122"/>
  <c r="K31" i="122"/>
  <c r="AI23" i="121"/>
  <c r="I32" i="121"/>
  <c r="I30" i="121"/>
  <c r="I29" i="121"/>
  <c r="I28" i="121"/>
  <c r="I26" i="121"/>
  <c r="I25" i="121"/>
  <c r="I24" i="121"/>
  <c r="K22" i="121"/>
  <c r="I21" i="121"/>
  <c r="I20" i="121"/>
  <c r="I18" i="121"/>
  <c r="I17" i="121"/>
  <c r="I16" i="121"/>
  <c r="AI15" i="121"/>
  <c r="AI14" i="121"/>
  <c r="AI17" i="123"/>
  <c r="AI21" i="123"/>
  <c r="AI25" i="123"/>
  <c r="AI29" i="123"/>
  <c r="AI33" i="123"/>
  <c r="AI34" i="123"/>
  <c r="AI14" i="123"/>
  <c r="AI26" i="123"/>
  <c r="AI30" i="123"/>
  <c r="S12" i="123"/>
  <c r="S14" i="123"/>
  <c r="S15" i="123"/>
  <c r="S16" i="123"/>
  <c r="S17" i="123"/>
  <c r="S19" i="123"/>
  <c r="S20" i="123"/>
  <c r="S21" i="123"/>
  <c r="S23" i="123"/>
  <c r="S25" i="123"/>
  <c r="S26" i="123"/>
  <c r="S27" i="123"/>
  <c r="S28" i="123"/>
  <c r="S29" i="123"/>
  <c r="S30" i="123"/>
  <c r="T13" i="123"/>
  <c r="AI13" i="123" s="1"/>
  <c r="T18" i="123"/>
  <c r="AI18" i="123" s="1"/>
  <c r="T22" i="123"/>
  <c r="AI22" i="123" s="1"/>
  <c r="T24" i="123"/>
  <c r="AI24" i="123" s="1"/>
  <c r="T31" i="123"/>
  <c r="AI31" i="123" s="1"/>
  <c r="T32" i="123"/>
  <c r="AI32" i="123" s="1"/>
  <c r="S33" i="123"/>
  <c r="S34" i="123"/>
  <c r="R11" i="123"/>
  <c r="AG8" i="122"/>
  <c r="K19" i="121"/>
  <c r="K23" i="121"/>
  <c r="K27" i="121"/>
  <c r="K31" i="121"/>
  <c r="I33" i="122"/>
  <c r="I34" i="122"/>
  <c r="R11" i="122"/>
  <c r="AQ35" i="121"/>
  <c r="T33" i="121"/>
  <c r="AI33" i="121" s="1"/>
  <c r="T34" i="121"/>
  <c r="AI34" i="121" s="1"/>
  <c r="AI12" i="121"/>
  <c r="AI16" i="121"/>
  <c r="AI20" i="121"/>
  <c r="AI28" i="121"/>
  <c r="AI17" i="121"/>
  <c r="AI21" i="121"/>
  <c r="AI25" i="121"/>
  <c r="AI29" i="121"/>
  <c r="AI32" i="121"/>
  <c r="S12" i="121"/>
  <c r="S14" i="121"/>
  <c r="S15" i="121"/>
  <c r="S16" i="121"/>
  <c r="S17" i="121"/>
  <c r="S18" i="121"/>
  <c r="S20" i="121"/>
  <c r="S21" i="121"/>
  <c r="S22" i="121"/>
  <c r="S23" i="121"/>
  <c r="S25" i="121"/>
  <c r="S26" i="121"/>
  <c r="S27" i="121"/>
  <c r="S28" i="121"/>
  <c r="S29" i="121"/>
  <c r="S31" i="121"/>
  <c r="S32" i="121"/>
  <c r="T13" i="121"/>
  <c r="AI13" i="121" s="1"/>
  <c r="T19" i="121"/>
  <c r="AI19" i="121" s="1"/>
  <c r="T24" i="121"/>
  <c r="AI24" i="121" s="1"/>
  <c r="T30" i="121"/>
  <c r="AI30" i="121" s="1"/>
  <c r="I33" i="121"/>
  <c r="I34" i="121"/>
  <c r="AH35" i="121"/>
  <c r="R11" i="121"/>
  <c r="AP10" i="120"/>
  <c r="AQ11" i="120" s="1"/>
  <c r="AG10" i="120"/>
  <c r="AG35" i="120" s="1"/>
  <c r="Q10" i="120"/>
  <c r="V11" i="120"/>
  <c r="V12" i="120"/>
  <c r="V13" i="120"/>
  <c r="V14" i="120"/>
  <c r="V15" i="120"/>
  <c r="V16" i="120"/>
  <c r="V17" i="120"/>
  <c r="V18" i="120"/>
  <c r="V19" i="120"/>
  <c r="V20" i="120"/>
  <c r="V21" i="120"/>
  <c r="V22" i="120"/>
  <c r="V23" i="120"/>
  <c r="V24" i="120"/>
  <c r="V25" i="120"/>
  <c r="V26" i="120"/>
  <c r="V27" i="120"/>
  <c r="V28" i="120"/>
  <c r="V29" i="120"/>
  <c r="V30" i="120"/>
  <c r="V31" i="120"/>
  <c r="V32" i="120"/>
  <c r="V33" i="120"/>
  <c r="V34" i="120"/>
  <c r="AR35" i="120"/>
  <c r="P35" i="120"/>
  <c r="AQ34" i="120"/>
  <c r="AH34" i="120"/>
  <c r="R34" i="120"/>
  <c r="S34" i="120" s="1"/>
  <c r="J34" i="120"/>
  <c r="K34" i="120" s="1"/>
  <c r="G34" i="120"/>
  <c r="E34" i="120"/>
  <c r="AQ33" i="120"/>
  <c r="AH33" i="120"/>
  <c r="R33" i="120"/>
  <c r="S33" i="120" s="1"/>
  <c r="J33" i="120"/>
  <c r="I33" i="120" s="1"/>
  <c r="G33" i="120"/>
  <c r="E33" i="120"/>
  <c r="AW32" i="120"/>
  <c r="AQ32" i="120"/>
  <c r="AH32" i="120"/>
  <c r="R32" i="120"/>
  <c r="S32" i="120" s="1"/>
  <c r="J32" i="120"/>
  <c r="I32" i="120" s="1"/>
  <c r="G32" i="120"/>
  <c r="E32" i="120"/>
  <c r="AQ31" i="120"/>
  <c r="AH31" i="120"/>
  <c r="R31" i="120"/>
  <c r="S31" i="120" s="1"/>
  <c r="J31" i="120"/>
  <c r="I31" i="120" s="1"/>
  <c r="G31" i="120"/>
  <c r="E31" i="120"/>
  <c r="AQ30" i="120"/>
  <c r="AH30" i="120"/>
  <c r="R30" i="120"/>
  <c r="S30" i="120" s="1"/>
  <c r="J30" i="120"/>
  <c r="I30" i="120" s="1"/>
  <c r="G30" i="120"/>
  <c r="E30" i="120"/>
  <c r="AQ29" i="120"/>
  <c r="AH29" i="120"/>
  <c r="R29" i="120"/>
  <c r="S29" i="120" s="1"/>
  <c r="J29" i="120"/>
  <c r="I29" i="120" s="1"/>
  <c r="G29" i="120"/>
  <c r="E29" i="120"/>
  <c r="AQ28" i="120"/>
  <c r="AH28" i="120"/>
  <c r="R28" i="120"/>
  <c r="S28" i="120" s="1"/>
  <c r="J28" i="120"/>
  <c r="I28" i="120" s="1"/>
  <c r="G28" i="120"/>
  <c r="E28" i="120"/>
  <c r="AQ27" i="120"/>
  <c r="AH27" i="120"/>
  <c r="R27" i="120"/>
  <c r="S27" i="120" s="1"/>
  <c r="J27" i="120"/>
  <c r="I27" i="120" s="1"/>
  <c r="G27" i="120"/>
  <c r="E27" i="120"/>
  <c r="AQ26" i="120"/>
  <c r="AH26" i="120"/>
  <c r="R26" i="120"/>
  <c r="S26" i="120" s="1"/>
  <c r="J26" i="120"/>
  <c r="I26" i="120" s="1"/>
  <c r="G26" i="120"/>
  <c r="E26" i="120"/>
  <c r="AQ25" i="120"/>
  <c r="AH25" i="120"/>
  <c r="R25" i="120"/>
  <c r="S25" i="120" s="1"/>
  <c r="J25" i="120"/>
  <c r="I25" i="120" s="1"/>
  <c r="G25" i="120"/>
  <c r="E25" i="120"/>
  <c r="AQ24" i="120"/>
  <c r="AH24" i="120"/>
  <c r="R24" i="120"/>
  <c r="S24" i="120" s="1"/>
  <c r="J24" i="120"/>
  <c r="I24" i="120" s="1"/>
  <c r="G24" i="120"/>
  <c r="E24" i="120"/>
  <c r="AQ23" i="120"/>
  <c r="AH23" i="120"/>
  <c r="R23" i="120"/>
  <c r="S23" i="120" s="1"/>
  <c r="J23" i="120"/>
  <c r="I23" i="120" s="1"/>
  <c r="G23" i="120"/>
  <c r="E23" i="120"/>
  <c r="AQ22" i="120"/>
  <c r="AH22" i="120"/>
  <c r="R22" i="120"/>
  <c r="S22" i="120" s="1"/>
  <c r="J22" i="120"/>
  <c r="I22" i="120" s="1"/>
  <c r="G22" i="120"/>
  <c r="E22" i="120"/>
  <c r="AQ21" i="120"/>
  <c r="AH21" i="120"/>
  <c r="R21" i="120"/>
  <c r="S21" i="120" s="1"/>
  <c r="J21" i="120"/>
  <c r="I21" i="120" s="1"/>
  <c r="G21" i="120"/>
  <c r="E21" i="120"/>
  <c r="AQ20" i="120"/>
  <c r="AH20" i="120"/>
  <c r="R20" i="120"/>
  <c r="S20" i="120" s="1"/>
  <c r="J20" i="120"/>
  <c r="I20" i="120" s="1"/>
  <c r="G20" i="120"/>
  <c r="E20" i="120"/>
  <c r="AQ19" i="120"/>
  <c r="AH19" i="120"/>
  <c r="R19" i="120"/>
  <c r="S19" i="120" s="1"/>
  <c r="J19" i="120"/>
  <c r="I19" i="120" s="1"/>
  <c r="G19" i="120"/>
  <c r="E19" i="120"/>
  <c r="AQ18" i="120"/>
  <c r="AH18" i="120"/>
  <c r="R18" i="120"/>
  <c r="S18" i="120" s="1"/>
  <c r="J18" i="120"/>
  <c r="I18" i="120" s="1"/>
  <c r="G18" i="120"/>
  <c r="E18" i="120"/>
  <c r="AQ17" i="120"/>
  <c r="AH17" i="120"/>
  <c r="R17" i="120"/>
  <c r="S17" i="120" s="1"/>
  <c r="J17" i="120"/>
  <c r="I17" i="120" s="1"/>
  <c r="G17" i="120"/>
  <c r="E17" i="120"/>
  <c r="AQ16" i="120"/>
  <c r="AH16" i="120"/>
  <c r="R16" i="120"/>
  <c r="S16" i="120" s="1"/>
  <c r="J16" i="120"/>
  <c r="I16" i="120" s="1"/>
  <c r="G16" i="120"/>
  <c r="E16" i="120"/>
  <c r="AQ15" i="120"/>
  <c r="AH15" i="120"/>
  <c r="R15" i="120"/>
  <c r="S15" i="120" s="1"/>
  <c r="J15" i="120"/>
  <c r="I15" i="120" s="1"/>
  <c r="G15" i="120"/>
  <c r="E15" i="120"/>
  <c r="AQ14" i="120"/>
  <c r="AH14" i="120"/>
  <c r="R14" i="120"/>
  <c r="S14" i="120" s="1"/>
  <c r="K14" i="120"/>
  <c r="J14" i="120"/>
  <c r="I14" i="120" s="1"/>
  <c r="G14" i="120"/>
  <c r="E14" i="120"/>
  <c r="AQ13" i="120"/>
  <c r="AH13" i="120"/>
  <c r="R13" i="120"/>
  <c r="S13" i="120" s="1"/>
  <c r="J13" i="120"/>
  <c r="I13" i="120" s="1"/>
  <c r="G13" i="120"/>
  <c r="E13" i="120"/>
  <c r="AQ12" i="120"/>
  <c r="AH12" i="120"/>
  <c r="R12" i="120"/>
  <c r="S12" i="120" s="1"/>
  <c r="J12" i="120"/>
  <c r="I12" i="120" s="1"/>
  <c r="G12" i="120"/>
  <c r="E12" i="120"/>
  <c r="AH11" i="120"/>
  <c r="J11" i="120"/>
  <c r="I11" i="120" s="1"/>
  <c r="G11" i="120"/>
  <c r="E11" i="120"/>
  <c r="Q35" i="120"/>
  <c r="AG8" i="120"/>
  <c r="AG10" i="119"/>
  <c r="AG8" i="119" s="1"/>
  <c r="AP10" i="119"/>
  <c r="Q10" i="119"/>
  <c r="Q35" i="119" s="1"/>
  <c r="AR35" i="119"/>
  <c r="P35" i="119"/>
  <c r="AQ34" i="119"/>
  <c r="AH34" i="119"/>
  <c r="V34" i="119"/>
  <c r="R34" i="119"/>
  <c r="T34" i="119" s="1"/>
  <c r="J34" i="119"/>
  <c r="K34" i="119" s="1"/>
  <c r="G34" i="119"/>
  <c r="E34" i="119"/>
  <c r="AQ33" i="119"/>
  <c r="AH33" i="119"/>
  <c r="V33" i="119"/>
  <c r="R33" i="119"/>
  <c r="T33" i="119" s="1"/>
  <c r="J33" i="119"/>
  <c r="K33" i="119" s="1"/>
  <c r="G33" i="119"/>
  <c r="E33" i="119"/>
  <c r="AW32" i="119"/>
  <c r="AQ32" i="119"/>
  <c r="AH32" i="119"/>
  <c r="V32" i="119"/>
  <c r="R32" i="119"/>
  <c r="S32" i="119" s="1"/>
  <c r="J32" i="119"/>
  <c r="I32" i="119" s="1"/>
  <c r="G32" i="119"/>
  <c r="E32" i="119"/>
  <c r="AQ31" i="119"/>
  <c r="AH31" i="119"/>
  <c r="V31" i="119"/>
  <c r="R31" i="119"/>
  <c r="S31" i="119" s="1"/>
  <c r="J31" i="119"/>
  <c r="I31" i="119" s="1"/>
  <c r="G31" i="119"/>
  <c r="E31" i="119"/>
  <c r="AQ30" i="119"/>
  <c r="AH30" i="119"/>
  <c r="V30" i="119"/>
  <c r="R30" i="119"/>
  <c r="S30" i="119" s="1"/>
  <c r="J30" i="119"/>
  <c r="I30" i="119" s="1"/>
  <c r="G30" i="119"/>
  <c r="E30" i="119"/>
  <c r="AQ29" i="119"/>
  <c r="AH29" i="119"/>
  <c r="V29" i="119"/>
  <c r="R29" i="119"/>
  <c r="S29" i="119" s="1"/>
  <c r="J29" i="119"/>
  <c r="I29" i="119" s="1"/>
  <c r="G29" i="119"/>
  <c r="E29" i="119"/>
  <c r="AQ28" i="119"/>
  <c r="AH28" i="119"/>
  <c r="V28" i="119"/>
  <c r="R28" i="119"/>
  <c r="S28" i="119" s="1"/>
  <c r="J28" i="119"/>
  <c r="I28" i="119" s="1"/>
  <c r="G28" i="119"/>
  <c r="E28" i="119"/>
  <c r="AQ27" i="119"/>
  <c r="AH27" i="119"/>
  <c r="V27" i="119"/>
  <c r="R27" i="119"/>
  <c r="S27" i="119" s="1"/>
  <c r="J27" i="119"/>
  <c r="I27" i="119" s="1"/>
  <c r="G27" i="119"/>
  <c r="E27" i="119"/>
  <c r="AQ26" i="119"/>
  <c r="AH26" i="119"/>
  <c r="V26" i="119"/>
  <c r="R26" i="119"/>
  <c r="S26" i="119" s="1"/>
  <c r="J26" i="119"/>
  <c r="I26" i="119" s="1"/>
  <c r="G26" i="119"/>
  <c r="E26" i="119"/>
  <c r="AQ25" i="119"/>
  <c r="AH25" i="119"/>
  <c r="V25" i="119"/>
  <c r="R25" i="119"/>
  <c r="S25" i="119" s="1"/>
  <c r="J25" i="119"/>
  <c r="I25" i="119" s="1"/>
  <c r="G25" i="119"/>
  <c r="E25" i="119"/>
  <c r="AQ24" i="119"/>
  <c r="AH24" i="119"/>
  <c r="V24" i="119"/>
  <c r="R24" i="119"/>
  <c r="S24" i="119" s="1"/>
  <c r="J24" i="119"/>
  <c r="I24" i="119" s="1"/>
  <c r="G24" i="119"/>
  <c r="E24" i="119"/>
  <c r="AQ23" i="119"/>
  <c r="AH23" i="119"/>
  <c r="V23" i="119"/>
  <c r="R23" i="119"/>
  <c r="S23" i="119" s="1"/>
  <c r="J23" i="119"/>
  <c r="I23" i="119" s="1"/>
  <c r="G23" i="119"/>
  <c r="E23" i="119"/>
  <c r="AQ22" i="119"/>
  <c r="AH22" i="119"/>
  <c r="V22" i="119"/>
  <c r="R22" i="119"/>
  <c r="S22" i="119" s="1"/>
  <c r="J22" i="119"/>
  <c r="I22" i="119" s="1"/>
  <c r="G22" i="119"/>
  <c r="E22" i="119"/>
  <c r="AQ21" i="119"/>
  <c r="AH21" i="119"/>
  <c r="V21" i="119"/>
  <c r="R21" i="119"/>
  <c r="S21" i="119" s="1"/>
  <c r="J21" i="119"/>
  <c r="I21" i="119" s="1"/>
  <c r="G21" i="119"/>
  <c r="E21" i="119"/>
  <c r="AQ20" i="119"/>
  <c r="AH20" i="119"/>
  <c r="V20" i="119"/>
  <c r="R20" i="119"/>
  <c r="S20" i="119" s="1"/>
  <c r="J20" i="119"/>
  <c r="I20" i="119" s="1"/>
  <c r="G20" i="119"/>
  <c r="E20" i="119"/>
  <c r="AQ19" i="119"/>
  <c r="AH19" i="119"/>
  <c r="V19" i="119"/>
  <c r="R19" i="119"/>
  <c r="S19" i="119" s="1"/>
  <c r="J19" i="119"/>
  <c r="I19" i="119" s="1"/>
  <c r="G19" i="119"/>
  <c r="E19" i="119"/>
  <c r="AQ18" i="119"/>
  <c r="AH18" i="119"/>
  <c r="V18" i="119"/>
  <c r="R18" i="119"/>
  <c r="S18" i="119" s="1"/>
  <c r="J18" i="119"/>
  <c r="I18" i="119" s="1"/>
  <c r="G18" i="119"/>
  <c r="E18" i="119"/>
  <c r="AQ17" i="119"/>
  <c r="AH17" i="119"/>
  <c r="V17" i="119"/>
  <c r="R17" i="119"/>
  <c r="S17" i="119" s="1"/>
  <c r="J17" i="119"/>
  <c r="I17" i="119" s="1"/>
  <c r="G17" i="119"/>
  <c r="E17" i="119"/>
  <c r="AQ16" i="119"/>
  <c r="AH16" i="119"/>
  <c r="V16" i="119"/>
  <c r="R16" i="119"/>
  <c r="S16" i="119" s="1"/>
  <c r="J16" i="119"/>
  <c r="I16" i="119" s="1"/>
  <c r="G16" i="119"/>
  <c r="E16" i="119"/>
  <c r="AQ15" i="119"/>
  <c r="AH15" i="119"/>
  <c r="V15" i="119"/>
  <c r="R15" i="119"/>
  <c r="S15" i="119" s="1"/>
  <c r="K15" i="119"/>
  <c r="J15" i="119"/>
  <c r="I15" i="119" s="1"/>
  <c r="G15" i="119"/>
  <c r="E15" i="119"/>
  <c r="AQ14" i="119"/>
  <c r="AH14" i="119"/>
  <c r="V14" i="119"/>
  <c r="R14" i="119"/>
  <c r="S14" i="119" s="1"/>
  <c r="K14" i="119"/>
  <c r="J14" i="119"/>
  <c r="I14" i="119" s="1"/>
  <c r="G14" i="119"/>
  <c r="E14" i="119"/>
  <c r="AQ13" i="119"/>
  <c r="AH13" i="119"/>
  <c r="V13" i="119"/>
  <c r="R13" i="119"/>
  <c r="S13" i="119" s="1"/>
  <c r="K13" i="119"/>
  <c r="J13" i="119"/>
  <c r="I13" i="119" s="1"/>
  <c r="G13" i="119"/>
  <c r="E13" i="119"/>
  <c r="AQ12" i="119"/>
  <c r="AH12" i="119"/>
  <c r="V12" i="119"/>
  <c r="R12" i="119"/>
  <c r="S12" i="119" s="1"/>
  <c r="K12" i="119"/>
  <c r="J12" i="119"/>
  <c r="I12" i="119" s="1"/>
  <c r="G12" i="119"/>
  <c r="E12" i="119"/>
  <c r="AQ11" i="119"/>
  <c r="V11" i="119"/>
  <c r="R11" i="119"/>
  <c r="S11" i="119" s="1"/>
  <c r="K11" i="119"/>
  <c r="J11" i="119"/>
  <c r="I11" i="119" s="1"/>
  <c r="G11" i="119"/>
  <c r="E11" i="119"/>
  <c r="AH11" i="119" l="1"/>
  <c r="AG35" i="119"/>
  <c r="T35" i="125"/>
  <c r="AI35" i="125" s="1"/>
  <c r="AI11" i="125"/>
  <c r="R35" i="123"/>
  <c r="T11" i="123"/>
  <c r="S11" i="123"/>
  <c r="S35" i="123" s="1"/>
  <c r="S11" i="122"/>
  <c r="S35" i="122" s="1"/>
  <c r="R35" i="122"/>
  <c r="T11" i="122"/>
  <c r="R35" i="121"/>
  <c r="T11" i="121"/>
  <c r="S11" i="121"/>
  <c r="S35" i="121" s="1"/>
  <c r="T33" i="120"/>
  <c r="AI33" i="120" s="1"/>
  <c r="T34" i="120"/>
  <c r="K13" i="120"/>
  <c r="K11" i="120"/>
  <c r="K30" i="120"/>
  <c r="K12" i="120"/>
  <c r="K22" i="120"/>
  <c r="K15" i="120"/>
  <c r="K26" i="120"/>
  <c r="K18" i="120"/>
  <c r="K17" i="120"/>
  <c r="K21" i="120"/>
  <c r="K25" i="120"/>
  <c r="K29" i="120"/>
  <c r="K16" i="120"/>
  <c r="K20" i="120"/>
  <c r="K24" i="120"/>
  <c r="K28" i="120"/>
  <c r="K32" i="120"/>
  <c r="K33" i="120"/>
  <c r="K19" i="120"/>
  <c r="K23" i="120"/>
  <c r="K27" i="120"/>
  <c r="K31" i="120"/>
  <c r="AQ35" i="120"/>
  <c r="AI34" i="120"/>
  <c r="T12" i="120"/>
  <c r="AI12" i="120" s="1"/>
  <c r="T13" i="120"/>
  <c r="AI13" i="120" s="1"/>
  <c r="T14" i="120"/>
  <c r="AI14" i="120" s="1"/>
  <c r="T15" i="120"/>
  <c r="AI15" i="120" s="1"/>
  <c r="T16" i="120"/>
  <c r="AI16" i="120" s="1"/>
  <c r="T17" i="120"/>
  <c r="AI17" i="120" s="1"/>
  <c r="T18" i="120"/>
  <c r="AI18" i="120" s="1"/>
  <c r="T19" i="120"/>
  <c r="AI19" i="120" s="1"/>
  <c r="T20" i="120"/>
  <c r="AI20" i="120" s="1"/>
  <c r="T21" i="120"/>
  <c r="AI21" i="120" s="1"/>
  <c r="T22" i="120"/>
  <c r="AI22" i="120" s="1"/>
  <c r="T23" i="120"/>
  <c r="AI23" i="120" s="1"/>
  <c r="T24" i="120"/>
  <c r="AI24" i="120" s="1"/>
  <c r="T25" i="120"/>
  <c r="AI25" i="120" s="1"/>
  <c r="T26" i="120"/>
  <c r="AI26" i="120" s="1"/>
  <c r="T27" i="120"/>
  <c r="AI27" i="120" s="1"/>
  <c r="T28" i="120"/>
  <c r="AI28" i="120" s="1"/>
  <c r="T29" i="120"/>
  <c r="AI29" i="120" s="1"/>
  <c r="T30" i="120"/>
  <c r="AI30" i="120" s="1"/>
  <c r="T31" i="120"/>
  <c r="AI31" i="120" s="1"/>
  <c r="T32" i="120"/>
  <c r="AI32" i="120" s="1"/>
  <c r="I34" i="120"/>
  <c r="AH35" i="120"/>
  <c r="R11" i="120"/>
  <c r="T13" i="119"/>
  <c r="AI13" i="119" s="1"/>
  <c r="AI33" i="119"/>
  <c r="T17" i="119"/>
  <c r="AI17" i="119" s="1"/>
  <c r="K17" i="119"/>
  <c r="K16" i="119"/>
  <c r="AQ35" i="119"/>
  <c r="K18" i="119"/>
  <c r="K19" i="119"/>
  <c r="K20" i="119"/>
  <c r="K21" i="119"/>
  <c r="K22" i="119"/>
  <c r="K23" i="119"/>
  <c r="K24" i="119"/>
  <c r="K25" i="119"/>
  <c r="K26" i="119"/>
  <c r="K27" i="119"/>
  <c r="K28" i="119"/>
  <c r="K29" i="119"/>
  <c r="K30" i="119"/>
  <c r="K31" i="119"/>
  <c r="K32" i="119"/>
  <c r="AI34" i="119"/>
  <c r="T14" i="119"/>
  <c r="AI14" i="119" s="1"/>
  <c r="T15" i="119"/>
  <c r="AI15" i="119" s="1"/>
  <c r="T16" i="119"/>
  <c r="AI16" i="119" s="1"/>
  <c r="S33" i="119"/>
  <c r="S34" i="119"/>
  <c r="T12" i="119"/>
  <c r="AI12" i="119" s="1"/>
  <c r="T11" i="119"/>
  <c r="AI11" i="119" s="1"/>
  <c r="T18" i="119"/>
  <c r="AI18" i="119" s="1"/>
  <c r="T19" i="119"/>
  <c r="AI19" i="119" s="1"/>
  <c r="T20" i="119"/>
  <c r="AI20" i="119" s="1"/>
  <c r="T21" i="119"/>
  <c r="AI21" i="119" s="1"/>
  <c r="T22" i="119"/>
  <c r="AI22" i="119" s="1"/>
  <c r="T23" i="119"/>
  <c r="AI23" i="119" s="1"/>
  <c r="T24" i="119"/>
  <c r="AI24" i="119" s="1"/>
  <c r="T25" i="119"/>
  <c r="AI25" i="119" s="1"/>
  <c r="T26" i="119"/>
  <c r="AI26" i="119" s="1"/>
  <c r="T27" i="119"/>
  <c r="AI27" i="119" s="1"/>
  <c r="T28" i="119"/>
  <c r="AI28" i="119" s="1"/>
  <c r="T29" i="119"/>
  <c r="AI29" i="119" s="1"/>
  <c r="T30" i="119"/>
  <c r="AI30" i="119" s="1"/>
  <c r="T31" i="119"/>
  <c r="AI31" i="119" s="1"/>
  <c r="T32" i="119"/>
  <c r="AI32" i="119" s="1"/>
  <c r="I33" i="119"/>
  <c r="I34" i="119"/>
  <c r="R35" i="119"/>
  <c r="AH35" i="119"/>
  <c r="AP10" i="117"/>
  <c r="AQ11" i="117" s="1"/>
  <c r="AG10" i="117"/>
  <c r="AG35" i="117" s="1"/>
  <c r="Q10" i="117"/>
  <c r="R11" i="117" s="1"/>
  <c r="AR35" i="118"/>
  <c r="P35" i="118"/>
  <c r="AQ34" i="118"/>
  <c r="AH34" i="118"/>
  <c r="V34" i="118"/>
  <c r="R34" i="118"/>
  <c r="T34" i="118" s="1"/>
  <c r="J34" i="118"/>
  <c r="K34" i="118" s="1"/>
  <c r="G34" i="118"/>
  <c r="E34" i="118"/>
  <c r="AQ33" i="118"/>
  <c r="AH33" i="118"/>
  <c r="V33" i="118"/>
  <c r="R33" i="118"/>
  <c r="T33" i="118" s="1"/>
  <c r="J33" i="118"/>
  <c r="K33" i="118" s="1"/>
  <c r="G33" i="118"/>
  <c r="E33" i="118"/>
  <c r="AW32" i="118"/>
  <c r="AQ32" i="118"/>
  <c r="AH32" i="118"/>
  <c r="V32" i="118"/>
  <c r="R32" i="118"/>
  <c r="S32" i="118" s="1"/>
  <c r="J32" i="118"/>
  <c r="I32" i="118" s="1"/>
  <c r="G32" i="118"/>
  <c r="E32" i="118"/>
  <c r="AQ31" i="118"/>
  <c r="AH31" i="118"/>
  <c r="V31" i="118"/>
  <c r="R31" i="118"/>
  <c r="S31" i="118" s="1"/>
  <c r="J31" i="118"/>
  <c r="I31" i="118" s="1"/>
  <c r="G31" i="118"/>
  <c r="E31" i="118"/>
  <c r="AQ30" i="118"/>
  <c r="AH30" i="118"/>
  <c r="V30" i="118"/>
  <c r="R30" i="118"/>
  <c r="S30" i="118" s="1"/>
  <c r="J30" i="118"/>
  <c r="I30" i="118" s="1"/>
  <c r="G30" i="118"/>
  <c r="E30" i="118"/>
  <c r="AQ29" i="118"/>
  <c r="AH29" i="118"/>
  <c r="V29" i="118"/>
  <c r="R29" i="118"/>
  <c r="S29" i="118" s="1"/>
  <c r="J29" i="118"/>
  <c r="I29" i="118" s="1"/>
  <c r="G29" i="118"/>
  <c r="E29" i="118"/>
  <c r="AQ28" i="118"/>
  <c r="AH28" i="118"/>
  <c r="V28" i="118"/>
  <c r="R28" i="118"/>
  <c r="S28" i="118" s="1"/>
  <c r="J28" i="118"/>
  <c r="I28" i="118" s="1"/>
  <c r="G28" i="118"/>
  <c r="E28" i="118"/>
  <c r="AQ27" i="118"/>
  <c r="AH27" i="118"/>
  <c r="V27" i="118"/>
  <c r="R27" i="118"/>
  <c r="S27" i="118" s="1"/>
  <c r="J27" i="118"/>
  <c r="I27" i="118" s="1"/>
  <c r="G27" i="118"/>
  <c r="E27" i="118"/>
  <c r="AQ26" i="118"/>
  <c r="AH26" i="118"/>
  <c r="V26" i="118"/>
  <c r="R26" i="118"/>
  <c r="S26" i="118" s="1"/>
  <c r="J26" i="118"/>
  <c r="I26" i="118" s="1"/>
  <c r="G26" i="118"/>
  <c r="E26" i="118"/>
  <c r="AQ25" i="118"/>
  <c r="AH25" i="118"/>
  <c r="V25" i="118"/>
  <c r="R25" i="118"/>
  <c r="S25" i="118" s="1"/>
  <c r="J25" i="118"/>
  <c r="I25" i="118" s="1"/>
  <c r="G25" i="118"/>
  <c r="E25" i="118"/>
  <c r="AQ24" i="118"/>
  <c r="AH24" i="118"/>
  <c r="V24" i="118"/>
  <c r="R24" i="118"/>
  <c r="S24" i="118" s="1"/>
  <c r="J24" i="118"/>
  <c r="I24" i="118" s="1"/>
  <c r="G24" i="118"/>
  <c r="E24" i="118"/>
  <c r="AQ23" i="118"/>
  <c r="AH23" i="118"/>
  <c r="V23" i="118"/>
  <c r="R23" i="118"/>
  <c r="S23" i="118" s="1"/>
  <c r="J23" i="118"/>
  <c r="I23" i="118" s="1"/>
  <c r="G23" i="118"/>
  <c r="E23" i="118"/>
  <c r="AQ22" i="118"/>
  <c r="AH22" i="118"/>
  <c r="V22" i="118"/>
  <c r="R22" i="118"/>
  <c r="S22" i="118" s="1"/>
  <c r="J22" i="118"/>
  <c r="I22" i="118" s="1"/>
  <c r="G22" i="118"/>
  <c r="E22" i="118"/>
  <c r="AQ21" i="118"/>
  <c r="AH21" i="118"/>
  <c r="V21" i="118"/>
  <c r="R21" i="118"/>
  <c r="S21" i="118" s="1"/>
  <c r="J21" i="118"/>
  <c r="I21" i="118" s="1"/>
  <c r="G21" i="118"/>
  <c r="E21" i="118"/>
  <c r="AQ20" i="118"/>
  <c r="AH20" i="118"/>
  <c r="V20" i="118"/>
  <c r="R20" i="118"/>
  <c r="S20" i="118" s="1"/>
  <c r="J20" i="118"/>
  <c r="I20" i="118" s="1"/>
  <c r="G20" i="118"/>
  <c r="E20" i="118"/>
  <c r="AQ19" i="118"/>
  <c r="AH19" i="118"/>
  <c r="V19" i="118"/>
  <c r="R19" i="118"/>
  <c r="S19" i="118" s="1"/>
  <c r="J19" i="118"/>
  <c r="I19" i="118" s="1"/>
  <c r="G19" i="118"/>
  <c r="E19" i="118"/>
  <c r="AQ18" i="118"/>
  <c r="AH18" i="118"/>
  <c r="V18" i="118"/>
  <c r="R18" i="118"/>
  <c r="S18" i="118" s="1"/>
  <c r="J18" i="118"/>
  <c r="I18" i="118" s="1"/>
  <c r="G18" i="118"/>
  <c r="E18" i="118"/>
  <c r="AQ17" i="118"/>
  <c r="AH17" i="118"/>
  <c r="V17" i="118"/>
  <c r="R17" i="118"/>
  <c r="S17" i="118" s="1"/>
  <c r="J17" i="118"/>
  <c r="I17" i="118" s="1"/>
  <c r="G17" i="118"/>
  <c r="E17" i="118"/>
  <c r="AQ16" i="118"/>
  <c r="AH16" i="118"/>
  <c r="V16" i="118"/>
  <c r="R16" i="118"/>
  <c r="S16" i="118" s="1"/>
  <c r="J16" i="118"/>
  <c r="I16" i="118" s="1"/>
  <c r="G16" i="118"/>
  <c r="E16" i="118"/>
  <c r="AQ15" i="118"/>
  <c r="AH15" i="118"/>
  <c r="V15" i="118"/>
  <c r="R15" i="118"/>
  <c r="S15" i="118" s="1"/>
  <c r="J15" i="118"/>
  <c r="I15" i="118" s="1"/>
  <c r="G15" i="118"/>
  <c r="E15" i="118"/>
  <c r="AQ14" i="118"/>
  <c r="AH14" i="118"/>
  <c r="V14" i="118"/>
  <c r="R14" i="118"/>
  <c r="S14" i="118" s="1"/>
  <c r="J14" i="118"/>
  <c r="I14" i="118" s="1"/>
  <c r="G14" i="118"/>
  <c r="E14" i="118"/>
  <c r="AQ13" i="118"/>
  <c r="AH13" i="118"/>
  <c r="V13" i="118"/>
  <c r="R13" i="118"/>
  <c r="S13" i="118" s="1"/>
  <c r="J13" i="118"/>
  <c r="I13" i="118" s="1"/>
  <c r="G13" i="118"/>
  <c r="E13" i="118"/>
  <c r="AQ12" i="118"/>
  <c r="AH12" i="118"/>
  <c r="V12" i="118"/>
  <c r="R12" i="118"/>
  <c r="S12" i="118" s="1"/>
  <c r="J12" i="118"/>
  <c r="I12" i="118" s="1"/>
  <c r="G12" i="118"/>
  <c r="E12" i="118"/>
  <c r="AH11" i="118"/>
  <c r="V11" i="118"/>
  <c r="J11" i="118"/>
  <c r="I11" i="118" s="1"/>
  <c r="G11" i="118"/>
  <c r="E11" i="118"/>
  <c r="AQ11" i="118"/>
  <c r="AG35" i="118"/>
  <c r="Q35" i="118"/>
  <c r="AG8" i="118"/>
  <c r="AR35" i="117"/>
  <c r="P35" i="117"/>
  <c r="AQ34" i="117"/>
  <c r="AH34" i="117"/>
  <c r="V34" i="117"/>
  <c r="R34" i="117"/>
  <c r="S34" i="117" s="1"/>
  <c r="J34" i="117"/>
  <c r="K34" i="117" s="1"/>
  <c r="G34" i="117"/>
  <c r="E34" i="117"/>
  <c r="AQ33" i="117"/>
  <c r="AH33" i="117"/>
  <c r="V33" i="117"/>
  <c r="R33" i="117"/>
  <c r="T33" i="117" s="1"/>
  <c r="J33" i="117"/>
  <c r="K33" i="117" s="1"/>
  <c r="G33" i="117"/>
  <c r="E33" i="117"/>
  <c r="AW32" i="117"/>
  <c r="AQ32" i="117"/>
  <c r="AH32" i="117"/>
  <c r="V32" i="117"/>
  <c r="R32" i="117"/>
  <c r="S32" i="117" s="1"/>
  <c r="J32" i="117"/>
  <c r="I32" i="117" s="1"/>
  <c r="G32" i="117"/>
  <c r="E32" i="117"/>
  <c r="AQ31" i="117"/>
  <c r="AH31" i="117"/>
  <c r="V31" i="117"/>
  <c r="R31" i="117"/>
  <c r="S31" i="117" s="1"/>
  <c r="J31" i="117"/>
  <c r="I31" i="117" s="1"/>
  <c r="G31" i="117"/>
  <c r="E31" i="117"/>
  <c r="AQ30" i="117"/>
  <c r="AH30" i="117"/>
  <c r="V30" i="117"/>
  <c r="R30" i="117"/>
  <c r="T30" i="117" s="1"/>
  <c r="J30" i="117"/>
  <c r="I30" i="117" s="1"/>
  <c r="G30" i="117"/>
  <c r="E30" i="117"/>
  <c r="AQ29" i="117"/>
  <c r="AH29" i="117"/>
  <c r="V29" i="117"/>
  <c r="R29" i="117"/>
  <c r="T29" i="117" s="1"/>
  <c r="J29" i="117"/>
  <c r="I29" i="117" s="1"/>
  <c r="G29" i="117"/>
  <c r="E29" i="117"/>
  <c r="AQ28" i="117"/>
  <c r="AH28" i="117"/>
  <c r="V28" i="117"/>
  <c r="R28" i="117"/>
  <c r="S28" i="117" s="1"/>
  <c r="J28" i="117"/>
  <c r="I28" i="117" s="1"/>
  <c r="G28" i="117"/>
  <c r="E28" i="117"/>
  <c r="AQ27" i="117"/>
  <c r="AH27" i="117"/>
  <c r="V27" i="117"/>
  <c r="R27" i="117"/>
  <c r="S27" i="117" s="1"/>
  <c r="J27" i="117"/>
  <c r="I27" i="117" s="1"/>
  <c r="G27" i="117"/>
  <c r="E27" i="117"/>
  <c r="AQ26" i="117"/>
  <c r="AH26" i="117"/>
  <c r="V26" i="117"/>
  <c r="R26" i="117"/>
  <c r="T26" i="117" s="1"/>
  <c r="J26" i="117"/>
  <c r="I26" i="117" s="1"/>
  <c r="G26" i="117"/>
  <c r="E26" i="117"/>
  <c r="AQ25" i="117"/>
  <c r="AH25" i="117"/>
  <c r="V25" i="117"/>
  <c r="R25" i="117"/>
  <c r="S25" i="117" s="1"/>
  <c r="J25" i="117"/>
  <c r="I25" i="117" s="1"/>
  <c r="G25" i="117"/>
  <c r="E25" i="117"/>
  <c r="AQ24" i="117"/>
  <c r="AH24" i="117"/>
  <c r="V24" i="117"/>
  <c r="R24" i="117"/>
  <c r="S24" i="117" s="1"/>
  <c r="J24" i="117"/>
  <c r="I24" i="117" s="1"/>
  <c r="G24" i="117"/>
  <c r="E24" i="117"/>
  <c r="AQ23" i="117"/>
  <c r="AH23" i="117"/>
  <c r="V23" i="117"/>
  <c r="R23" i="117"/>
  <c r="S23" i="117" s="1"/>
  <c r="J23" i="117"/>
  <c r="I23" i="117" s="1"/>
  <c r="G23" i="117"/>
  <c r="E23" i="117"/>
  <c r="AQ22" i="117"/>
  <c r="AH22" i="117"/>
  <c r="V22" i="117"/>
  <c r="R22" i="117"/>
  <c r="S22" i="117" s="1"/>
  <c r="J22" i="117"/>
  <c r="I22" i="117" s="1"/>
  <c r="G22" i="117"/>
  <c r="E22" i="117"/>
  <c r="AQ21" i="117"/>
  <c r="AH21" i="117"/>
  <c r="V21" i="117"/>
  <c r="R21" i="117"/>
  <c r="T21" i="117" s="1"/>
  <c r="J21" i="117"/>
  <c r="I21" i="117" s="1"/>
  <c r="G21" i="117"/>
  <c r="E21" i="117"/>
  <c r="AQ20" i="117"/>
  <c r="AH20" i="117"/>
  <c r="V20" i="117"/>
  <c r="R20" i="117"/>
  <c r="S20" i="117" s="1"/>
  <c r="J20" i="117"/>
  <c r="I20" i="117" s="1"/>
  <c r="G20" i="117"/>
  <c r="E20" i="117"/>
  <c r="AQ19" i="117"/>
  <c r="AH19" i="117"/>
  <c r="V19" i="117"/>
  <c r="R19" i="117"/>
  <c r="T19" i="117" s="1"/>
  <c r="J19" i="117"/>
  <c r="I19" i="117" s="1"/>
  <c r="G19" i="117"/>
  <c r="E19" i="117"/>
  <c r="AQ18" i="117"/>
  <c r="AH18" i="117"/>
  <c r="V18" i="117"/>
  <c r="R18" i="117"/>
  <c r="S18" i="117" s="1"/>
  <c r="J18" i="117"/>
  <c r="K18" i="117" s="1"/>
  <c r="G18" i="117"/>
  <c r="E18" i="117"/>
  <c r="AQ17" i="117"/>
  <c r="AH17" i="117"/>
  <c r="V17" i="117"/>
  <c r="R17" i="117"/>
  <c r="T17" i="117" s="1"/>
  <c r="J17" i="117"/>
  <c r="K17" i="117" s="1"/>
  <c r="G17" i="117"/>
  <c r="E17" i="117"/>
  <c r="AQ16" i="117"/>
  <c r="AH16" i="117"/>
  <c r="V16" i="117"/>
  <c r="R16" i="117"/>
  <c r="T16" i="117" s="1"/>
  <c r="J16" i="117"/>
  <c r="K16" i="117" s="1"/>
  <c r="G16" i="117"/>
  <c r="E16" i="117"/>
  <c r="AQ15" i="117"/>
  <c r="AH15" i="117"/>
  <c r="V15" i="117"/>
  <c r="R15" i="117"/>
  <c r="T15" i="117" s="1"/>
  <c r="J15" i="117"/>
  <c r="K15" i="117" s="1"/>
  <c r="G15" i="117"/>
  <c r="E15" i="117"/>
  <c r="AQ14" i="117"/>
  <c r="AH14" i="117"/>
  <c r="V14" i="117"/>
  <c r="R14" i="117"/>
  <c r="S14" i="117" s="1"/>
  <c r="J14" i="117"/>
  <c r="K14" i="117" s="1"/>
  <c r="G14" i="117"/>
  <c r="E14" i="117"/>
  <c r="AQ13" i="117"/>
  <c r="AH13" i="117"/>
  <c r="V13" i="117"/>
  <c r="R13" i="117"/>
  <c r="T13" i="117" s="1"/>
  <c r="J13" i="117"/>
  <c r="K13" i="117" s="1"/>
  <c r="G13" i="117"/>
  <c r="E13" i="117"/>
  <c r="AQ12" i="117"/>
  <c r="AH12" i="117"/>
  <c r="V12" i="117"/>
  <c r="R12" i="117"/>
  <c r="T12" i="117" s="1"/>
  <c r="J12" i="117"/>
  <c r="K12" i="117" s="1"/>
  <c r="G12" i="117"/>
  <c r="E12" i="117"/>
  <c r="AH11" i="117"/>
  <c r="V11" i="117"/>
  <c r="J11" i="117"/>
  <c r="K11" i="117" s="1"/>
  <c r="G11" i="117"/>
  <c r="E11" i="117"/>
  <c r="AP10" i="116"/>
  <c r="AQ11" i="116" s="1"/>
  <c r="AG10" i="116"/>
  <c r="AG35" i="116" s="1"/>
  <c r="Q10" i="116"/>
  <c r="Q35" i="116" s="1"/>
  <c r="AR35" i="116"/>
  <c r="P35" i="116"/>
  <c r="AQ34" i="116"/>
  <c r="AH34" i="116"/>
  <c r="V34" i="116"/>
  <c r="R34" i="116"/>
  <c r="S34" i="116" s="1"/>
  <c r="J34" i="116"/>
  <c r="I34" i="116" s="1"/>
  <c r="G34" i="116"/>
  <c r="E34" i="116"/>
  <c r="AQ33" i="116"/>
  <c r="AH33" i="116"/>
  <c r="V33" i="116"/>
  <c r="R33" i="116"/>
  <c r="S33" i="116" s="1"/>
  <c r="J33" i="116"/>
  <c r="I33" i="116" s="1"/>
  <c r="G33" i="116"/>
  <c r="E33" i="116"/>
  <c r="AW32" i="116"/>
  <c r="AQ32" i="116"/>
  <c r="AH32" i="116"/>
  <c r="V32" i="116"/>
  <c r="R32" i="116"/>
  <c r="S32" i="116" s="1"/>
  <c r="J32" i="116"/>
  <c r="K32" i="116" s="1"/>
  <c r="G32" i="116"/>
  <c r="E32" i="116"/>
  <c r="AQ31" i="116"/>
  <c r="AH31" i="116"/>
  <c r="V31" i="116"/>
  <c r="R31" i="116"/>
  <c r="S31" i="116" s="1"/>
  <c r="J31" i="116"/>
  <c r="K31" i="116" s="1"/>
  <c r="G31" i="116"/>
  <c r="E31" i="116"/>
  <c r="AQ30" i="116"/>
  <c r="AH30" i="116"/>
  <c r="V30" i="116"/>
  <c r="R30" i="116"/>
  <c r="T30" i="116" s="1"/>
  <c r="J30" i="116"/>
  <c r="K30" i="116" s="1"/>
  <c r="G30" i="116"/>
  <c r="E30" i="116"/>
  <c r="AQ29" i="116"/>
  <c r="AH29" i="116"/>
  <c r="V29" i="116"/>
  <c r="R29" i="116"/>
  <c r="T29" i="116" s="1"/>
  <c r="J29" i="116"/>
  <c r="I29" i="116" s="1"/>
  <c r="G29" i="116"/>
  <c r="E29" i="116"/>
  <c r="AQ28" i="116"/>
  <c r="AH28" i="116"/>
  <c r="AI28" i="116" s="1"/>
  <c r="V28" i="116"/>
  <c r="R28" i="116"/>
  <c r="T28" i="116" s="1"/>
  <c r="J28" i="116"/>
  <c r="I28" i="116" s="1"/>
  <c r="G28" i="116"/>
  <c r="E28" i="116"/>
  <c r="AQ27" i="116"/>
  <c r="AH27" i="116"/>
  <c r="V27" i="116"/>
  <c r="R27" i="116"/>
  <c r="T27" i="116" s="1"/>
  <c r="J27" i="116"/>
  <c r="K27" i="116" s="1"/>
  <c r="G27" i="116"/>
  <c r="E27" i="116"/>
  <c r="AQ26" i="116"/>
  <c r="AH26" i="116"/>
  <c r="V26" i="116"/>
  <c r="R26" i="116"/>
  <c r="T26" i="116" s="1"/>
  <c r="J26" i="116"/>
  <c r="K26" i="116" s="1"/>
  <c r="G26" i="116"/>
  <c r="E26" i="116"/>
  <c r="AQ25" i="116"/>
  <c r="AH25" i="116"/>
  <c r="V25" i="116"/>
  <c r="R25" i="116"/>
  <c r="T25" i="116" s="1"/>
  <c r="J25" i="116"/>
  <c r="I25" i="116" s="1"/>
  <c r="G25" i="116"/>
  <c r="E25" i="116"/>
  <c r="AQ24" i="116"/>
  <c r="AH24" i="116"/>
  <c r="V24" i="116"/>
  <c r="R24" i="116"/>
  <c r="S24" i="116" s="1"/>
  <c r="J24" i="116"/>
  <c r="I24" i="116" s="1"/>
  <c r="G24" i="116"/>
  <c r="E24" i="116"/>
  <c r="AQ23" i="116"/>
  <c r="AH23" i="116"/>
  <c r="V23" i="116"/>
  <c r="R23" i="116"/>
  <c r="S23" i="116" s="1"/>
  <c r="J23" i="116"/>
  <c r="K23" i="116" s="1"/>
  <c r="G23" i="116"/>
  <c r="E23" i="116"/>
  <c r="AQ22" i="116"/>
  <c r="AH22" i="116"/>
  <c r="V22" i="116"/>
  <c r="R22" i="116"/>
  <c r="S22" i="116" s="1"/>
  <c r="J22" i="116"/>
  <c r="K22" i="116" s="1"/>
  <c r="G22" i="116"/>
  <c r="E22" i="116"/>
  <c r="AQ21" i="116"/>
  <c r="AH21" i="116"/>
  <c r="V21" i="116"/>
  <c r="R21" i="116"/>
  <c r="T21" i="116" s="1"/>
  <c r="J21" i="116"/>
  <c r="I21" i="116" s="1"/>
  <c r="G21" i="116"/>
  <c r="E21" i="116"/>
  <c r="AQ20" i="116"/>
  <c r="AH20" i="116"/>
  <c r="V20" i="116"/>
  <c r="R20" i="116"/>
  <c r="T20" i="116" s="1"/>
  <c r="J20" i="116"/>
  <c r="K20" i="116" s="1"/>
  <c r="G20" i="116"/>
  <c r="E20" i="116"/>
  <c r="AQ19" i="116"/>
  <c r="AH19" i="116"/>
  <c r="V19" i="116"/>
  <c r="R19" i="116"/>
  <c r="T19" i="116" s="1"/>
  <c r="J19" i="116"/>
  <c r="K19" i="116" s="1"/>
  <c r="G19" i="116"/>
  <c r="E19" i="116"/>
  <c r="AQ18" i="116"/>
  <c r="AH18" i="116"/>
  <c r="V18" i="116"/>
  <c r="R18" i="116"/>
  <c r="T18" i="116" s="1"/>
  <c r="J18" i="116"/>
  <c r="K18" i="116" s="1"/>
  <c r="G18" i="116"/>
  <c r="E18" i="116"/>
  <c r="AQ17" i="116"/>
  <c r="AH17" i="116"/>
  <c r="V17" i="116"/>
  <c r="R17" i="116"/>
  <c r="S17" i="116" s="1"/>
  <c r="J17" i="116"/>
  <c r="I17" i="116" s="1"/>
  <c r="G17" i="116"/>
  <c r="E17" i="116"/>
  <c r="AQ16" i="116"/>
  <c r="AH16" i="116"/>
  <c r="V16" i="116"/>
  <c r="R16" i="116"/>
  <c r="T16" i="116" s="1"/>
  <c r="J16" i="116"/>
  <c r="I16" i="116" s="1"/>
  <c r="G16" i="116"/>
  <c r="E16" i="116"/>
  <c r="AQ15" i="116"/>
  <c r="AH15" i="116"/>
  <c r="V15" i="116"/>
  <c r="R15" i="116"/>
  <c r="S15" i="116" s="1"/>
  <c r="J15" i="116"/>
  <c r="I15" i="116" s="1"/>
  <c r="G15" i="116"/>
  <c r="E15" i="116"/>
  <c r="AQ14" i="116"/>
  <c r="AH14" i="116"/>
  <c r="V14" i="116"/>
  <c r="R14" i="116"/>
  <c r="T14" i="116" s="1"/>
  <c r="J14" i="116"/>
  <c r="K14" i="116" s="1"/>
  <c r="I14" i="116"/>
  <c r="G14" i="116"/>
  <c r="E14" i="116"/>
  <c r="AQ13" i="116"/>
  <c r="AH13" i="116"/>
  <c r="V13" i="116"/>
  <c r="R13" i="116"/>
  <c r="T13" i="116" s="1"/>
  <c r="J13" i="116"/>
  <c r="K13" i="116" s="1"/>
  <c r="I13" i="116"/>
  <c r="G13" i="116"/>
  <c r="E13" i="116"/>
  <c r="AQ12" i="116"/>
  <c r="AH12" i="116"/>
  <c r="V12" i="116"/>
  <c r="R12" i="116"/>
  <c r="S12" i="116" s="1"/>
  <c r="J12" i="116"/>
  <c r="I12" i="116" s="1"/>
  <c r="G12" i="116"/>
  <c r="E12" i="116"/>
  <c r="AH11" i="116"/>
  <c r="V11" i="116"/>
  <c r="J11" i="116"/>
  <c r="K11" i="116" s="1"/>
  <c r="I11" i="116"/>
  <c r="G11" i="116"/>
  <c r="E11" i="116"/>
  <c r="AG8" i="116"/>
  <c r="AI30" i="117" l="1"/>
  <c r="S35" i="119"/>
  <c r="T32" i="117"/>
  <c r="AI32" i="117" s="1"/>
  <c r="T35" i="123"/>
  <c r="AI35" i="123" s="1"/>
  <c r="AI11" i="123"/>
  <c r="T35" i="122"/>
  <c r="AI35" i="122" s="1"/>
  <c r="AI11" i="122"/>
  <c r="T35" i="121"/>
  <c r="AI35" i="121" s="1"/>
  <c r="AI11" i="121"/>
  <c r="S11" i="120"/>
  <c r="S35" i="120" s="1"/>
  <c r="R35" i="120"/>
  <c r="T11" i="120"/>
  <c r="T35" i="119"/>
  <c r="AI35" i="119"/>
  <c r="AI34" i="118"/>
  <c r="AI33" i="118"/>
  <c r="S33" i="118"/>
  <c r="S34" i="118"/>
  <c r="K12" i="118"/>
  <c r="K17" i="118"/>
  <c r="K18" i="118"/>
  <c r="K19" i="118"/>
  <c r="K21" i="118"/>
  <c r="K22" i="118"/>
  <c r="K23" i="118"/>
  <c r="K24" i="118"/>
  <c r="K25" i="118"/>
  <c r="K26" i="118"/>
  <c r="K27" i="118"/>
  <c r="K28" i="118"/>
  <c r="K29" i="118"/>
  <c r="K30" i="118"/>
  <c r="K31" i="118"/>
  <c r="K32" i="118"/>
  <c r="K13" i="118"/>
  <c r="K14" i="118"/>
  <c r="K15" i="118"/>
  <c r="K16" i="118"/>
  <c r="K20" i="118"/>
  <c r="K11" i="118"/>
  <c r="AQ35" i="118"/>
  <c r="AI29" i="117"/>
  <c r="T20" i="117"/>
  <c r="AI20" i="117" s="1"/>
  <c r="T24" i="117"/>
  <c r="AI24" i="117" s="1"/>
  <c r="T25" i="117"/>
  <c r="AI25" i="117" s="1"/>
  <c r="AI33" i="117"/>
  <c r="T28" i="117"/>
  <c r="AI28" i="117" s="1"/>
  <c r="S29" i="117"/>
  <c r="AI26" i="117"/>
  <c r="AI13" i="117"/>
  <c r="T18" i="117"/>
  <c r="AI18" i="117" s="1"/>
  <c r="T23" i="117"/>
  <c r="AI23" i="117" s="1"/>
  <c r="T27" i="117"/>
  <c r="AI27" i="117" s="1"/>
  <c r="T31" i="117"/>
  <c r="AI31" i="117" s="1"/>
  <c r="T34" i="117"/>
  <c r="AI34" i="117" s="1"/>
  <c r="S26" i="117"/>
  <c r="S30" i="117"/>
  <c r="S33" i="117"/>
  <c r="K19" i="117"/>
  <c r="K20" i="117"/>
  <c r="AG8" i="117"/>
  <c r="T22" i="117"/>
  <c r="AI22" i="117" s="1"/>
  <c r="K32" i="117"/>
  <c r="K31" i="117"/>
  <c r="K30" i="117"/>
  <c r="K29" i="117"/>
  <c r="K28" i="117"/>
  <c r="K27" i="117"/>
  <c r="K26" i="117"/>
  <c r="K25" i="117"/>
  <c r="K24" i="117"/>
  <c r="K23" i="117"/>
  <c r="K22" i="117"/>
  <c r="K21" i="117"/>
  <c r="S21" i="117"/>
  <c r="S19" i="117"/>
  <c r="S17" i="117"/>
  <c r="AI21" i="117"/>
  <c r="AI19" i="117"/>
  <c r="AI17" i="117"/>
  <c r="AQ35" i="117"/>
  <c r="AI16" i="117"/>
  <c r="AI15" i="117"/>
  <c r="AH35" i="117"/>
  <c r="AI12" i="117"/>
  <c r="T14" i="117"/>
  <c r="AI14" i="117" s="1"/>
  <c r="S15" i="117"/>
  <c r="S16" i="117"/>
  <c r="S13" i="117"/>
  <c r="S12" i="117"/>
  <c r="K15" i="116"/>
  <c r="K12" i="116"/>
  <c r="K24" i="116"/>
  <c r="I31" i="116"/>
  <c r="I32" i="116"/>
  <c r="T33" i="116"/>
  <c r="AI33" i="116" s="1"/>
  <c r="AI25" i="116"/>
  <c r="AI29" i="116"/>
  <c r="AI21" i="116"/>
  <c r="AI20" i="116"/>
  <c r="K33" i="116"/>
  <c r="K28" i="116"/>
  <c r="I27" i="116"/>
  <c r="I26" i="116"/>
  <c r="I23" i="116"/>
  <c r="I22" i="116"/>
  <c r="I20" i="116"/>
  <c r="I19" i="116"/>
  <c r="I18" i="116"/>
  <c r="AH35" i="116"/>
  <c r="AI16" i="116"/>
  <c r="AI13" i="116"/>
  <c r="T11" i="117"/>
  <c r="R35" i="117"/>
  <c r="S11" i="117"/>
  <c r="I11" i="117"/>
  <c r="I12" i="117"/>
  <c r="I13" i="117"/>
  <c r="I14" i="117"/>
  <c r="I15" i="117"/>
  <c r="I16" i="117"/>
  <c r="I17" i="117"/>
  <c r="I18" i="117"/>
  <c r="Q35" i="117"/>
  <c r="T12" i="118"/>
  <c r="AI12" i="118" s="1"/>
  <c r="T13" i="118"/>
  <c r="AI13" i="118" s="1"/>
  <c r="T14" i="118"/>
  <c r="AI14" i="118" s="1"/>
  <c r="T15" i="118"/>
  <c r="AI15" i="118" s="1"/>
  <c r="T16" i="118"/>
  <c r="AI16" i="118" s="1"/>
  <c r="T17" i="118"/>
  <c r="AI17" i="118" s="1"/>
  <c r="T18" i="118"/>
  <c r="AI18" i="118" s="1"/>
  <c r="T19" i="118"/>
  <c r="AI19" i="118" s="1"/>
  <c r="T20" i="118"/>
  <c r="AI20" i="118" s="1"/>
  <c r="T21" i="118"/>
  <c r="AI21" i="118" s="1"/>
  <c r="T22" i="118"/>
  <c r="AI22" i="118" s="1"/>
  <c r="T23" i="118"/>
  <c r="AI23" i="118" s="1"/>
  <c r="T24" i="118"/>
  <c r="AI24" i="118" s="1"/>
  <c r="T25" i="118"/>
  <c r="AI25" i="118" s="1"/>
  <c r="T26" i="118"/>
  <c r="AI26" i="118" s="1"/>
  <c r="T27" i="118"/>
  <c r="AI27" i="118" s="1"/>
  <c r="T28" i="118"/>
  <c r="AI28" i="118" s="1"/>
  <c r="T29" i="118"/>
  <c r="AI29" i="118" s="1"/>
  <c r="T30" i="118"/>
  <c r="AI30" i="118" s="1"/>
  <c r="T31" i="118"/>
  <c r="AI31" i="118" s="1"/>
  <c r="T32" i="118"/>
  <c r="AI32" i="118" s="1"/>
  <c r="I33" i="118"/>
  <c r="I34" i="118"/>
  <c r="AH35" i="118"/>
  <c r="I33" i="117"/>
  <c r="I34" i="117"/>
  <c r="R11" i="118"/>
  <c r="K16" i="116"/>
  <c r="I30" i="116"/>
  <c r="K17" i="116"/>
  <c r="K25" i="116"/>
  <c r="K29" i="116"/>
  <c r="K21" i="116"/>
  <c r="K34" i="116"/>
  <c r="AQ35" i="116"/>
  <c r="T34" i="116"/>
  <c r="AI34" i="116" s="1"/>
  <c r="AI14" i="116"/>
  <c r="AI18" i="116"/>
  <c r="AI26" i="116"/>
  <c r="AI30" i="116"/>
  <c r="AI19" i="116"/>
  <c r="AI27" i="116"/>
  <c r="S13" i="116"/>
  <c r="S14" i="116"/>
  <c r="S16" i="116"/>
  <c r="S18" i="116"/>
  <c r="S19" i="116"/>
  <c r="S20" i="116"/>
  <c r="S21" i="116"/>
  <c r="S25" i="116"/>
  <c r="S26" i="116"/>
  <c r="S27" i="116"/>
  <c r="S28" i="116"/>
  <c r="S29" i="116"/>
  <c r="S30" i="116"/>
  <c r="T12" i="116"/>
  <c r="AI12" i="116" s="1"/>
  <c r="T15" i="116"/>
  <c r="AI15" i="116" s="1"/>
  <c r="T17" i="116"/>
  <c r="AI17" i="116" s="1"/>
  <c r="T22" i="116"/>
  <c r="AI22" i="116" s="1"/>
  <c r="T23" i="116"/>
  <c r="AI23" i="116" s="1"/>
  <c r="T24" i="116"/>
  <c r="AI24" i="116" s="1"/>
  <c r="T31" i="116"/>
  <c r="AI31" i="116" s="1"/>
  <c r="T32" i="116"/>
  <c r="AI32" i="116" s="1"/>
  <c r="R11" i="116"/>
  <c r="AP10" i="115"/>
  <c r="AG10" i="115"/>
  <c r="Q10" i="115"/>
  <c r="T35" i="120" l="1"/>
  <c r="AI35" i="120" s="1"/>
  <c r="AI11" i="120"/>
  <c r="S35" i="117"/>
  <c r="S11" i="118"/>
  <c r="S35" i="118" s="1"/>
  <c r="R35" i="118"/>
  <c r="T11" i="118"/>
  <c r="T35" i="117"/>
  <c r="AI35" i="117" s="1"/>
  <c r="AI11" i="117"/>
  <c r="S11" i="116"/>
  <c r="S35" i="116" s="1"/>
  <c r="R35" i="116"/>
  <c r="T11" i="116"/>
  <c r="AR35" i="115"/>
  <c r="P35" i="115"/>
  <c r="AQ34" i="115"/>
  <c r="AH34" i="115"/>
  <c r="V34" i="115"/>
  <c r="R34" i="115"/>
  <c r="S34" i="115" s="1"/>
  <c r="J34" i="115"/>
  <c r="K34" i="115" s="1"/>
  <c r="G34" i="115"/>
  <c r="E34" i="115"/>
  <c r="AQ33" i="115"/>
  <c r="AH33" i="115"/>
  <c r="V33" i="115"/>
  <c r="R33" i="115"/>
  <c r="S33" i="115" s="1"/>
  <c r="J33" i="115"/>
  <c r="K33" i="115" s="1"/>
  <c r="G33" i="115"/>
  <c r="E33" i="115"/>
  <c r="AW32" i="115"/>
  <c r="AQ32" i="115"/>
  <c r="AH32" i="115"/>
  <c r="V32" i="115"/>
  <c r="R32" i="115"/>
  <c r="S32" i="115" s="1"/>
  <c r="J32" i="115"/>
  <c r="I32" i="115" s="1"/>
  <c r="G32" i="115"/>
  <c r="E32" i="115"/>
  <c r="AQ31" i="115"/>
  <c r="AH31" i="115"/>
  <c r="V31" i="115"/>
  <c r="R31" i="115"/>
  <c r="S31" i="115" s="1"/>
  <c r="J31" i="115"/>
  <c r="I31" i="115" s="1"/>
  <c r="G31" i="115"/>
  <c r="E31" i="115"/>
  <c r="AQ30" i="115"/>
  <c r="AH30" i="115"/>
  <c r="V30" i="115"/>
  <c r="R30" i="115"/>
  <c r="S30" i="115" s="1"/>
  <c r="J30" i="115"/>
  <c r="I30" i="115" s="1"/>
  <c r="G30" i="115"/>
  <c r="E30" i="115"/>
  <c r="AQ29" i="115"/>
  <c r="AH29" i="115"/>
  <c r="V29" i="115"/>
  <c r="R29" i="115"/>
  <c r="S29" i="115" s="1"/>
  <c r="J29" i="115"/>
  <c r="I29" i="115" s="1"/>
  <c r="G29" i="115"/>
  <c r="E29" i="115"/>
  <c r="AQ28" i="115"/>
  <c r="AH28" i="115"/>
  <c r="V28" i="115"/>
  <c r="R28" i="115"/>
  <c r="S28" i="115" s="1"/>
  <c r="J28" i="115"/>
  <c r="I28" i="115" s="1"/>
  <c r="G28" i="115"/>
  <c r="E28" i="115"/>
  <c r="AQ27" i="115"/>
  <c r="AH27" i="115"/>
  <c r="V27" i="115"/>
  <c r="R27" i="115"/>
  <c r="S27" i="115" s="1"/>
  <c r="J27" i="115"/>
  <c r="I27" i="115" s="1"/>
  <c r="G27" i="115"/>
  <c r="E27" i="115"/>
  <c r="AQ26" i="115"/>
  <c r="AH26" i="115"/>
  <c r="V26" i="115"/>
  <c r="R26" i="115"/>
  <c r="S26" i="115" s="1"/>
  <c r="J26" i="115"/>
  <c r="I26" i="115" s="1"/>
  <c r="G26" i="115"/>
  <c r="E26" i="115"/>
  <c r="AQ25" i="115"/>
  <c r="AH25" i="115"/>
  <c r="V25" i="115"/>
  <c r="R25" i="115"/>
  <c r="S25" i="115" s="1"/>
  <c r="J25" i="115"/>
  <c r="I25" i="115" s="1"/>
  <c r="G25" i="115"/>
  <c r="E25" i="115"/>
  <c r="AQ24" i="115"/>
  <c r="AH24" i="115"/>
  <c r="V24" i="115"/>
  <c r="R24" i="115"/>
  <c r="S24" i="115" s="1"/>
  <c r="J24" i="115"/>
  <c r="I24" i="115" s="1"/>
  <c r="G24" i="115"/>
  <c r="E24" i="115"/>
  <c r="AQ23" i="115"/>
  <c r="AH23" i="115"/>
  <c r="V23" i="115"/>
  <c r="R23" i="115"/>
  <c r="S23" i="115" s="1"/>
  <c r="J23" i="115"/>
  <c r="I23" i="115" s="1"/>
  <c r="G23" i="115"/>
  <c r="E23" i="115"/>
  <c r="AQ22" i="115"/>
  <c r="AH22" i="115"/>
  <c r="V22" i="115"/>
  <c r="R22" i="115"/>
  <c r="S22" i="115" s="1"/>
  <c r="J22" i="115"/>
  <c r="I22" i="115" s="1"/>
  <c r="G22" i="115"/>
  <c r="E22" i="115"/>
  <c r="AQ21" i="115"/>
  <c r="AH21" i="115"/>
  <c r="V21" i="115"/>
  <c r="R21" i="115"/>
  <c r="S21" i="115" s="1"/>
  <c r="J21" i="115"/>
  <c r="I21" i="115" s="1"/>
  <c r="G21" i="115"/>
  <c r="E21" i="115"/>
  <c r="AQ20" i="115"/>
  <c r="AH20" i="115"/>
  <c r="V20" i="115"/>
  <c r="R20" i="115"/>
  <c r="S20" i="115" s="1"/>
  <c r="J20" i="115"/>
  <c r="I20" i="115" s="1"/>
  <c r="G20" i="115"/>
  <c r="E20" i="115"/>
  <c r="AQ19" i="115"/>
  <c r="AH19" i="115"/>
  <c r="V19" i="115"/>
  <c r="R19" i="115"/>
  <c r="S19" i="115" s="1"/>
  <c r="J19" i="115"/>
  <c r="I19" i="115" s="1"/>
  <c r="G19" i="115"/>
  <c r="E19" i="115"/>
  <c r="AQ18" i="115"/>
  <c r="AH18" i="115"/>
  <c r="V18" i="115"/>
  <c r="R18" i="115"/>
  <c r="S18" i="115" s="1"/>
  <c r="J18" i="115"/>
  <c r="I18" i="115" s="1"/>
  <c r="G18" i="115"/>
  <c r="E18" i="115"/>
  <c r="AQ17" i="115"/>
  <c r="AH17" i="115"/>
  <c r="V17" i="115"/>
  <c r="R17" i="115"/>
  <c r="S17" i="115" s="1"/>
  <c r="J17" i="115"/>
  <c r="I17" i="115" s="1"/>
  <c r="G17" i="115"/>
  <c r="E17" i="115"/>
  <c r="AQ16" i="115"/>
  <c r="AH16" i="115"/>
  <c r="V16" i="115"/>
  <c r="R16" i="115"/>
  <c r="S16" i="115" s="1"/>
  <c r="J16" i="115"/>
  <c r="I16" i="115" s="1"/>
  <c r="G16" i="115"/>
  <c r="E16" i="115"/>
  <c r="AQ15" i="115"/>
  <c r="AH15" i="115"/>
  <c r="V15" i="115"/>
  <c r="R15" i="115"/>
  <c r="S15" i="115" s="1"/>
  <c r="J15" i="115"/>
  <c r="I15" i="115" s="1"/>
  <c r="G15" i="115"/>
  <c r="E15" i="115"/>
  <c r="AQ14" i="115"/>
  <c r="AH14" i="115"/>
  <c r="V14" i="115"/>
  <c r="R14" i="115"/>
  <c r="S14" i="115" s="1"/>
  <c r="J14" i="115"/>
  <c r="I14" i="115" s="1"/>
  <c r="G14" i="115"/>
  <c r="E14" i="115"/>
  <c r="AQ13" i="115"/>
  <c r="AH13" i="115"/>
  <c r="V13" i="115"/>
  <c r="R13" i="115"/>
  <c r="S13" i="115" s="1"/>
  <c r="J13" i="115"/>
  <c r="I13" i="115" s="1"/>
  <c r="G13" i="115"/>
  <c r="E13" i="115"/>
  <c r="AQ12" i="115"/>
  <c r="AH12" i="115"/>
  <c r="V12" i="115"/>
  <c r="R12" i="115"/>
  <c r="S12" i="115" s="1"/>
  <c r="J12" i="115"/>
  <c r="I12" i="115" s="1"/>
  <c r="G12" i="115"/>
  <c r="E12" i="115"/>
  <c r="AH11" i="115"/>
  <c r="V11" i="115"/>
  <c r="J11" i="115"/>
  <c r="I11" i="115" s="1"/>
  <c r="G11" i="115"/>
  <c r="E11" i="115"/>
  <c r="AQ11" i="115"/>
  <c r="AG35" i="115"/>
  <c r="Q35" i="115"/>
  <c r="AG8" i="115"/>
  <c r="AQ35" i="115" l="1"/>
  <c r="K11" i="115"/>
  <c r="T35" i="118"/>
  <c r="AI35" i="118" s="1"/>
  <c r="AI11" i="118"/>
  <c r="T35" i="116"/>
  <c r="AI35" i="116" s="1"/>
  <c r="AI11" i="116"/>
  <c r="T34" i="115"/>
  <c r="AI34" i="115" s="1"/>
  <c r="T33" i="115"/>
  <c r="AI33" i="115" s="1"/>
  <c r="K12" i="115"/>
  <c r="K13" i="115"/>
  <c r="K14" i="115"/>
  <c r="K15" i="115"/>
  <c r="K16" i="115"/>
  <c r="K17" i="115"/>
  <c r="K18" i="115"/>
  <c r="K19" i="115"/>
  <c r="K20" i="115"/>
  <c r="K21" i="115"/>
  <c r="K22" i="115"/>
  <c r="K23" i="115"/>
  <c r="K24" i="115"/>
  <c r="K25" i="115"/>
  <c r="K26" i="115"/>
  <c r="K27" i="115"/>
  <c r="K28" i="115"/>
  <c r="K29" i="115"/>
  <c r="K30" i="115"/>
  <c r="K31" i="115"/>
  <c r="K32" i="115"/>
  <c r="T12" i="115"/>
  <c r="AI12" i="115" s="1"/>
  <c r="T13" i="115"/>
  <c r="AI13" i="115" s="1"/>
  <c r="T14" i="115"/>
  <c r="AI14" i="115" s="1"/>
  <c r="T15" i="115"/>
  <c r="AI15" i="115" s="1"/>
  <c r="T16" i="115"/>
  <c r="AI16" i="115" s="1"/>
  <c r="T17" i="115"/>
  <c r="AI17" i="115" s="1"/>
  <c r="T18" i="115"/>
  <c r="AI18" i="115" s="1"/>
  <c r="T19" i="115"/>
  <c r="AI19" i="115" s="1"/>
  <c r="T20" i="115"/>
  <c r="AI20" i="115" s="1"/>
  <c r="T21" i="115"/>
  <c r="AI21" i="115" s="1"/>
  <c r="T22" i="115"/>
  <c r="AI22" i="115" s="1"/>
  <c r="T23" i="115"/>
  <c r="AI23" i="115" s="1"/>
  <c r="T24" i="115"/>
  <c r="AI24" i="115" s="1"/>
  <c r="T25" i="115"/>
  <c r="AI25" i="115" s="1"/>
  <c r="T26" i="115"/>
  <c r="AI26" i="115" s="1"/>
  <c r="T27" i="115"/>
  <c r="AI27" i="115" s="1"/>
  <c r="T28" i="115"/>
  <c r="AI28" i="115" s="1"/>
  <c r="T29" i="115"/>
  <c r="AI29" i="115" s="1"/>
  <c r="T30" i="115"/>
  <c r="AI30" i="115" s="1"/>
  <c r="T31" i="115"/>
  <c r="AI31" i="115" s="1"/>
  <c r="T32" i="115"/>
  <c r="AI32" i="115" s="1"/>
  <c r="I33" i="115"/>
  <c r="I34" i="115"/>
  <c r="AH35" i="115"/>
  <c r="R11" i="115"/>
  <c r="AP10" i="114"/>
  <c r="AQ11" i="114" s="1"/>
  <c r="AG10" i="114"/>
  <c r="AG8" i="114" s="1"/>
  <c r="Q10" i="114"/>
  <c r="Q35" i="114" s="1"/>
  <c r="AR35" i="114"/>
  <c r="P35" i="114"/>
  <c r="AQ34" i="114"/>
  <c r="AH34" i="114"/>
  <c r="V34" i="114"/>
  <c r="R34" i="114"/>
  <c r="T34" i="114" s="1"/>
  <c r="J34" i="114"/>
  <c r="I34" i="114" s="1"/>
  <c r="G34" i="114"/>
  <c r="E34" i="114"/>
  <c r="AQ33" i="114"/>
  <c r="AH33" i="114"/>
  <c r="V33" i="114"/>
  <c r="R33" i="114"/>
  <c r="T33" i="114" s="1"/>
  <c r="J33" i="114"/>
  <c r="I33" i="114" s="1"/>
  <c r="G33" i="114"/>
  <c r="E33" i="114"/>
  <c r="AW32" i="114"/>
  <c r="AQ32" i="114"/>
  <c r="AH32" i="114"/>
  <c r="V32" i="114"/>
  <c r="R32" i="114"/>
  <c r="T32" i="114" s="1"/>
  <c r="J32" i="114"/>
  <c r="K32" i="114" s="1"/>
  <c r="G32" i="114"/>
  <c r="E32" i="114"/>
  <c r="AQ31" i="114"/>
  <c r="AH31" i="114"/>
  <c r="V31" i="114"/>
  <c r="R31" i="114"/>
  <c r="T31" i="114" s="1"/>
  <c r="K31" i="114"/>
  <c r="J31" i="114"/>
  <c r="I31" i="114"/>
  <c r="G31" i="114"/>
  <c r="E31" i="114"/>
  <c r="AQ30" i="114"/>
  <c r="AH30" i="114"/>
  <c r="V30" i="114"/>
  <c r="S30" i="114"/>
  <c r="R30" i="114"/>
  <c r="T30" i="114" s="1"/>
  <c r="J30" i="114"/>
  <c r="K30" i="114" s="1"/>
  <c r="G30" i="114"/>
  <c r="E30" i="114"/>
  <c r="AQ29" i="114"/>
  <c r="AH29" i="114"/>
  <c r="V29" i="114"/>
  <c r="R29" i="114"/>
  <c r="T29" i="114" s="1"/>
  <c r="K29" i="114"/>
  <c r="J29" i="114"/>
  <c r="I29" i="114" s="1"/>
  <c r="G29" i="114"/>
  <c r="E29" i="114"/>
  <c r="AQ28" i="114"/>
  <c r="AH28" i="114"/>
  <c r="V28" i="114"/>
  <c r="R28" i="114"/>
  <c r="S28" i="114" s="1"/>
  <c r="J28" i="114"/>
  <c r="K28" i="114" s="1"/>
  <c r="G28" i="114"/>
  <c r="E28" i="114"/>
  <c r="AQ27" i="114"/>
  <c r="AH27" i="114"/>
  <c r="V27" i="114"/>
  <c r="R27" i="114"/>
  <c r="S27" i="114" s="1"/>
  <c r="J27" i="114"/>
  <c r="K27" i="114" s="1"/>
  <c r="G27" i="114"/>
  <c r="E27" i="114"/>
  <c r="AQ26" i="114"/>
  <c r="AH26" i="114"/>
  <c r="V26" i="114"/>
  <c r="R26" i="114"/>
  <c r="S26" i="114" s="1"/>
  <c r="J26" i="114"/>
  <c r="K26" i="114" s="1"/>
  <c r="G26" i="114"/>
  <c r="E26" i="114"/>
  <c r="AQ25" i="114"/>
  <c r="AH25" i="114"/>
  <c r="V25" i="114"/>
  <c r="R25" i="114"/>
  <c r="S25" i="114" s="1"/>
  <c r="K25" i="114"/>
  <c r="J25" i="114"/>
  <c r="I25" i="114" s="1"/>
  <c r="G25" i="114"/>
  <c r="E25" i="114"/>
  <c r="AQ24" i="114"/>
  <c r="AH24" i="114"/>
  <c r="V24" i="114"/>
  <c r="R24" i="114"/>
  <c r="T24" i="114" s="1"/>
  <c r="J24" i="114"/>
  <c r="K24" i="114" s="1"/>
  <c r="G24" i="114"/>
  <c r="E24" i="114"/>
  <c r="AQ23" i="114"/>
  <c r="AH23" i="114"/>
  <c r="V23" i="114"/>
  <c r="R23" i="114"/>
  <c r="S23" i="114" s="1"/>
  <c r="J23" i="114"/>
  <c r="K23" i="114" s="1"/>
  <c r="G23" i="114"/>
  <c r="E23" i="114"/>
  <c r="AQ22" i="114"/>
  <c r="AH22" i="114"/>
  <c r="V22" i="114"/>
  <c r="R22" i="114"/>
  <c r="S22" i="114" s="1"/>
  <c r="J22" i="114"/>
  <c r="K22" i="114" s="1"/>
  <c r="G22" i="114"/>
  <c r="E22" i="114"/>
  <c r="AQ21" i="114"/>
  <c r="AH21" i="114"/>
  <c r="V21" i="114"/>
  <c r="R21" i="114"/>
  <c r="T21" i="114" s="1"/>
  <c r="K21" i="114"/>
  <c r="J21" i="114"/>
  <c r="I21" i="114" s="1"/>
  <c r="G21" i="114"/>
  <c r="E21" i="114"/>
  <c r="AQ20" i="114"/>
  <c r="AH20" i="114"/>
  <c r="V20" i="114"/>
  <c r="R20" i="114"/>
  <c r="S20" i="114" s="1"/>
  <c r="J20" i="114"/>
  <c r="K20" i="114" s="1"/>
  <c r="G20" i="114"/>
  <c r="E20" i="114"/>
  <c r="AQ19" i="114"/>
  <c r="AH19" i="114"/>
  <c r="V19" i="114"/>
  <c r="R19" i="114"/>
  <c r="T19" i="114" s="1"/>
  <c r="J19" i="114"/>
  <c r="K19" i="114" s="1"/>
  <c r="G19" i="114"/>
  <c r="E19" i="114"/>
  <c r="AQ18" i="114"/>
  <c r="AH18" i="114"/>
  <c r="V18" i="114"/>
  <c r="R18" i="114"/>
  <c r="T18" i="114" s="1"/>
  <c r="J18" i="114"/>
  <c r="K18" i="114" s="1"/>
  <c r="G18" i="114"/>
  <c r="E18" i="114"/>
  <c r="AQ17" i="114"/>
  <c r="AH17" i="114"/>
  <c r="V17" i="114"/>
  <c r="R17" i="114"/>
  <c r="S17" i="114" s="1"/>
  <c r="K17" i="114"/>
  <c r="J17" i="114"/>
  <c r="I17" i="114" s="1"/>
  <c r="G17" i="114"/>
  <c r="E17" i="114"/>
  <c r="AQ16" i="114"/>
  <c r="AH16" i="114"/>
  <c r="V16" i="114"/>
  <c r="R16" i="114"/>
  <c r="T16" i="114" s="1"/>
  <c r="J16" i="114"/>
  <c r="K16" i="114" s="1"/>
  <c r="G16" i="114"/>
  <c r="E16" i="114"/>
  <c r="AQ15" i="114"/>
  <c r="AH15" i="114"/>
  <c r="V15" i="114"/>
  <c r="R15" i="114"/>
  <c r="S15" i="114" s="1"/>
  <c r="K15" i="114"/>
  <c r="J15" i="114"/>
  <c r="I15" i="114"/>
  <c r="G15" i="114"/>
  <c r="E15" i="114"/>
  <c r="AQ14" i="114"/>
  <c r="AH14" i="114"/>
  <c r="V14" i="114"/>
  <c r="R14" i="114"/>
  <c r="T14" i="114" s="1"/>
  <c r="J14" i="114"/>
  <c r="K14" i="114" s="1"/>
  <c r="I14" i="114"/>
  <c r="G14" i="114"/>
  <c r="E14" i="114"/>
  <c r="AQ13" i="114"/>
  <c r="AH13" i="114"/>
  <c r="V13" i="114"/>
  <c r="R13" i="114"/>
  <c r="S13" i="114" s="1"/>
  <c r="J13" i="114"/>
  <c r="K13" i="114" s="1"/>
  <c r="G13" i="114"/>
  <c r="E13" i="114"/>
  <c r="AQ12" i="114"/>
  <c r="AH12" i="114"/>
  <c r="V12" i="114"/>
  <c r="R12" i="114"/>
  <c r="T12" i="114" s="1"/>
  <c r="K12" i="114"/>
  <c r="J12" i="114"/>
  <c r="I12" i="114" s="1"/>
  <c r="G12" i="114"/>
  <c r="E12" i="114"/>
  <c r="AH11" i="114"/>
  <c r="V11" i="114"/>
  <c r="J11" i="114"/>
  <c r="K11" i="114" s="1"/>
  <c r="G11" i="114"/>
  <c r="E11" i="114"/>
  <c r="AG35" i="114"/>
  <c r="AP10" i="113"/>
  <c r="AG10" i="113"/>
  <c r="AG8" i="113" s="1"/>
  <c r="Q10" i="113"/>
  <c r="Q35" i="113" s="1"/>
  <c r="AR35" i="113"/>
  <c r="P35" i="113"/>
  <c r="AQ34" i="113"/>
  <c r="AH34" i="113"/>
  <c r="V34" i="113"/>
  <c r="R34" i="113"/>
  <c r="T34" i="113" s="1"/>
  <c r="J34" i="113"/>
  <c r="K34" i="113" s="1"/>
  <c r="G34" i="113"/>
  <c r="E34" i="113"/>
  <c r="AQ33" i="113"/>
  <c r="AH33" i="113"/>
  <c r="V33" i="113"/>
  <c r="R33" i="113"/>
  <c r="S33" i="113" s="1"/>
  <c r="J33" i="113"/>
  <c r="K33" i="113" s="1"/>
  <c r="G33" i="113"/>
  <c r="E33" i="113"/>
  <c r="AW32" i="113"/>
  <c r="AQ32" i="113"/>
  <c r="AH32" i="113"/>
  <c r="V32" i="113"/>
  <c r="R32" i="113"/>
  <c r="S32" i="113" s="1"/>
  <c r="J32" i="113"/>
  <c r="I32" i="113" s="1"/>
  <c r="G32" i="113"/>
  <c r="E32" i="113"/>
  <c r="AQ31" i="113"/>
  <c r="AH31" i="113"/>
  <c r="V31" i="113"/>
  <c r="R31" i="113"/>
  <c r="S31" i="113" s="1"/>
  <c r="J31" i="113"/>
  <c r="I31" i="113" s="1"/>
  <c r="G31" i="113"/>
  <c r="E31" i="113"/>
  <c r="AQ30" i="113"/>
  <c r="AH30" i="113"/>
  <c r="V30" i="113"/>
  <c r="R30" i="113"/>
  <c r="S30" i="113" s="1"/>
  <c r="J30" i="113"/>
  <c r="I30" i="113" s="1"/>
  <c r="G30" i="113"/>
  <c r="E30" i="113"/>
  <c r="AQ29" i="113"/>
  <c r="AH29" i="113"/>
  <c r="V29" i="113"/>
  <c r="R29" i="113"/>
  <c r="S29" i="113" s="1"/>
  <c r="J29" i="113"/>
  <c r="I29" i="113" s="1"/>
  <c r="G29" i="113"/>
  <c r="E29" i="113"/>
  <c r="AQ28" i="113"/>
  <c r="AH28" i="113"/>
  <c r="V28" i="113"/>
  <c r="R28" i="113"/>
  <c r="S28" i="113" s="1"/>
  <c r="J28" i="113"/>
  <c r="I28" i="113" s="1"/>
  <c r="G28" i="113"/>
  <c r="E28" i="113"/>
  <c r="AQ27" i="113"/>
  <c r="AH27" i="113"/>
  <c r="V27" i="113"/>
  <c r="R27" i="113"/>
  <c r="S27" i="113" s="1"/>
  <c r="J27" i="113"/>
  <c r="I27" i="113" s="1"/>
  <c r="G27" i="113"/>
  <c r="E27" i="113"/>
  <c r="AQ26" i="113"/>
  <c r="AH26" i="113"/>
  <c r="V26" i="113"/>
  <c r="R26" i="113"/>
  <c r="S26" i="113" s="1"/>
  <c r="J26" i="113"/>
  <c r="I26" i="113" s="1"/>
  <c r="G26" i="113"/>
  <c r="E26" i="113"/>
  <c r="AQ25" i="113"/>
  <c r="AH25" i="113"/>
  <c r="V25" i="113"/>
  <c r="R25" i="113"/>
  <c r="S25" i="113" s="1"/>
  <c r="J25" i="113"/>
  <c r="I25" i="113" s="1"/>
  <c r="G25" i="113"/>
  <c r="E25" i="113"/>
  <c r="AQ24" i="113"/>
  <c r="AH24" i="113"/>
  <c r="V24" i="113"/>
  <c r="R24" i="113"/>
  <c r="S24" i="113" s="1"/>
  <c r="J24" i="113"/>
  <c r="I24" i="113" s="1"/>
  <c r="G24" i="113"/>
  <c r="E24" i="113"/>
  <c r="AQ23" i="113"/>
  <c r="AH23" i="113"/>
  <c r="V23" i="113"/>
  <c r="R23" i="113"/>
  <c r="S23" i="113" s="1"/>
  <c r="J23" i="113"/>
  <c r="I23" i="113" s="1"/>
  <c r="G23" i="113"/>
  <c r="E23" i="113"/>
  <c r="AQ22" i="113"/>
  <c r="AH22" i="113"/>
  <c r="V22" i="113"/>
  <c r="R22" i="113"/>
  <c r="S22" i="113" s="1"/>
  <c r="J22" i="113"/>
  <c r="I22" i="113" s="1"/>
  <c r="G22" i="113"/>
  <c r="E22" i="113"/>
  <c r="AQ21" i="113"/>
  <c r="AH21" i="113"/>
  <c r="V21" i="113"/>
  <c r="R21" i="113"/>
  <c r="S21" i="113" s="1"/>
  <c r="J21" i="113"/>
  <c r="I21" i="113" s="1"/>
  <c r="G21" i="113"/>
  <c r="E21" i="113"/>
  <c r="AQ20" i="113"/>
  <c r="AH20" i="113"/>
  <c r="V20" i="113"/>
  <c r="R20" i="113"/>
  <c r="S20" i="113" s="1"/>
  <c r="J20" i="113"/>
  <c r="I20" i="113" s="1"/>
  <c r="G20" i="113"/>
  <c r="E20" i="113"/>
  <c r="AQ19" i="113"/>
  <c r="AH19" i="113"/>
  <c r="V19" i="113"/>
  <c r="R19" i="113"/>
  <c r="S19" i="113" s="1"/>
  <c r="J19" i="113"/>
  <c r="I19" i="113" s="1"/>
  <c r="G19" i="113"/>
  <c r="E19" i="113"/>
  <c r="AQ18" i="113"/>
  <c r="AH18" i="113"/>
  <c r="V18" i="113"/>
  <c r="R18" i="113"/>
  <c r="S18" i="113" s="1"/>
  <c r="J18" i="113"/>
  <c r="I18" i="113" s="1"/>
  <c r="G18" i="113"/>
  <c r="E18" i="113"/>
  <c r="AQ17" i="113"/>
  <c r="AH17" i="113"/>
  <c r="V17" i="113"/>
  <c r="R17" i="113"/>
  <c r="S17" i="113" s="1"/>
  <c r="J17" i="113"/>
  <c r="I17" i="113" s="1"/>
  <c r="G17" i="113"/>
  <c r="E17" i="113"/>
  <c r="AQ16" i="113"/>
  <c r="AH16" i="113"/>
  <c r="V16" i="113"/>
  <c r="R16" i="113"/>
  <c r="S16" i="113" s="1"/>
  <c r="K16" i="113"/>
  <c r="J16" i="113"/>
  <c r="I16" i="113" s="1"/>
  <c r="G16" i="113"/>
  <c r="E16" i="113"/>
  <c r="AQ15" i="113"/>
  <c r="AH15" i="113"/>
  <c r="V15" i="113"/>
  <c r="R15" i="113"/>
  <c r="S15" i="113" s="1"/>
  <c r="J15" i="113"/>
  <c r="I15" i="113" s="1"/>
  <c r="G15" i="113"/>
  <c r="E15" i="113"/>
  <c r="AQ14" i="113"/>
  <c r="AH14" i="113"/>
  <c r="V14" i="113"/>
  <c r="R14" i="113"/>
  <c r="S14" i="113" s="1"/>
  <c r="J14" i="113"/>
  <c r="I14" i="113" s="1"/>
  <c r="G14" i="113"/>
  <c r="E14" i="113"/>
  <c r="AQ13" i="113"/>
  <c r="AH13" i="113"/>
  <c r="V13" i="113"/>
  <c r="R13" i="113"/>
  <c r="S13" i="113" s="1"/>
  <c r="J13" i="113"/>
  <c r="I13" i="113" s="1"/>
  <c r="G13" i="113"/>
  <c r="E13" i="113"/>
  <c r="AQ12" i="113"/>
  <c r="AH12" i="113"/>
  <c r="V12" i="113"/>
  <c r="R12" i="113"/>
  <c r="S12" i="113" s="1"/>
  <c r="J12" i="113"/>
  <c r="I12" i="113" s="1"/>
  <c r="G12" i="113"/>
  <c r="E12" i="113"/>
  <c r="V11" i="113"/>
  <c r="J11" i="113"/>
  <c r="I11" i="113" s="1"/>
  <c r="G11" i="113"/>
  <c r="E11" i="113"/>
  <c r="AQ11" i="113"/>
  <c r="AG35" i="113"/>
  <c r="E23" i="112"/>
  <c r="AP10" i="112"/>
  <c r="AQ11" i="112" s="1"/>
  <c r="AG10" i="112"/>
  <c r="AG35" i="112" s="1"/>
  <c r="Q10" i="112"/>
  <c r="Q35" i="112" s="1"/>
  <c r="AR35" i="112"/>
  <c r="P35" i="112"/>
  <c r="AQ34" i="112"/>
  <c r="AH34" i="112"/>
  <c r="V34" i="112"/>
  <c r="T34" i="112"/>
  <c r="S34" i="112"/>
  <c r="R34" i="112"/>
  <c r="J34" i="112"/>
  <c r="I34" i="112" s="1"/>
  <c r="G34" i="112"/>
  <c r="E34" i="112"/>
  <c r="AQ33" i="112"/>
  <c r="AH33" i="112"/>
  <c r="V33" i="112"/>
  <c r="R33" i="112"/>
  <c r="T33" i="112" s="1"/>
  <c r="J33" i="112"/>
  <c r="I33" i="112" s="1"/>
  <c r="G33" i="112"/>
  <c r="E33" i="112"/>
  <c r="AW32" i="112"/>
  <c r="AQ32" i="112"/>
  <c r="AH32" i="112"/>
  <c r="V32" i="112"/>
  <c r="R32" i="112"/>
  <c r="S32" i="112" s="1"/>
  <c r="K32" i="112"/>
  <c r="J32" i="112"/>
  <c r="I32" i="112" s="1"/>
  <c r="G32" i="112"/>
  <c r="E32" i="112"/>
  <c r="AQ31" i="112"/>
  <c r="AH31" i="112"/>
  <c r="V31" i="112"/>
  <c r="R31" i="112"/>
  <c r="S31" i="112" s="1"/>
  <c r="K31" i="112"/>
  <c r="J31" i="112"/>
  <c r="I31" i="112" s="1"/>
  <c r="G31" i="112"/>
  <c r="E31" i="112"/>
  <c r="AQ30" i="112"/>
  <c r="AH30" i="112"/>
  <c r="V30" i="112"/>
  <c r="R30" i="112"/>
  <c r="S30" i="112" s="1"/>
  <c r="K30" i="112"/>
  <c r="J30" i="112"/>
  <c r="I30" i="112" s="1"/>
  <c r="G30" i="112"/>
  <c r="E30" i="112"/>
  <c r="AQ29" i="112"/>
  <c r="AH29" i="112"/>
  <c r="V29" i="112"/>
  <c r="R29" i="112"/>
  <c r="S29" i="112" s="1"/>
  <c r="K29" i="112"/>
  <c r="J29" i="112"/>
  <c r="I29" i="112" s="1"/>
  <c r="G29" i="112"/>
  <c r="E29" i="112"/>
  <c r="AQ28" i="112"/>
  <c r="AH28" i="112"/>
  <c r="V28" i="112"/>
  <c r="R28" i="112"/>
  <c r="S28" i="112" s="1"/>
  <c r="K28" i="112"/>
  <c r="J28" i="112"/>
  <c r="I28" i="112" s="1"/>
  <c r="G28" i="112"/>
  <c r="E28" i="112"/>
  <c r="AQ27" i="112"/>
  <c r="AH27" i="112"/>
  <c r="V27" i="112"/>
  <c r="R27" i="112"/>
  <c r="S27" i="112" s="1"/>
  <c r="K27" i="112"/>
  <c r="J27" i="112"/>
  <c r="I27" i="112" s="1"/>
  <c r="G27" i="112"/>
  <c r="E27" i="112"/>
  <c r="AQ26" i="112"/>
  <c r="AH26" i="112"/>
  <c r="V26" i="112"/>
  <c r="R26" i="112"/>
  <c r="S26" i="112" s="1"/>
  <c r="K26" i="112"/>
  <c r="J26" i="112"/>
  <c r="I26" i="112" s="1"/>
  <c r="G26" i="112"/>
  <c r="E26" i="112"/>
  <c r="AQ25" i="112"/>
  <c r="AH25" i="112"/>
  <c r="V25" i="112"/>
  <c r="R25" i="112"/>
  <c r="S25" i="112" s="1"/>
  <c r="K25" i="112"/>
  <c r="J25" i="112"/>
  <c r="I25" i="112" s="1"/>
  <c r="G25" i="112"/>
  <c r="E25" i="112"/>
  <c r="AQ24" i="112"/>
  <c r="AH24" i="112"/>
  <c r="V24" i="112"/>
  <c r="R24" i="112"/>
  <c r="S24" i="112" s="1"/>
  <c r="K24" i="112"/>
  <c r="J24" i="112"/>
  <c r="I24" i="112" s="1"/>
  <c r="G24" i="112"/>
  <c r="E24" i="112"/>
  <c r="AQ23" i="112"/>
  <c r="AH23" i="112"/>
  <c r="V23" i="112"/>
  <c r="R23" i="112"/>
  <c r="S23" i="112" s="1"/>
  <c r="K23" i="112"/>
  <c r="J23" i="112"/>
  <c r="I23" i="112" s="1"/>
  <c r="G23" i="112"/>
  <c r="AQ22" i="112"/>
  <c r="AH22" i="112"/>
  <c r="V22" i="112"/>
  <c r="R22" i="112"/>
  <c r="T22" i="112" s="1"/>
  <c r="J22" i="112"/>
  <c r="K22" i="112" s="1"/>
  <c r="G22" i="112"/>
  <c r="E22" i="112"/>
  <c r="AQ21" i="112"/>
  <c r="AH21" i="112"/>
  <c r="V21" i="112"/>
  <c r="R21" i="112"/>
  <c r="T21" i="112" s="1"/>
  <c r="J21" i="112"/>
  <c r="K21" i="112" s="1"/>
  <c r="G21" i="112"/>
  <c r="E21" i="112"/>
  <c r="AQ20" i="112"/>
  <c r="AH20" i="112"/>
  <c r="V20" i="112"/>
  <c r="R20" i="112"/>
  <c r="T20" i="112" s="1"/>
  <c r="J20" i="112"/>
  <c r="K20" i="112" s="1"/>
  <c r="G20" i="112"/>
  <c r="E20" i="112"/>
  <c r="AQ19" i="112"/>
  <c r="AH19" i="112"/>
  <c r="V19" i="112"/>
  <c r="R19" i="112"/>
  <c r="S19" i="112" s="1"/>
  <c r="J19" i="112"/>
  <c r="K19" i="112" s="1"/>
  <c r="G19" i="112"/>
  <c r="E19" i="112"/>
  <c r="AQ18" i="112"/>
  <c r="AH18" i="112"/>
  <c r="V18" i="112"/>
  <c r="R18" i="112"/>
  <c r="T18" i="112" s="1"/>
  <c r="J18" i="112"/>
  <c r="K18" i="112" s="1"/>
  <c r="G18" i="112"/>
  <c r="E18" i="112"/>
  <c r="AQ17" i="112"/>
  <c r="AH17" i="112"/>
  <c r="V17" i="112"/>
  <c r="R17" i="112"/>
  <c r="T17" i="112" s="1"/>
  <c r="J17" i="112"/>
  <c r="K17" i="112" s="1"/>
  <c r="G17" i="112"/>
  <c r="E17" i="112"/>
  <c r="AQ16" i="112"/>
  <c r="AH16" i="112"/>
  <c r="V16" i="112"/>
  <c r="R16" i="112"/>
  <c r="S16" i="112" s="1"/>
  <c r="J16" i="112"/>
  <c r="K16" i="112" s="1"/>
  <c r="G16" i="112"/>
  <c r="E16" i="112"/>
  <c r="AQ15" i="112"/>
  <c r="AH15" i="112"/>
  <c r="V15" i="112"/>
  <c r="R15" i="112"/>
  <c r="S15" i="112" s="1"/>
  <c r="J15" i="112"/>
  <c r="I15" i="112" s="1"/>
  <c r="G15" i="112"/>
  <c r="E15" i="112"/>
  <c r="AQ14" i="112"/>
  <c r="AH14" i="112"/>
  <c r="V14" i="112"/>
  <c r="R14" i="112"/>
  <c r="T14" i="112" s="1"/>
  <c r="J14" i="112"/>
  <c r="I14" i="112" s="1"/>
  <c r="G14" i="112"/>
  <c r="E14" i="112"/>
  <c r="AQ13" i="112"/>
  <c r="AH13" i="112"/>
  <c r="V13" i="112"/>
  <c r="R13" i="112"/>
  <c r="T13" i="112" s="1"/>
  <c r="AI13" i="112" s="1"/>
  <c r="J13" i="112"/>
  <c r="I13" i="112" s="1"/>
  <c r="G13" i="112"/>
  <c r="E13" i="112"/>
  <c r="AQ12" i="112"/>
  <c r="AH12" i="112"/>
  <c r="V12" i="112"/>
  <c r="T12" i="112"/>
  <c r="S12" i="112"/>
  <c r="R12" i="112"/>
  <c r="J12" i="112"/>
  <c r="I12" i="112" s="1"/>
  <c r="G12" i="112"/>
  <c r="E12" i="112"/>
  <c r="AH11" i="112"/>
  <c r="V11" i="112"/>
  <c r="R11" i="112"/>
  <c r="T11" i="112" s="1"/>
  <c r="J11" i="112"/>
  <c r="I11" i="112" s="1"/>
  <c r="G11" i="112"/>
  <c r="E11" i="112"/>
  <c r="AG8" i="112"/>
  <c r="AP10" i="110"/>
  <c r="I11" i="114" l="1"/>
  <c r="I13" i="114"/>
  <c r="I30" i="114"/>
  <c r="K33" i="114"/>
  <c r="K34" i="114"/>
  <c r="K33" i="112"/>
  <c r="K34" i="112"/>
  <c r="AI29" i="114"/>
  <c r="I32" i="114"/>
  <c r="AI14" i="112"/>
  <c r="I16" i="114"/>
  <c r="I19" i="114"/>
  <c r="I20" i="114"/>
  <c r="I23" i="114"/>
  <c r="I24" i="114"/>
  <c r="I27" i="114"/>
  <c r="I28" i="114"/>
  <c r="AI32" i="114"/>
  <c r="AI31" i="114"/>
  <c r="AI30" i="114"/>
  <c r="S32" i="114"/>
  <c r="S31" i="114"/>
  <c r="S29" i="114"/>
  <c r="AI19" i="114"/>
  <c r="AI18" i="114"/>
  <c r="AQ35" i="114"/>
  <c r="AH35" i="114"/>
  <c r="AI14" i="114"/>
  <c r="I18" i="114"/>
  <c r="I22" i="114"/>
  <c r="I26" i="114"/>
  <c r="S11" i="115"/>
  <c r="S35" i="115" s="1"/>
  <c r="R35" i="115"/>
  <c r="T11" i="115"/>
  <c r="K32" i="113"/>
  <c r="T27" i="113"/>
  <c r="T26" i="113"/>
  <c r="AI26" i="113" s="1"/>
  <c r="T24" i="113"/>
  <c r="K20" i="113"/>
  <c r="T14" i="113"/>
  <c r="AI14" i="113" s="1"/>
  <c r="K11" i="113"/>
  <c r="K24" i="113"/>
  <c r="T33" i="113"/>
  <c r="AI33" i="113" s="1"/>
  <c r="S34" i="113"/>
  <c r="K12" i="113"/>
  <c r="K13" i="113"/>
  <c r="K14" i="113"/>
  <c r="K28" i="113"/>
  <c r="K15" i="113"/>
  <c r="T25" i="113"/>
  <c r="AI25" i="113" s="1"/>
  <c r="AI12" i="114"/>
  <c r="AI16" i="114"/>
  <c r="AI24" i="114"/>
  <c r="AI21" i="114"/>
  <c r="AI33" i="114"/>
  <c r="AI34" i="114"/>
  <c r="S12" i="114"/>
  <c r="S14" i="114"/>
  <c r="S16" i="114"/>
  <c r="S18" i="114"/>
  <c r="S19" i="114"/>
  <c r="S21" i="114"/>
  <c r="S24" i="114"/>
  <c r="T13" i="114"/>
  <c r="AI13" i="114" s="1"/>
  <c r="T15" i="114"/>
  <c r="AI15" i="114" s="1"/>
  <c r="T17" i="114"/>
  <c r="AI17" i="114" s="1"/>
  <c r="T20" i="114"/>
  <c r="AI20" i="114" s="1"/>
  <c r="T22" i="114"/>
  <c r="AI22" i="114" s="1"/>
  <c r="T23" i="114"/>
  <c r="AI23" i="114" s="1"/>
  <c r="T25" i="114"/>
  <c r="AI25" i="114" s="1"/>
  <c r="T26" i="114"/>
  <c r="AI26" i="114" s="1"/>
  <c r="T27" i="114"/>
  <c r="AI27" i="114" s="1"/>
  <c r="T28" i="114"/>
  <c r="AI28" i="114" s="1"/>
  <c r="S33" i="114"/>
  <c r="S34" i="114"/>
  <c r="R11" i="114"/>
  <c r="AQ35" i="113"/>
  <c r="AI34" i="113"/>
  <c r="T28" i="113"/>
  <c r="T29" i="113"/>
  <c r="T30" i="113"/>
  <c r="T12" i="113"/>
  <c r="AI12" i="113" s="1"/>
  <c r="T16" i="113"/>
  <c r="AI16" i="113" s="1"/>
  <c r="T17" i="113"/>
  <c r="T18" i="113"/>
  <c r="T19" i="113"/>
  <c r="AI19" i="113" s="1"/>
  <c r="AI24" i="113"/>
  <c r="AI27" i="113"/>
  <c r="T32" i="113"/>
  <c r="AI32" i="113" s="1"/>
  <c r="T13" i="113"/>
  <c r="AI13" i="113" s="1"/>
  <c r="T20" i="113"/>
  <c r="AI20" i="113" s="1"/>
  <c r="T21" i="113"/>
  <c r="AI21" i="113" s="1"/>
  <c r="T22" i="113"/>
  <c r="AI22" i="113" s="1"/>
  <c r="T23" i="113"/>
  <c r="AI23" i="113" s="1"/>
  <c r="AI28" i="113"/>
  <c r="AI29" i="113"/>
  <c r="AI30" i="113"/>
  <c r="AI17" i="113"/>
  <c r="AI18" i="113"/>
  <c r="T15" i="113"/>
  <c r="AI15" i="113" s="1"/>
  <c r="T31" i="113"/>
  <c r="AI31" i="113" s="1"/>
  <c r="K17" i="113"/>
  <c r="K21" i="113"/>
  <c r="K25" i="113"/>
  <c r="K29" i="113"/>
  <c r="K18" i="113"/>
  <c r="K22" i="113"/>
  <c r="K26" i="113"/>
  <c r="K30" i="113"/>
  <c r="K19" i="113"/>
  <c r="K23" i="113"/>
  <c r="K27" i="113"/>
  <c r="K31" i="113"/>
  <c r="I33" i="113"/>
  <c r="I34" i="113"/>
  <c r="R11" i="113"/>
  <c r="AH11" i="113"/>
  <c r="AI34" i="112"/>
  <c r="AI33" i="112"/>
  <c r="S33" i="112"/>
  <c r="AI20" i="112"/>
  <c r="AI17" i="112"/>
  <c r="S20" i="112"/>
  <c r="T19" i="112"/>
  <c r="T16" i="112"/>
  <c r="AI16" i="112" s="1"/>
  <c r="T15" i="112"/>
  <c r="AI15" i="112" s="1"/>
  <c r="AQ35" i="112"/>
  <c r="AI22" i="112"/>
  <c r="AI12" i="112"/>
  <c r="AH35" i="112"/>
  <c r="AI18" i="112"/>
  <c r="AI19" i="112"/>
  <c r="AI21" i="112"/>
  <c r="S13" i="112"/>
  <c r="S17" i="112"/>
  <c r="S21" i="112"/>
  <c r="R35" i="112"/>
  <c r="S14" i="112"/>
  <c r="S18" i="112"/>
  <c r="S22" i="112"/>
  <c r="S11" i="112"/>
  <c r="AI28" i="112"/>
  <c r="K11" i="112"/>
  <c r="K12" i="112"/>
  <c r="K13" i="112"/>
  <c r="K14" i="112"/>
  <c r="K15" i="112"/>
  <c r="AI11" i="112"/>
  <c r="I16" i="112"/>
  <c r="I17" i="112"/>
  <c r="I18" i="112"/>
  <c r="I19" i="112"/>
  <c r="I20" i="112"/>
  <c r="I21" i="112"/>
  <c r="I22" i="112"/>
  <c r="T23" i="112"/>
  <c r="T24" i="112"/>
  <c r="AI24" i="112" s="1"/>
  <c r="T25" i="112"/>
  <c r="AI25" i="112" s="1"/>
  <c r="T26" i="112"/>
  <c r="AI26" i="112" s="1"/>
  <c r="T27" i="112"/>
  <c r="AI27" i="112" s="1"/>
  <c r="T28" i="112"/>
  <c r="T29" i="112"/>
  <c r="AI29" i="112" s="1"/>
  <c r="T30" i="112"/>
  <c r="AI30" i="112" s="1"/>
  <c r="T31" i="112"/>
  <c r="AI31" i="112" s="1"/>
  <c r="T32" i="112"/>
  <c r="AI32" i="112" s="1"/>
  <c r="AG10" i="110"/>
  <c r="Q10" i="110"/>
  <c r="AR35" i="111"/>
  <c r="P35" i="111"/>
  <c r="AQ34" i="111"/>
  <c r="AH34" i="111"/>
  <c r="V34" i="111"/>
  <c r="R34" i="111"/>
  <c r="S34" i="111" s="1"/>
  <c r="J34" i="111"/>
  <c r="K34" i="111" s="1"/>
  <c r="G34" i="111"/>
  <c r="E34" i="111"/>
  <c r="AQ33" i="111"/>
  <c r="AH33" i="111"/>
  <c r="V33" i="111"/>
  <c r="R33" i="111"/>
  <c r="S33" i="111" s="1"/>
  <c r="J33" i="111"/>
  <c r="K33" i="111" s="1"/>
  <c r="G33" i="111"/>
  <c r="E33" i="111"/>
  <c r="AW32" i="111"/>
  <c r="AQ32" i="111"/>
  <c r="AH32" i="111"/>
  <c r="V32" i="111"/>
  <c r="R32" i="111"/>
  <c r="S32" i="111" s="1"/>
  <c r="J32" i="111"/>
  <c r="I32" i="111" s="1"/>
  <c r="G32" i="111"/>
  <c r="E32" i="111"/>
  <c r="AQ31" i="111"/>
  <c r="AH31" i="111"/>
  <c r="V31" i="111"/>
  <c r="R31" i="111"/>
  <c r="S31" i="111" s="1"/>
  <c r="J31" i="111"/>
  <c r="I31" i="111" s="1"/>
  <c r="G31" i="111"/>
  <c r="E31" i="111"/>
  <c r="AQ30" i="111"/>
  <c r="AH30" i="111"/>
  <c r="V30" i="111"/>
  <c r="R30" i="111"/>
  <c r="S30" i="111" s="1"/>
  <c r="J30" i="111"/>
  <c r="I30" i="111" s="1"/>
  <c r="G30" i="111"/>
  <c r="E30" i="111"/>
  <c r="AQ29" i="111"/>
  <c r="AH29" i="111"/>
  <c r="V29" i="111"/>
  <c r="R29" i="111"/>
  <c r="S29" i="111" s="1"/>
  <c r="J29" i="111"/>
  <c r="I29" i="111" s="1"/>
  <c r="G29" i="111"/>
  <c r="E29" i="111"/>
  <c r="AQ28" i="111"/>
  <c r="AH28" i="111"/>
  <c r="V28" i="111"/>
  <c r="R28" i="111"/>
  <c r="S28" i="111" s="1"/>
  <c r="J28" i="111"/>
  <c r="K28" i="111" s="1"/>
  <c r="G28" i="111"/>
  <c r="E28" i="111"/>
  <c r="AQ27" i="111"/>
  <c r="AH27" i="111"/>
  <c r="V27" i="111"/>
  <c r="R27" i="111"/>
  <c r="S27" i="111" s="1"/>
  <c r="J27" i="111"/>
  <c r="I27" i="111" s="1"/>
  <c r="G27" i="111"/>
  <c r="E27" i="111"/>
  <c r="AQ26" i="111"/>
  <c r="AH26" i="111"/>
  <c r="V26" i="111"/>
  <c r="R26" i="111"/>
  <c r="S26" i="111" s="1"/>
  <c r="J26" i="111"/>
  <c r="K26" i="111" s="1"/>
  <c r="G26" i="111"/>
  <c r="E26" i="111"/>
  <c r="AQ25" i="111"/>
  <c r="AH25" i="111"/>
  <c r="V25" i="111"/>
  <c r="R25" i="111"/>
  <c r="S25" i="111" s="1"/>
  <c r="J25" i="111"/>
  <c r="I25" i="111" s="1"/>
  <c r="G25" i="111"/>
  <c r="E25" i="111"/>
  <c r="AQ24" i="111"/>
  <c r="AH24" i="111"/>
  <c r="V24" i="111"/>
  <c r="R24" i="111"/>
  <c r="S24" i="111" s="1"/>
  <c r="J24" i="111"/>
  <c r="K24" i="111" s="1"/>
  <c r="G24" i="111"/>
  <c r="E24" i="111"/>
  <c r="AQ23" i="111"/>
  <c r="AH23" i="111"/>
  <c r="V23" i="111"/>
  <c r="R23" i="111"/>
  <c r="S23" i="111" s="1"/>
  <c r="J23" i="111"/>
  <c r="K23" i="111" s="1"/>
  <c r="G23" i="111"/>
  <c r="AQ22" i="111"/>
  <c r="AH22" i="111"/>
  <c r="V22" i="111"/>
  <c r="R22" i="111"/>
  <c r="S22" i="111" s="1"/>
  <c r="J22" i="111"/>
  <c r="K22" i="111" s="1"/>
  <c r="G22" i="111"/>
  <c r="E22" i="111"/>
  <c r="AQ21" i="111"/>
  <c r="AH21" i="111"/>
  <c r="V21" i="111"/>
  <c r="R21" i="111"/>
  <c r="S21" i="111" s="1"/>
  <c r="J21" i="111"/>
  <c r="K21" i="111" s="1"/>
  <c r="G21" i="111"/>
  <c r="E21" i="111"/>
  <c r="AQ20" i="111"/>
  <c r="AH20" i="111"/>
  <c r="V20" i="111"/>
  <c r="R20" i="111"/>
  <c r="S20" i="111" s="1"/>
  <c r="J20" i="111"/>
  <c r="K20" i="111" s="1"/>
  <c r="G20" i="111"/>
  <c r="E20" i="111"/>
  <c r="AQ19" i="111"/>
  <c r="AH19" i="111"/>
  <c r="V19" i="111"/>
  <c r="R19" i="111"/>
  <c r="S19" i="111" s="1"/>
  <c r="J19" i="111"/>
  <c r="K19" i="111" s="1"/>
  <c r="G19" i="111"/>
  <c r="E19" i="111"/>
  <c r="AQ18" i="111"/>
  <c r="AH18" i="111"/>
  <c r="V18" i="111"/>
  <c r="R18" i="111"/>
  <c r="S18" i="111" s="1"/>
  <c r="J18" i="111"/>
  <c r="K18" i="111" s="1"/>
  <c r="G18" i="111"/>
  <c r="E18" i="111"/>
  <c r="AQ17" i="111"/>
  <c r="AH17" i="111"/>
  <c r="V17" i="111"/>
  <c r="R17" i="111"/>
  <c r="S17" i="111" s="1"/>
  <c r="J17" i="111"/>
  <c r="K17" i="111" s="1"/>
  <c r="G17" i="111"/>
  <c r="E17" i="111"/>
  <c r="AQ16" i="111"/>
  <c r="AH16" i="111"/>
  <c r="V16" i="111"/>
  <c r="R16" i="111"/>
  <c r="S16" i="111" s="1"/>
  <c r="J16" i="111"/>
  <c r="K16" i="111" s="1"/>
  <c r="G16" i="111"/>
  <c r="E16" i="111"/>
  <c r="AQ15" i="111"/>
  <c r="AH15" i="111"/>
  <c r="V15" i="111"/>
  <c r="R15" i="111"/>
  <c r="S15" i="111" s="1"/>
  <c r="J15" i="111"/>
  <c r="K15" i="111" s="1"/>
  <c r="G15" i="111"/>
  <c r="E15" i="111"/>
  <c r="AQ14" i="111"/>
  <c r="AH14" i="111"/>
  <c r="V14" i="111"/>
  <c r="R14" i="111"/>
  <c r="S14" i="111" s="1"/>
  <c r="J14" i="111"/>
  <c r="K14" i="111" s="1"/>
  <c r="G14" i="111"/>
  <c r="E14" i="111"/>
  <c r="AQ13" i="111"/>
  <c r="AH13" i="111"/>
  <c r="V13" i="111"/>
  <c r="R13" i="111"/>
  <c r="S13" i="111" s="1"/>
  <c r="J13" i="111"/>
  <c r="K13" i="111" s="1"/>
  <c r="G13" i="111"/>
  <c r="E13" i="111"/>
  <c r="AQ12" i="111"/>
  <c r="AH12" i="111"/>
  <c r="V12" i="111"/>
  <c r="R12" i="111"/>
  <c r="S12" i="111" s="1"/>
  <c r="J12" i="111"/>
  <c r="K12" i="111" s="1"/>
  <c r="G12" i="111"/>
  <c r="E12" i="111"/>
  <c r="AH11" i="111"/>
  <c r="V11" i="111"/>
  <c r="J11" i="111"/>
  <c r="K11" i="111" s="1"/>
  <c r="G11" i="111"/>
  <c r="E11" i="111"/>
  <c r="AQ11" i="111"/>
  <c r="AG35" i="111"/>
  <c r="Q35" i="111"/>
  <c r="K32" i="111" l="1"/>
  <c r="K30" i="111"/>
  <c r="T35" i="115"/>
  <c r="AI35" i="115" s="1"/>
  <c r="AI11" i="115"/>
  <c r="S11" i="114"/>
  <c r="S35" i="114" s="1"/>
  <c r="R35" i="114"/>
  <c r="T11" i="114"/>
  <c r="AH35" i="113"/>
  <c r="S11" i="113"/>
  <c r="S35" i="113" s="1"/>
  <c r="R35" i="113"/>
  <c r="T11" i="113"/>
  <c r="T35" i="113" s="1"/>
  <c r="S35" i="112"/>
  <c r="T35" i="112"/>
  <c r="AI35" i="112" s="1"/>
  <c r="AI23" i="112"/>
  <c r="T32" i="111"/>
  <c r="AI32" i="111" s="1"/>
  <c r="T31" i="111"/>
  <c r="AI31" i="111" s="1"/>
  <c r="T30" i="111"/>
  <c r="AI30" i="111" s="1"/>
  <c r="AI28" i="111"/>
  <c r="T23" i="111"/>
  <c r="AI23" i="111" s="1"/>
  <c r="T24" i="111"/>
  <c r="AI24" i="111" s="1"/>
  <c r="T25" i="111"/>
  <c r="AI25" i="111" s="1"/>
  <c r="T26" i="111"/>
  <c r="AI26" i="111" s="1"/>
  <c r="T27" i="111"/>
  <c r="AI27" i="111" s="1"/>
  <c r="T28" i="111"/>
  <c r="T29" i="111"/>
  <c r="AI29" i="111" s="1"/>
  <c r="K31" i="111"/>
  <c r="T33" i="111"/>
  <c r="AI33" i="111" s="1"/>
  <c r="T34" i="111"/>
  <c r="AI34" i="111" s="1"/>
  <c r="K25" i="111"/>
  <c r="K27" i="111"/>
  <c r="K29" i="111"/>
  <c r="T21" i="111"/>
  <c r="AI21" i="111" s="1"/>
  <c r="I23" i="111"/>
  <c r="I24" i="111"/>
  <c r="I26" i="111"/>
  <c r="I28" i="111"/>
  <c r="T17" i="111"/>
  <c r="AI17" i="111" s="1"/>
  <c r="T18" i="111"/>
  <c r="AI18" i="111" s="1"/>
  <c r="T19" i="111"/>
  <c r="AI19" i="111" s="1"/>
  <c r="T20" i="111"/>
  <c r="AI20" i="111" s="1"/>
  <c r="T22" i="111"/>
  <c r="AI22" i="111" s="1"/>
  <c r="T16" i="111"/>
  <c r="AI16" i="111" s="1"/>
  <c r="T15" i="111"/>
  <c r="AI15" i="111" s="1"/>
  <c r="AQ35" i="111"/>
  <c r="T14" i="111"/>
  <c r="AI14" i="111" s="1"/>
  <c r="T13" i="111"/>
  <c r="AI13" i="111" s="1"/>
  <c r="AH35" i="111"/>
  <c r="T12" i="111"/>
  <c r="AI12" i="111" s="1"/>
  <c r="I11" i="111"/>
  <c r="I12" i="111"/>
  <c r="I13" i="111"/>
  <c r="I14" i="111"/>
  <c r="I15" i="111"/>
  <c r="I16" i="111"/>
  <c r="I17" i="111"/>
  <c r="I18" i="111"/>
  <c r="I19" i="111"/>
  <c r="I20" i="111"/>
  <c r="I21" i="111"/>
  <c r="I22" i="111"/>
  <c r="I33" i="111"/>
  <c r="I34" i="111"/>
  <c r="AG8" i="111"/>
  <c r="R11" i="111"/>
  <c r="AR35" i="110"/>
  <c r="P35" i="110"/>
  <c r="AQ34" i="110"/>
  <c r="AH34" i="110"/>
  <c r="V34" i="110"/>
  <c r="T34" i="110"/>
  <c r="AI34" i="110" s="1"/>
  <c r="S34" i="110"/>
  <c r="R34" i="110"/>
  <c r="J34" i="110"/>
  <c r="I34" i="110" s="1"/>
  <c r="G34" i="110"/>
  <c r="E34" i="110"/>
  <c r="AQ33" i="110"/>
  <c r="AH33" i="110"/>
  <c r="V33" i="110"/>
  <c r="R33" i="110"/>
  <c r="T33" i="110" s="1"/>
  <c r="J33" i="110"/>
  <c r="I33" i="110" s="1"/>
  <c r="G33" i="110"/>
  <c r="E33" i="110"/>
  <c r="AW32" i="110"/>
  <c r="AQ32" i="110"/>
  <c r="AH32" i="110"/>
  <c r="V32" i="110"/>
  <c r="R32" i="110"/>
  <c r="S32" i="110" s="1"/>
  <c r="K32" i="110"/>
  <c r="J32" i="110"/>
  <c r="I32" i="110" s="1"/>
  <c r="G32" i="110"/>
  <c r="E32" i="110"/>
  <c r="AQ31" i="110"/>
  <c r="AH31" i="110"/>
  <c r="V31" i="110"/>
  <c r="R31" i="110"/>
  <c r="S31" i="110" s="1"/>
  <c r="K31" i="110"/>
  <c r="J31" i="110"/>
  <c r="I31" i="110" s="1"/>
  <c r="G31" i="110"/>
  <c r="E31" i="110"/>
  <c r="AQ30" i="110"/>
  <c r="AH30" i="110"/>
  <c r="V30" i="110"/>
  <c r="R30" i="110"/>
  <c r="S30" i="110" s="1"/>
  <c r="K30" i="110"/>
  <c r="J30" i="110"/>
  <c r="I30" i="110" s="1"/>
  <c r="G30" i="110"/>
  <c r="E30" i="110"/>
  <c r="AQ29" i="110"/>
  <c r="AH29" i="110"/>
  <c r="V29" i="110"/>
  <c r="R29" i="110"/>
  <c r="S29" i="110" s="1"/>
  <c r="K29" i="110"/>
  <c r="J29" i="110"/>
  <c r="I29" i="110" s="1"/>
  <c r="G29" i="110"/>
  <c r="E29" i="110"/>
  <c r="AQ28" i="110"/>
  <c r="AH28" i="110"/>
  <c r="V28" i="110"/>
  <c r="R28" i="110"/>
  <c r="S28" i="110" s="1"/>
  <c r="K28" i="110"/>
  <c r="J28" i="110"/>
  <c r="I28" i="110" s="1"/>
  <c r="G28" i="110"/>
  <c r="E28" i="110"/>
  <c r="AQ27" i="110"/>
  <c r="AH27" i="110"/>
  <c r="V27" i="110"/>
  <c r="R27" i="110"/>
  <c r="S27" i="110" s="1"/>
  <c r="K27" i="110"/>
  <c r="J27" i="110"/>
  <c r="I27" i="110" s="1"/>
  <c r="G27" i="110"/>
  <c r="E27" i="110"/>
  <c r="AQ26" i="110"/>
  <c r="AH26" i="110"/>
  <c r="V26" i="110"/>
  <c r="R26" i="110"/>
  <c r="S26" i="110" s="1"/>
  <c r="K26" i="110"/>
  <c r="J26" i="110"/>
  <c r="I26" i="110" s="1"/>
  <c r="G26" i="110"/>
  <c r="E26" i="110"/>
  <c r="AQ25" i="110"/>
  <c r="AH25" i="110"/>
  <c r="V25" i="110"/>
  <c r="R25" i="110"/>
  <c r="S25" i="110" s="1"/>
  <c r="K25" i="110"/>
  <c r="J25" i="110"/>
  <c r="I25" i="110" s="1"/>
  <c r="G25" i="110"/>
  <c r="E25" i="110"/>
  <c r="AQ24" i="110"/>
  <c r="AH24" i="110"/>
  <c r="V24" i="110"/>
  <c r="R24" i="110"/>
  <c r="S24" i="110" s="1"/>
  <c r="K24" i="110"/>
  <c r="J24" i="110"/>
  <c r="I24" i="110" s="1"/>
  <c r="G24" i="110"/>
  <c r="E24" i="110"/>
  <c r="AQ23" i="110"/>
  <c r="AH23" i="110"/>
  <c r="V23" i="110"/>
  <c r="R23" i="110"/>
  <c r="S23" i="110" s="1"/>
  <c r="K23" i="110"/>
  <c r="J23" i="110"/>
  <c r="I23" i="110" s="1"/>
  <c r="G23" i="110"/>
  <c r="AQ22" i="110"/>
  <c r="AH22" i="110"/>
  <c r="V22" i="110"/>
  <c r="R22" i="110"/>
  <c r="T22" i="110" s="1"/>
  <c r="AI22" i="110" s="1"/>
  <c r="K22" i="110"/>
  <c r="J22" i="110"/>
  <c r="I22" i="110" s="1"/>
  <c r="G22" i="110"/>
  <c r="E22" i="110"/>
  <c r="AQ21" i="110"/>
  <c r="AH21" i="110"/>
  <c r="V21" i="110"/>
  <c r="R21" i="110"/>
  <c r="T21" i="110" s="1"/>
  <c r="K21" i="110"/>
  <c r="J21" i="110"/>
  <c r="I21" i="110" s="1"/>
  <c r="G21" i="110"/>
  <c r="E21" i="110"/>
  <c r="AQ20" i="110"/>
  <c r="AH20" i="110"/>
  <c r="V20" i="110"/>
  <c r="T20" i="110"/>
  <c r="S20" i="110"/>
  <c r="R20" i="110"/>
  <c r="J20" i="110"/>
  <c r="I20" i="110" s="1"/>
  <c r="G20" i="110"/>
  <c r="E20" i="110"/>
  <c r="AQ19" i="110"/>
  <c r="AH19" i="110"/>
  <c r="V19" i="110"/>
  <c r="T19" i="110"/>
  <c r="R19" i="110"/>
  <c r="S19" i="110" s="1"/>
  <c r="J19" i="110"/>
  <c r="K19" i="110" s="1"/>
  <c r="G19" i="110"/>
  <c r="E19" i="110"/>
  <c r="AQ18" i="110"/>
  <c r="AH18" i="110"/>
  <c r="V18" i="110"/>
  <c r="R18" i="110"/>
  <c r="T18" i="110" s="1"/>
  <c r="J18" i="110"/>
  <c r="I18" i="110" s="1"/>
  <c r="G18" i="110"/>
  <c r="E18" i="110"/>
  <c r="AQ17" i="110"/>
  <c r="AH17" i="110"/>
  <c r="V17" i="110"/>
  <c r="R17" i="110"/>
  <c r="T17" i="110" s="1"/>
  <c r="J17" i="110"/>
  <c r="K17" i="110" s="1"/>
  <c r="G17" i="110"/>
  <c r="E17" i="110"/>
  <c r="AQ16" i="110"/>
  <c r="AH16" i="110"/>
  <c r="V16" i="110"/>
  <c r="T16" i="110"/>
  <c r="S16" i="110"/>
  <c r="R16" i="110"/>
  <c r="J16" i="110"/>
  <c r="I16" i="110" s="1"/>
  <c r="G16" i="110"/>
  <c r="E16" i="110"/>
  <c r="AQ15" i="110"/>
  <c r="AH15" i="110"/>
  <c r="V15" i="110"/>
  <c r="T15" i="110"/>
  <c r="AI15" i="110" s="1"/>
  <c r="R15" i="110"/>
  <c r="S15" i="110" s="1"/>
  <c r="J15" i="110"/>
  <c r="K15" i="110" s="1"/>
  <c r="G15" i="110"/>
  <c r="E15" i="110"/>
  <c r="AQ14" i="110"/>
  <c r="AH14" i="110"/>
  <c r="V14" i="110"/>
  <c r="R14" i="110"/>
  <c r="T14" i="110" s="1"/>
  <c r="AI14" i="110" s="1"/>
  <c r="J14" i="110"/>
  <c r="I14" i="110" s="1"/>
  <c r="G14" i="110"/>
  <c r="E14" i="110"/>
  <c r="AQ13" i="110"/>
  <c r="AH13" i="110"/>
  <c r="V13" i="110"/>
  <c r="R13" i="110"/>
  <c r="T13" i="110" s="1"/>
  <c r="AI13" i="110" s="1"/>
  <c r="J13" i="110"/>
  <c r="K13" i="110" s="1"/>
  <c r="G13" i="110"/>
  <c r="E13" i="110"/>
  <c r="AQ12" i="110"/>
  <c r="AH12" i="110"/>
  <c r="V12" i="110"/>
  <c r="R12" i="110"/>
  <c r="S12" i="110" s="1"/>
  <c r="J12" i="110"/>
  <c r="K12" i="110" s="1"/>
  <c r="G12" i="110"/>
  <c r="E12" i="110"/>
  <c r="AH11" i="110"/>
  <c r="V11" i="110"/>
  <c r="J11" i="110"/>
  <c r="I11" i="110" s="1"/>
  <c r="G11" i="110"/>
  <c r="E11" i="110"/>
  <c r="AQ11" i="110"/>
  <c r="AG35" i="110"/>
  <c r="Q35" i="110"/>
  <c r="AG8" i="110"/>
  <c r="S22" i="110" l="1"/>
  <c r="AI18" i="110"/>
  <c r="AI19" i="110"/>
  <c r="K33" i="110"/>
  <c r="K34" i="110"/>
  <c r="AI35" i="113"/>
  <c r="T35" i="114"/>
  <c r="AI35" i="114" s="1"/>
  <c r="AI11" i="114"/>
  <c r="AI11" i="113"/>
  <c r="AI33" i="110"/>
  <c r="S33" i="110"/>
  <c r="AI20" i="110"/>
  <c r="AI21" i="110"/>
  <c r="S21" i="110"/>
  <c r="S18" i="110"/>
  <c r="AI17" i="110"/>
  <c r="AI16" i="110"/>
  <c r="S17" i="110"/>
  <c r="AQ35" i="110"/>
  <c r="AH35" i="110"/>
  <c r="S13" i="110"/>
  <c r="S14" i="110"/>
  <c r="T12" i="110"/>
  <c r="AI12" i="110" s="1"/>
  <c r="R35" i="111"/>
  <c r="S11" i="111"/>
  <c r="S35" i="111" s="1"/>
  <c r="T11" i="111"/>
  <c r="K11" i="110"/>
  <c r="K14" i="110"/>
  <c r="K16" i="110"/>
  <c r="K18" i="110"/>
  <c r="K20" i="110"/>
  <c r="I12" i="110"/>
  <c r="I13" i="110"/>
  <c r="I15" i="110"/>
  <c r="I17" i="110"/>
  <c r="I19" i="110"/>
  <c r="T23" i="110"/>
  <c r="AI23" i="110" s="1"/>
  <c r="T24" i="110"/>
  <c r="AI24" i="110" s="1"/>
  <c r="T25" i="110"/>
  <c r="AI25" i="110" s="1"/>
  <c r="T26" i="110"/>
  <c r="AI26" i="110" s="1"/>
  <c r="T27" i="110"/>
  <c r="AI27" i="110" s="1"/>
  <c r="T28" i="110"/>
  <c r="AI28" i="110" s="1"/>
  <c r="T29" i="110"/>
  <c r="AI29" i="110" s="1"/>
  <c r="T30" i="110"/>
  <c r="AI30" i="110" s="1"/>
  <c r="T31" i="110"/>
  <c r="AI31" i="110" s="1"/>
  <c r="T32" i="110"/>
  <c r="AI32" i="110" s="1"/>
  <c r="R11" i="110"/>
  <c r="AH32" i="108"/>
  <c r="AP10" i="108"/>
  <c r="AG10" i="108"/>
  <c r="Q10" i="108"/>
  <c r="AP10" i="109"/>
  <c r="AQ11" i="109" s="1"/>
  <c r="AG10" i="109"/>
  <c r="AG35" i="109" s="1"/>
  <c r="Q10" i="109"/>
  <c r="Q35" i="109" s="1"/>
  <c r="AR35" i="109"/>
  <c r="P35" i="109"/>
  <c r="AQ34" i="109"/>
  <c r="AH34" i="109"/>
  <c r="V34" i="109"/>
  <c r="R34" i="109"/>
  <c r="S34" i="109" s="1"/>
  <c r="J34" i="109"/>
  <c r="I34" i="109" s="1"/>
  <c r="G34" i="109"/>
  <c r="E34" i="109"/>
  <c r="AQ33" i="109"/>
  <c r="AH33" i="109"/>
  <c r="V33" i="109"/>
  <c r="R33" i="109"/>
  <c r="S33" i="109" s="1"/>
  <c r="J33" i="109"/>
  <c r="K33" i="109" s="1"/>
  <c r="G33" i="109"/>
  <c r="E33" i="109"/>
  <c r="AW32" i="109"/>
  <c r="AQ32" i="109"/>
  <c r="AH32" i="109"/>
  <c r="V32" i="109"/>
  <c r="R32" i="109"/>
  <c r="S32" i="109" s="1"/>
  <c r="J32" i="109"/>
  <c r="I32" i="109" s="1"/>
  <c r="G32" i="109"/>
  <c r="E32" i="109"/>
  <c r="AQ31" i="109"/>
  <c r="AH31" i="109"/>
  <c r="V31" i="109"/>
  <c r="R31" i="109"/>
  <c r="S31" i="109" s="1"/>
  <c r="J31" i="109"/>
  <c r="I31" i="109" s="1"/>
  <c r="G31" i="109"/>
  <c r="E31" i="109"/>
  <c r="AQ30" i="109"/>
  <c r="AH30" i="109"/>
  <c r="V30" i="109"/>
  <c r="T30" i="109"/>
  <c r="R30" i="109"/>
  <c r="S30" i="109" s="1"/>
  <c r="J30" i="109"/>
  <c r="I30" i="109" s="1"/>
  <c r="G30" i="109"/>
  <c r="E30" i="109"/>
  <c r="AQ29" i="109"/>
  <c r="AH29" i="109"/>
  <c r="V29" i="109"/>
  <c r="T29" i="109"/>
  <c r="R29" i="109"/>
  <c r="S29" i="109" s="1"/>
  <c r="J29" i="109"/>
  <c r="I29" i="109" s="1"/>
  <c r="G29" i="109"/>
  <c r="E29" i="109"/>
  <c r="AQ28" i="109"/>
  <c r="AH28" i="109"/>
  <c r="V28" i="109"/>
  <c r="T28" i="109"/>
  <c r="R28" i="109"/>
  <c r="S28" i="109" s="1"/>
  <c r="J28" i="109"/>
  <c r="I28" i="109" s="1"/>
  <c r="G28" i="109"/>
  <c r="E28" i="109"/>
  <c r="AQ27" i="109"/>
  <c r="AH27" i="109"/>
  <c r="V27" i="109"/>
  <c r="R27" i="109"/>
  <c r="S27" i="109" s="1"/>
  <c r="J27" i="109"/>
  <c r="I27" i="109" s="1"/>
  <c r="G27" i="109"/>
  <c r="E27" i="109"/>
  <c r="AQ26" i="109"/>
  <c r="AH26" i="109"/>
  <c r="V26" i="109"/>
  <c r="R26" i="109"/>
  <c r="S26" i="109" s="1"/>
  <c r="J26" i="109"/>
  <c r="I26" i="109" s="1"/>
  <c r="G26" i="109"/>
  <c r="E26" i="109"/>
  <c r="AQ25" i="109"/>
  <c r="AH25" i="109"/>
  <c r="V25" i="109"/>
  <c r="R25" i="109"/>
  <c r="S25" i="109" s="1"/>
  <c r="K25" i="109"/>
  <c r="J25" i="109"/>
  <c r="I25" i="109" s="1"/>
  <c r="G25" i="109"/>
  <c r="E25" i="109"/>
  <c r="AQ24" i="109"/>
  <c r="AH24" i="109"/>
  <c r="V24" i="109"/>
  <c r="R24" i="109"/>
  <c r="S24" i="109" s="1"/>
  <c r="K24" i="109"/>
  <c r="J24" i="109"/>
  <c r="I24" i="109" s="1"/>
  <c r="G24" i="109"/>
  <c r="E24" i="109"/>
  <c r="AQ23" i="109"/>
  <c r="AH23" i="109"/>
  <c r="V23" i="109"/>
  <c r="R23" i="109"/>
  <c r="S23" i="109" s="1"/>
  <c r="J23" i="109"/>
  <c r="I23" i="109" s="1"/>
  <c r="G23" i="109"/>
  <c r="AQ22" i="109"/>
  <c r="AH22" i="109"/>
  <c r="V22" i="109"/>
  <c r="R22" i="109"/>
  <c r="T22" i="109" s="1"/>
  <c r="J22" i="109"/>
  <c r="K22" i="109" s="1"/>
  <c r="G22" i="109"/>
  <c r="E22" i="109"/>
  <c r="AQ21" i="109"/>
  <c r="AH21" i="109"/>
  <c r="V21" i="109"/>
  <c r="S21" i="109"/>
  <c r="R21" i="109"/>
  <c r="T21" i="109" s="1"/>
  <c r="J21" i="109"/>
  <c r="K21" i="109" s="1"/>
  <c r="G21" i="109"/>
  <c r="E21" i="109"/>
  <c r="AQ20" i="109"/>
  <c r="AH20" i="109"/>
  <c r="V20" i="109"/>
  <c r="T20" i="109"/>
  <c r="AI20" i="109" s="1"/>
  <c r="R20" i="109"/>
  <c r="S20" i="109" s="1"/>
  <c r="J20" i="109"/>
  <c r="K20" i="109" s="1"/>
  <c r="G20" i="109"/>
  <c r="E20" i="109"/>
  <c r="AQ19" i="109"/>
  <c r="AH19" i="109"/>
  <c r="V19" i="109"/>
  <c r="R19" i="109"/>
  <c r="T19" i="109" s="1"/>
  <c r="J19" i="109"/>
  <c r="K19" i="109" s="1"/>
  <c r="G19" i="109"/>
  <c r="E19" i="109"/>
  <c r="AQ18" i="109"/>
  <c r="AH18" i="109"/>
  <c r="V18" i="109"/>
  <c r="R18" i="109"/>
  <c r="T18" i="109" s="1"/>
  <c r="J18" i="109"/>
  <c r="K18" i="109" s="1"/>
  <c r="G18" i="109"/>
  <c r="E18" i="109"/>
  <c r="AQ17" i="109"/>
  <c r="AH17" i="109"/>
  <c r="V17" i="109"/>
  <c r="R17" i="109"/>
  <c r="S17" i="109" s="1"/>
  <c r="J17" i="109"/>
  <c r="K17" i="109" s="1"/>
  <c r="G17" i="109"/>
  <c r="E17" i="109"/>
  <c r="AQ16" i="109"/>
  <c r="AH16" i="109"/>
  <c r="V16" i="109"/>
  <c r="R16" i="109"/>
  <c r="S16" i="109" s="1"/>
  <c r="J16" i="109"/>
  <c r="K16" i="109" s="1"/>
  <c r="G16" i="109"/>
  <c r="E16" i="109"/>
  <c r="AQ15" i="109"/>
  <c r="AH15" i="109"/>
  <c r="V15" i="109"/>
  <c r="R15" i="109"/>
  <c r="T15" i="109" s="1"/>
  <c r="J15" i="109"/>
  <c r="K15" i="109" s="1"/>
  <c r="G15" i="109"/>
  <c r="E15" i="109"/>
  <c r="AQ14" i="109"/>
  <c r="AH14" i="109"/>
  <c r="V14" i="109"/>
  <c r="R14" i="109"/>
  <c r="S14" i="109" s="1"/>
  <c r="J14" i="109"/>
  <c r="K14" i="109" s="1"/>
  <c r="G14" i="109"/>
  <c r="E14" i="109"/>
  <c r="AQ13" i="109"/>
  <c r="AH13" i="109"/>
  <c r="V13" i="109"/>
  <c r="R13" i="109"/>
  <c r="T13" i="109" s="1"/>
  <c r="J13" i="109"/>
  <c r="K13" i="109" s="1"/>
  <c r="G13" i="109"/>
  <c r="E13" i="109"/>
  <c r="AQ12" i="109"/>
  <c r="AH12" i="109"/>
  <c r="V12" i="109"/>
  <c r="R12" i="109"/>
  <c r="T12" i="109" s="1"/>
  <c r="J12" i="109"/>
  <c r="K12" i="109" s="1"/>
  <c r="G12" i="109"/>
  <c r="E12" i="109"/>
  <c r="AH11" i="109"/>
  <c r="V11" i="109"/>
  <c r="J11" i="109"/>
  <c r="K11" i="109" s="1"/>
  <c r="G11" i="109"/>
  <c r="E11" i="109"/>
  <c r="K31" i="109" l="1"/>
  <c r="K32" i="109"/>
  <c r="I33" i="109"/>
  <c r="T35" i="111"/>
  <c r="AI35" i="111" s="1"/>
  <c r="AI11" i="111"/>
  <c r="K26" i="109"/>
  <c r="K27" i="109"/>
  <c r="K28" i="109"/>
  <c r="AI21" i="109"/>
  <c r="T25" i="109"/>
  <c r="AI25" i="109" s="1"/>
  <c r="K30" i="109"/>
  <c r="K34" i="109"/>
  <c r="K23" i="109"/>
  <c r="AI28" i="109"/>
  <c r="T17" i="109"/>
  <c r="AI17" i="109" s="1"/>
  <c r="AI30" i="109"/>
  <c r="T32" i="109"/>
  <c r="AI32" i="109" s="1"/>
  <c r="T33" i="109"/>
  <c r="AI33" i="109" s="1"/>
  <c r="T34" i="109"/>
  <c r="AI34" i="109" s="1"/>
  <c r="I12" i="109"/>
  <c r="I13" i="109"/>
  <c r="I14" i="109"/>
  <c r="I15" i="109"/>
  <c r="I11" i="109"/>
  <c r="T16" i="109"/>
  <c r="T27" i="109"/>
  <c r="AI27" i="109" s="1"/>
  <c r="K29" i="109"/>
  <c r="AI29" i="109"/>
  <c r="T31" i="109"/>
  <c r="AI31" i="109" s="1"/>
  <c r="T26" i="109"/>
  <c r="AI26" i="109" s="1"/>
  <c r="T24" i="109"/>
  <c r="AI24" i="109" s="1"/>
  <c r="AI22" i="109"/>
  <c r="T23" i="109"/>
  <c r="AI23" i="109" s="1"/>
  <c r="S22" i="109"/>
  <c r="AQ35" i="109"/>
  <c r="AI19" i="109"/>
  <c r="S19" i="109"/>
  <c r="AI18" i="109"/>
  <c r="AI16" i="109"/>
  <c r="S18" i="109"/>
  <c r="AI15" i="109"/>
  <c r="AI13" i="109"/>
  <c r="AH35" i="109"/>
  <c r="AI12" i="109"/>
  <c r="S15" i="109"/>
  <c r="T14" i="109"/>
  <c r="AI14" i="109" s="1"/>
  <c r="S13" i="109"/>
  <c r="S12" i="109"/>
  <c r="T11" i="110"/>
  <c r="R35" i="110"/>
  <c r="S11" i="110"/>
  <c r="S35" i="110" s="1"/>
  <c r="I16" i="109"/>
  <c r="I17" i="109"/>
  <c r="I18" i="109"/>
  <c r="I19" i="109"/>
  <c r="I20" i="109"/>
  <c r="I21" i="109"/>
  <c r="I22" i="109"/>
  <c r="AG8" i="109"/>
  <c r="R11" i="109"/>
  <c r="AP10" i="107"/>
  <c r="AQ11" i="107" s="1"/>
  <c r="AG10" i="107"/>
  <c r="AG35" i="107" s="1"/>
  <c r="Q10" i="107"/>
  <c r="Q35" i="107" s="1"/>
  <c r="AR35" i="108"/>
  <c r="AG35" i="108"/>
  <c r="P35" i="108"/>
  <c r="AQ34" i="108"/>
  <c r="AH34" i="108"/>
  <c r="V34" i="108"/>
  <c r="R34" i="108"/>
  <c r="S34" i="108" s="1"/>
  <c r="J34" i="108"/>
  <c r="K34" i="108" s="1"/>
  <c r="G34" i="108"/>
  <c r="E34" i="108"/>
  <c r="AQ33" i="108"/>
  <c r="AH33" i="108"/>
  <c r="V33" i="108"/>
  <c r="R33" i="108"/>
  <c r="S33" i="108" s="1"/>
  <c r="J33" i="108"/>
  <c r="K33" i="108" s="1"/>
  <c r="G33" i="108"/>
  <c r="E33" i="108"/>
  <c r="AW32" i="108"/>
  <c r="AQ32" i="108"/>
  <c r="V32" i="108"/>
  <c r="R32" i="108"/>
  <c r="T32" i="108" s="1"/>
  <c r="J32" i="108"/>
  <c r="I32" i="108" s="1"/>
  <c r="G32" i="108"/>
  <c r="E32" i="108"/>
  <c r="AQ31" i="108"/>
  <c r="AH31" i="108"/>
  <c r="V31" i="108"/>
  <c r="R31" i="108"/>
  <c r="T31" i="108" s="1"/>
  <c r="J31" i="108"/>
  <c r="I31" i="108" s="1"/>
  <c r="G31" i="108"/>
  <c r="E31" i="108"/>
  <c r="AQ30" i="108"/>
  <c r="AH30" i="108"/>
  <c r="V30" i="108"/>
  <c r="R30" i="108"/>
  <c r="T30" i="108" s="1"/>
  <c r="J30" i="108"/>
  <c r="K30" i="108" s="1"/>
  <c r="G30" i="108"/>
  <c r="E30" i="108"/>
  <c r="AQ29" i="108"/>
  <c r="AH29" i="108"/>
  <c r="V29" i="108"/>
  <c r="R29" i="108"/>
  <c r="T29" i="108" s="1"/>
  <c r="J29" i="108"/>
  <c r="I29" i="108" s="1"/>
  <c r="G29" i="108"/>
  <c r="E29" i="108"/>
  <c r="AQ28" i="108"/>
  <c r="AH28" i="108"/>
  <c r="V28" i="108"/>
  <c r="R28" i="108"/>
  <c r="T28" i="108" s="1"/>
  <c r="K28" i="108"/>
  <c r="J28" i="108"/>
  <c r="I28" i="108" s="1"/>
  <c r="G28" i="108"/>
  <c r="E28" i="108"/>
  <c r="AQ27" i="108"/>
  <c r="AH27" i="108"/>
  <c r="V27" i="108"/>
  <c r="R27" i="108"/>
  <c r="S27" i="108" s="1"/>
  <c r="J27" i="108"/>
  <c r="K27" i="108" s="1"/>
  <c r="G27" i="108"/>
  <c r="E27" i="108"/>
  <c r="AQ26" i="108"/>
  <c r="AH26" i="108"/>
  <c r="V26" i="108"/>
  <c r="R26" i="108"/>
  <c r="T26" i="108" s="1"/>
  <c r="J26" i="108"/>
  <c r="I26" i="108" s="1"/>
  <c r="G26" i="108"/>
  <c r="E26" i="108"/>
  <c r="AQ25" i="108"/>
  <c r="AH25" i="108"/>
  <c r="V25" i="108"/>
  <c r="R25" i="108"/>
  <c r="T25" i="108" s="1"/>
  <c r="J25" i="108"/>
  <c r="I25" i="108" s="1"/>
  <c r="G25" i="108"/>
  <c r="E25" i="108"/>
  <c r="AQ24" i="108"/>
  <c r="AH24" i="108"/>
  <c r="V24" i="108"/>
  <c r="R24" i="108"/>
  <c r="T24" i="108" s="1"/>
  <c r="J24" i="108"/>
  <c r="I24" i="108" s="1"/>
  <c r="G24" i="108"/>
  <c r="E24" i="108"/>
  <c r="AQ23" i="108"/>
  <c r="AH23" i="108"/>
  <c r="V23" i="108"/>
  <c r="R23" i="108"/>
  <c r="S23" i="108" s="1"/>
  <c r="J23" i="108"/>
  <c r="K23" i="108" s="1"/>
  <c r="G23" i="108"/>
  <c r="AQ22" i="108"/>
  <c r="AH22" i="108"/>
  <c r="V22" i="108"/>
  <c r="R22" i="108"/>
  <c r="S22" i="108" s="1"/>
  <c r="J22" i="108"/>
  <c r="K22" i="108" s="1"/>
  <c r="G22" i="108"/>
  <c r="E22" i="108"/>
  <c r="AQ21" i="108"/>
  <c r="AH21" i="108"/>
  <c r="V21" i="108"/>
  <c r="R21" i="108"/>
  <c r="S21" i="108" s="1"/>
  <c r="J21" i="108"/>
  <c r="K21" i="108" s="1"/>
  <c r="G21" i="108"/>
  <c r="E21" i="108"/>
  <c r="AQ20" i="108"/>
  <c r="AH20" i="108"/>
  <c r="V20" i="108"/>
  <c r="R20" i="108"/>
  <c r="S20" i="108" s="1"/>
  <c r="J20" i="108"/>
  <c r="K20" i="108" s="1"/>
  <c r="G20" i="108"/>
  <c r="E20" i="108"/>
  <c r="AQ19" i="108"/>
  <c r="AH19" i="108"/>
  <c r="V19" i="108"/>
  <c r="R19" i="108"/>
  <c r="S19" i="108" s="1"/>
  <c r="J19" i="108"/>
  <c r="K19" i="108" s="1"/>
  <c r="G19" i="108"/>
  <c r="E19" i="108"/>
  <c r="AQ18" i="108"/>
  <c r="AH18" i="108"/>
  <c r="V18" i="108"/>
  <c r="R18" i="108"/>
  <c r="S18" i="108" s="1"/>
  <c r="J18" i="108"/>
  <c r="K18" i="108" s="1"/>
  <c r="G18" i="108"/>
  <c r="E18" i="108"/>
  <c r="AQ17" i="108"/>
  <c r="AH17" i="108"/>
  <c r="V17" i="108"/>
  <c r="R17" i="108"/>
  <c r="S17" i="108" s="1"/>
  <c r="J17" i="108"/>
  <c r="K17" i="108" s="1"/>
  <c r="G17" i="108"/>
  <c r="E17" i="108"/>
  <c r="AQ16" i="108"/>
  <c r="AH16" i="108"/>
  <c r="V16" i="108"/>
  <c r="R16" i="108"/>
  <c r="S16" i="108" s="1"/>
  <c r="J16" i="108"/>
  <c r="K16" i="108" s="1"/>
  <c r="G16" i="108"/>
  <c r="E16" i="108"/>
  <c r="AQ15" i="108"/>
  <c r="AH15" i="108"/>
  <c r="V15" i="108"/>
  <c r="R15" i="108"/>
  <c r="S15" i="108" s="1"/>
  <c r="J15" i="108"/>
  <c r="K15" i="108" s="1"/>
  <c r="G15" i="108"/>
  <c r="E15" i="108"/>
  <c r="AQ14" i="108"/>
  <c r="AH14" i="108"/>
  <c r="V14" i="108"/>
  <c r="R14" i="108"/>
  <c r="S14" i="108" s="1"/>
  <c r="J14" i="108"/>
  <c r="K14" i="108" s="1"/>
  <c r="G14" i="108"/>
  <c r="E14" i="108"/>
  <c r="AQ13" i="108"/>
  <c r="AH13" i="108"/>
  <c r="V13" i="108"/>
  <c r="R13" i="108"/>
  <c r="S13" i="108" s="1"/>
  <c r="J13" i="108"/>
  <c r="K13" i="108" s="1"/>
  <c r="G13" i="108"/>
  <c r="E13" i="108"/>
  <c r="AQ12" i="108"/>
  <c r="AH12" i="108"/>
  <c r="V12" i="108"/>
  <c r="R12" i="108"/>
  <c r="S12" i="108" s="1"/>
  <c r="J12" i="108"/>
  <c r="K12" i="108" s="1"/>
  <c r="G12" i="108"/>
  <c r="E12" i="108"/>
  <c r="AH11" i="108"/>
  <c r="V11" i="108"/>
  <c r="J11" i="108"/>
  <c r="K11" i="108" s="1"/>
  <c r="G11" i="108"/>
  <c r="E11" i="108"/>
  <c r="AQ11" i="108"/>
  <c r="Q35" i="108"/>
  <c r="AG8" i="108"/>
  <c r="AR35" i="107"/>
  <c r="P35" i="107"/>
  <c r="AQ34" i="107"/>
  <c r="AH34" i="107"/>
  <c r="V34" i="107"/>
  <c r="R34" i="107"/>
  <c r="T34" i="107" s="1"/>
  <c r="J34" i="107"/>
  <c r="K34" i="107" s="1"/>
  <c r="G34" i="107"/>
  <c r="E34" i="107"/>
  <c r="AQ33" i="107"/>
  <c r="AH33" i="107"/>
  <c r="V33" i="107"/>
  <c r="R33" i="107"/>
  <c r="T33" i="107" s="1"/>
  <c r="J33" i="107"/>
  <c r="K33" i="107" s="1"/>
  <c r="G33" i="107"/>
  <c r="E33" i="107"/>
  <c r="AW32" i="107"/>
  <c r="AQ32" i="107"/>
  <c r="AH32" i="107"/>
  <c r="V32" i="107"/>
  <c r="R32" i="107"/>
  <c r="T32" i="107" s="1"/>
  <c r="J32" i="107"/>
  <c r="I32" i="107" s="1"/>
  <c r="G32" i="107"/>
  <c r="E32" i="107"/>
  <c r="AQ31" i="107"/>
  <c r="AH31" i="107"/>
  <c r="V31" i="107"/>
  <c r="R31" i="107"/>
  <c r="T31" i="107" s="1"/>
  <c r="J31" i="107"/>
  <c r="K31" i="107" s="1"/>
  <c r="I31" i="107"/>
  <c r="G31" i="107"/>
  <c r="E31" i="107"/>
  <c r="AQ30" i="107"/>
  <c r="AH30" i="107"/>
  <c r="V30" i="107"/>
  <c r="R30" i="107"/>
  <c r="S30" i="107" s="1"/>
  <c r="J30" i="107"/>
  <c r="K30" i="107" s="1"/>
  <c r="G30" i="107"/>
  <c r="E30" i="107"/>
  <c r="AQ29" i="107"/>
  <c r="AH29" i="107"/>
  <c r="V29" i="107"/>
  <c r="R29" i="107"/>
  <c r="T29" i="107" s="1"/>
  <c r="K29" i="107"/>
  <c r="J29" i="107"/>
  <c r="I29" i="107" s="1"/>
  <c r="G29" i="107"/>
  <c r="E29" i="107"/>
  <c r="AQ28" i="107"/>
  <c r="AH28" i="107"/>
  <c r="V28" i="107"/>
  <c r="R28" i="107"/>
  <c r="T28" i="107" s="1"/>
  <c r="K28" i="107"/>
  <c r="J28" i="107"/>
  <c r="I28" i="107" s="1"/>
  <c r="G28" i="107"/>
  <c r="E28" i="107"/>
  <c r="AQ27" i="107"/>
  <c r="AH27" i="107"/>
  <c r="V27" i="107"/>
  <c r="R27" i="107"/>
  <c r="T27" i="107" s="1"/>
  <c r="K27" i="107"/>
  <c r="J27" i="107"/>
  <c r="I27" i="107"/>
  <c r="G27" i="107"/>
  <c r="E27" i="107"/>
  <c r="AQ26" i="107"/>
  <c r="AH26" i="107"/>
  <c r="AI26" i="107" s="1"/>
  <c r="V26" i="107"/>
  <c r="R26" i="107"/>
  <c r="T26" i="107" s="1"/>
  <c r="J26" i="107"/>
  <c r="K26" i="107" s="1"/>
  <c r="G26" i="107"/>
  <c r="E26" i="107"/>
  <c r="AQ25" i="107"/>
  <c r="AH25" i="107"/>
  <c r="V25" i="107"/>
  <c r="R25" i="107"/>
  <c r="T25" i="107" s="1"/>
  <c r="J25" i="107"/>
  <c r="K25" i="107" s="1"/>
  <c r="G25" i="107"/>
  <c r="E25" i="107"/>
  <c r="AQ24" i="107"/>
  <c r="AH24" i="107"/>
  <c r="V24" i="107"/>
  <c r="R24" i="107"/>
  <c r="S24" i="107" s="1"/>
  <c r="K24" i="107"/>
  <c r="J24" i="107"/>
  <c r="I24" i="107" s="1"/>
  <c r="G24" i="107"/>
  <c r="E24" i="107"/>
  <c r="AQ23" i="107"/>
  <c r="AH23" i="107"/>
  <c r="V23" i="107"/>
  <c r="R23" i="107"/>
  <c r="T23" i="107" s="1"/>
  <c r="K23" i="107"/>
  <c r="J23" i="107"/>
  <c r="I23" i="107" s="1"/>
  <c r="G23" i="107"/>
  <c r="AQ22" i="107"/>
  <c r="AH22" i="107"/>
  <c r="V22" i="107"/>
  <c r="R22" i="107"/>
  <c r="S22" i="107" s="1"/>
  <c r="J22" i="107"/>
  <c r="K22" i="107" s="1"/>
  <c r="G22" i="107"/>
  <c r="E22" i="107"/>
  <c r="AQ21" i="107"/>
  <c r="AH21" i="107"/>
  <c r="V21" i="107"/>
  <c r="R21" i="107"/>
  <c r="S21" i="107" s="1"/>
  <c r="J21" i="107"/>
  <c r="K21" i="107" s="1"/>
  <c r="G21" i="107"/>
  <c r="E21" i="107"/>
  <c r="AQ20" i="107"/>
  <c r="AH20" i="107"/>
  <c r="V20" i="107"/>
  <c r="R20" i="107"/>
  <c r="S20" i="107" s="1"/>
  <c r="J20" i="107"/>
  <c r="K20" i="107" s="1"/>
  <c r="G20" i="107"/>
  <c r="E20" i="107"/>
  <c r="AQ19" i="107"/>
  <c r="AH19" i="107"/>
  <c r="V19" i="107"/>
  <c r="R19" i="107"/>
  <c r="S19" i="107" s="1"/>
  <c r="J19" i="107"/>
  <c r="K19" i="107" s="1"/>
  <c r="G19" i="107"/>
  <c r="E19" i="107"/>
  <c r="AQ18" i="107"/>
  <c r="AH18" i="107"/>
  <c r="V18" i="107"/>
  <c r="R18" i="107"/>
  <c r="S18" i="107" s="1"/>
  <c r="J18" i="107"/>
  <c r="K18" i="107" s="1"/>
  <c r="G18" i="107"/>
  <c r="E18" i="107"/>
  <c r="AQ17" i="107"/>
  <c r="AH17" i="107"/>
  <c r="V17" i="107"/>
  <c r="R17" i="107"/>
  <c r="S17" i="107" s="1"/>
  <c r="J17" i="107"/>
  <c r="K17" i="107" s="1"/>
  <c r="G17" i="107"/>
  <c r="E17" i="107"/>
  <c r="AQ16" i="107"/>
  <c r="AH16" i="107"/>
  <c r="V16" i="107"/>
  <c r="R16" i="107"/>
  <c r="S16" i="107" s="1"/>
  <c r="J16" i="107"/>
  <c r="I16" i="107" s="1"/>
  <c r="G16" i="107"/>
  <c r="E16" i="107"/>
  <c r="AQ15" i="107"/>
  <c r="AH15" i="107"/>
  <c r="V15" i="107"/>
  <c r="R15" i="107"/>
  <c r="S15" i="107" s="1"/>
  <c r="J15" i="107"/>
  <c r="K15" i="107" s="1"/>
  <c r="G15" i="107"/>
  <c r="E15" i="107"/>
  <c r="AQ14" i="107"/>
  <c r="AH14" i="107"/>
  <c r="V14" i="107"/>
  <c r="R14" i="107"/>
  <c r="S14" i="107" s="1"/>
  <c r="J14" i="107"/>
  <c r="K14" i="107" s="1"/>
  <c r="G14" i="107"/>
  <c r="E14" i="107"/>
  <c r="AQ13" i="107"/>
  <c r="AH13" i="107"/>
  <c r="V13" i="107"/>
  <c r="R13" i="107"/>
  <c r="S13" i="107" s="1"/>
  <c r="J13" i="107"/>
  <c r="K13" i="107" s="1"/>
  <c r="G13" i="107"/>
  <c r="E13" i="107"/>
  <c r="AQ12" i="107"/>
  <c r="AH12" i="107"/>
  <c r="V12" i="107"/>
  <c r="R12" i="107"/>
  <c r="S12" i="107" s="1"/>
  <c r="J12" i="107"/>
  <c r="K12" i="107" s="1"/>
  <c r="G12" i="107"/>
  <c r="E12" i="107"/>
  <c r="V11" i="107"/>
  <c r="J11" i="107"/>
  <c r="K11" i="107" s="1"/>
  <c r="G11" i="107"/>
  <c r="E11" i="107"/>
  <c r="AP10" i="105"/>
  <c r="AQ11" i="105" s="1"/>
  <c r="AG10" i="105"/>
  <c r="AG35" i="105" s="1"/>
  <c r="Q10" i="105"/>
  <c r="AR35" i="105"/>
  <c r="P35" i="105"/>
  <c r="AQ34" i="105"/>
  <c r="AH34" i="105"/>
  <c r="V34" i="105"/>
  <c r="R34" i="105"/>
  <c r="T34" i="105" s="1"/>
  <c r="J34" i="105"/>
  <c r="I34" i="105" s="1"/>
  <c r="G34" i="105"/>
  <c r="E34" i="105"/>
  <c r="AQ33" i="105"/>
  <c r="AH33" i="105"/>
  <c r="V33" i="105"/>
  <c r="R33" i="105"/>
  <c r="T33" i="105" s="1"/>
  <c r="J33" i="105"/>
  <c r="I33" i="105" s="1"/>
  <c r="G33" i="105"/>
  <c r="E33" i="105"/>
  <c r="AW32" i="105"/>
  <c r="AQ32" i="105"/>
  <c r="AH32" i="105"/>
  <c r="V32" i="105"/>
  <c r="R32" i="105"/>
  <c r="S32" i="105" s="1"/>
  <c r="J32" i="105"/>
  <c r="I32" i="105" s="1"/>
  <c r="G32" i="105"/>
  <c r="E32" i="105"/>
  <c r="AQ31" i="105"/>
  <c r="AH31" i="105"/>
  <c r="V31" i="105"/>
  <c r="R31" i="105"/>
  <c r="S31" i="105" s="1"/>
  <c r="J31" i="105"/>
  <c r="I31" i="105" s="1"/>
  <c r="G31" i="105"/>
  <c r="E31" i="105"/>
  <c r="AQ30" i="105"/>
  <c r="AH30" i="105"/>
  <c r="V30" i="105"/>
  <c r="R30" i="105"/>
  <c r="S30" i="105" s="1"/>
  <c r="J30" i="105"/>
  <c r="I30" i="105" s="1"/>
  <c r="G30" i="105"/>
  <c r="E30" i="105"/>
  <c r="AQ29" i="105"/>
  <c r="AH29" i="105"/>
  <c r="V29" i="105"/>
  <c r="R29" i="105"/>
  <c r="S29" i="105" s="1"/>
  <c r="J29" i="105"/>
  <c r="I29" i="105" s="1"/>
  <c r="G29" i="105"/>
  <c r="E29" i="105"/>
  <c r="AQ28" i="105"/>
  <c r="AH28" i="105"/>
  <c r="V28" i="105"/>
  <c r="R28" i="105"/>
  <c r="S28" i="105" s="1"/>
  <c r="J28" i="105"/>
  <c r="I28" i="105" s="1"/>
  <c r="G28" i="105"/>
  <c r="E28" i="105"/>
  <c r="AQ27" i="105"/>
  <c r="AH27" i="105"/>
  <c r="V27" i="105"/>
  <c r="R27" i="105"/>
  <c r="S27" i="105" s="1"/>
  <c r="J27" i="105"/>
  <c r="I27" i="105" s="1"/>
  <c r="G27" i="105"/>
  <c r="E27" i="105"/>
  <c r="AQ26" i="105"/>
  <c r="AH26" i="105"/>
  <c r="V26" i="105"/>
  <c r="R26" i="105"/>
  <c r="S26" i="105" s="1"/>
  <c r="J26" i="105"/>
  <c r="I26" i="105" s="1"/>
  <c r="G26" i="105"/>
  <c r="E26" i="105"/>
  <c r="AQ25" i="105"/>
  <c r="AH25" i="105"/>
  <c r="V25" i="105"/>
  <c r="R25" i="105"/>
  <c r="S25" i="105" s="1"/>
  <c r="J25" i="105"/>
  <c r="I25" i="105" s="1"/>
  <c r="G25" i="105"/>
  <c r="E25" i="105"/>
  <c r="AQ24" i="105"/>
  <c r="AH24" i="105"/>
  <c r="V24" i="105"/>
  <c r="R24" i="105"/>
  <c r="S24" i="105" s="1"/>
  <c r="J24" i="105"/>
  <c r="I24" i="105" s="1"/>
  <c r="G24" i="105"/>
  <c r="E24" i="105"/>
  <c r="AQ23" i="105"/>
  <c r="AH23" i="105"/>
  <c r="V23" i="105"/>
  <c r="R23" i="105"/>
  <c r="S23" i="105" s="1"/>
  <c r="J23" i="105"/>
  <c r="I23" i="105" s="1"/>
  <c r="G23" i="105"/>
  <c r="AQ22" i="105"/>
  <c r="AH22" i="105"/>
  <c r="V22" i="105"/>
  <c r="R22" i="105"/>
  <c r="T22" i="105" s="1"/>
  <c r="J22" i="105"/>
  <c r="K22" i="105" s="1"/>
  <c r="G22" i="105"/>
  <c r="E22" i="105"/>
  <c r="AQ21" i="105"/>
  <c r="AH21" i="105"/>
  <c r="V21" i="105"/>
  <c r="R21" i="105"/>
  <c r="S21" i="105" s="1"/>
  <c r="J21" i="105"/>
  <c r="K21" i="105" s="1"/>
  <c r="G21" i="105"/>
  <c r="E21" i="105"/>
  <c r="AQ20" i="105"/>
  <c r="AH20" i="105"/>
  <c r="V20" i="105"/>
  <c r="R20" i="105"/>
  <c r="T20" i="105" s="1"/>
  <c r="J20" i="105"/>
  <c r="K20" i="105" s="1"/>
  <c r="G20" i="105"/>
  <c r="E20" i="105"/>
  <c r="AQ19" i="105"/>
  <c r="AH19" i="105"/>
  <c r="V19" i="105"/>
  <c r="R19" i="105"/>
  <c r="T19" i="105" s="1"/>
  <c r="J19" i="105"/>
  <c r="K19" i="105" s="1"/>
  <c r="G19" i="105"/>
  <c r="E19" i="105"/>
  <c r="AQ18" i="105"/>
  <c r="AH18" i="105"/>
  <c r="V18" i="105"/>
  <c r="R18" i="105"/>
  <c r="T18" i="105" s="1"/>
  <c r="J18" i="105"/>
  <c r="K18" i="105" s="1"/>
  <c r="G18" i="105"/>
  <c r="E18" i="105"/>
  <c r="AQ17" i="105"/>
  <c r="AH17" i="105"/>
  <c r="V17" i="105"/>
  <c r="R17" i="105"/>
  <c r="S17" i="105" s="1"/>
  <c r="J17" i="105"/>
  <c r="K17" i="105" s="1"/>
  <c r="G17" i="105"/>
  <c r="E17" i="105"/>
  <c r="AQ16" i="105"/>
  <c r="AH16" i="105"/>
  <c r="V16" i="105"/>
  <c r="R16" i="105"/>
  <c r="T16" i="105" s="1"/>
  <c r="J16" i="105"/>
  <c r="K16" i="105" s="1"/>
  <c r="G16" i="105"/>
  <c r="E16" i="105"/>
  <c r="AQ15" i="105"/>
  <c r="AH15" i="105"/>
  <c r="V15" i="105"/>
  <c r="R15" i="105"/>
  <c r="T15" i="105" s="1"/>
  <c r="J15" i="105"/>
  <c r="I15" i="105" s="1"/>
  <c r="G15" i="105"/>
  <c r="E15" i="105"/>
  <c r="AQ14" i="105"/>
  <c r="AH14" i="105"/>
  <c r="V14" i="105"/>
  <c r="R14" i="105"/>
  <c r="S14" i="105" s="1"/>
  <c r="J14" i="105"/>
  <c r="K14" i="105" s="1"/>
  <c r="G14" i="105"/>
  <c r="E14" i="105"/>
  <c r="AQ13" i="105"/>
  <c r="AH13" i="105"/>
  <c r="V13" i="105"/>
  <c r="R13" i="105"/>
  <c r="S13" i="105" s="1"/>
  <c r="J13" i="105"/>
  <c r="K13" i="105" s="1"/>
  <c r="G13" i="105"/>
  <c r="E13" i="105"/>
  <c r="AQ12" i="105"/>
  <c r="AH12" i="105"/>
  <c r="V12" i="105"/>
  <c r="R12" i="105"/>
  <c r="T12" i="105" s="1"/>
  <c r="J12" i="105"/>
  <c r="K12" i="105" s="1"/>
  <c r="G12" i="105"/>
  <c r="E12" i="105"/>
  <c r="V11" i="105"/>
  <c r="J11" i="105"/>
  <c r="K11" i="105" s="1"/>
  <c r="G11" i="105"/>
  <c r="E11" i="105"/>
  <c r="Q35" i="105"/>
  <c r="V12" i="104"/>
  <c r="V13" i="104"/>
  <c r="V14" i="104"/>
  <c r="V15" i="104"/>
  <c r="V16" i="104"/>
  <c r="V17" i="104"/>
  <c r="V18" i="104"/>
  <c r="V19" i="104"/>
  <c r="V20" i="104"/>
  <c r="V21" i="104"/>
  <c r="V22" i="104"/>
  <c r="V23" i="104"/>
  <c r="V24" i="104"/>
  <c r="V25" i="104"/>
  <c r="V26" i="104"/>
  <c r="V27" i="104"/>
  <c r="V28" i="104"/>
  <c r="V29" i="104"/>
  <c r="V30" i="104"/>
  <c r="V31" i="104"/>
  <c r="V32" i="104"/>
  <c r="V33" i="104"/>
  <c r="V34" i="104"/>
  <c r="V11" i="104"/>
  <c r="AP10" i="104"/>
  <c r="AG10" i="104"/>
  <c r="AG8" i="104" s="1"/>
  <c r="Q10" i="104"/>
  <c r="Q35" i="104" s="1"/>
  <c r="AR35" i="104"/>
  <c r="P35" i="104"/>
  <c r="AQ34" i="104"/>
  <c r="AH34" i="104"/>
  <c r="R34" i="104"/>
  <c r="S34" i="104" s="1"/>
  <c r="K34" i="104"/>
  <c r="J34" i="104"/>
  <c r="I34" i="104" s="1"/>
  <c r="G34" i="104"/>
  <c r="E34" i="104"/>
  <c r="AQ33" i="104"/>
  <c r="AH33" i="104"/>
  <c r="R33" i="104"/>
  <c r="S33" i="104" s="1"/>
  <c r="K33" i="104"/>
  <c r="J33" i="104"/>
  <c r="I33" i="104" s="1"/>
  <c r="G33" i="104"/>
  <c r="E33" i="104"/>
  <c r="AW32" i="104"/>
  <c r="AQ32" i="104"/>
  <c r="AH32" i="104"/>
  <c r="R32" i="104"/>
  <c r="T32" i="104" s="1"/>
  <c r="K32" i="104"/>
  <c r="J32" i="104"/>
  <c r="I32" i="104" s="1"/>
  <c r="G32" i="104"/>
  <c r="E32" i="104"/>
  <c r="AQ31" i="104"/>
  <c r="AH31" i="104"/>
  <c r="R31" i="104"/>
  <c r="T31" i="104" s="1"/>
  <c r="K31" i="104"/>
  <c r="J31" i="104"/>
  <c r="I31" i="104" s="1"/>
  <c r="G31" i="104"/>
  <c r="E31" i="104"/>
  <c r="AQ30" i="104"/>
  <c r="AH30" i="104"/>
  <c r="R30" i="104"/>
  <c r="T30" i="104" s="1"/>
  <c r="K30" i="104"/>
  <c r="J30" i="104"/>
  <c r="I30" i="104" s="1"/>
  <c r="G30" i="104"/>
  <c r="E30" i="104"/>
  <c r="AQ29" i="104"/>
  <c r="AH29" i="104"/>
  <c r="R29" i="104"/>
  <c r="T29" i="104" s="1"/>
  <c r="K29" i="104"/>
  <c r="J29" i="104"/>
  <c r="I29" i="104" s="1"/>
  <c r="G29" i="104"/>
  <c r="E29" i="104"/>
  <c r="AQ28" i="104"/>
  <c r="AH28" i="104"/>
  <c r="R28" i="104"/>
  <c r="T28" i="104" s="1"/>
  <c r="K28" i="104"/>
  <c r="J28" i="104"/>
  <c r="I28" i="104" s="1"/>
  <c r="G28" i="104"/>
  <c r="E28" i="104"/>
  <c r="AQ27" i="104"/>
  <c r="AH27" i="104"/>
  <c r="R27" i="104"/>
  <c r="T27" i="104" s="1"/>
  <c r="K27" i="104"/>
  <c r="J27" i="104"/>
  <c r="I27" i="104" s="1"/>
  <c r="G27" i="104"/>
  <c r="E27" i="104"/>
  <c r="AQ26" i="104"/>
  <c r="AH26" i="104"/>
  <c r="R26" i="104"/>
  <c r="T26" i="104" s="1"/>
  <c r="K26" i="104"/>
  <c r="J26" i="104"/>
  <c r="I26" i="104" s="1"/>
  <c r="G26" i="104"/>
  <c r="E26" i="104"/>
  <c r="AQ25" i="104"/>
  <c r="AH25" i="104"/>
  <c r="R25" i="104"/>
  <c r="T25" i="104" s="1"/>
  <c r="K25" i="104"/>
  <c r="J25" i="104"/>
  <c r="I25" i="104" s="1"/>
  <c r="G25" i="104"/>
  <c r="E25" i="104"/>
  <c r="AQ24" i="104"/>
  <c r="AH24" i="104"/>
  <c r="R24" i="104"/>
  <c r="T24" i="104" s="1"/>
  <c r="K24" i="104"/>
  <c r="J24" i="104"/>
  <c r="I24" i="104" s="1"/>
  <c r="G24" i="104"/>
  <c r="E24" i="104"/>
  <c r="AQ23" i="104"/>
  <c r="AH23" i="104"/>
  <c r="R23" i="104"/>
  <c r="T23" i="104" s="1"/>
  <c r="K23" i="104"/>
  <c r="J23" i="104"/>
  <c r="I23" i="104" s="1"/>
  <c r="G23" i="104"/>
  <c r="AQ22" i="104"/>
  <c r="AH22" i="104"/>
  <c r="R22" i="104"/>
  <c r="S22" i="104" s="1"/>
  <c r="J22" i="104"/>
  <c r="I22" i="104" s="1"/>
  <c r="G22" i="104"/>
  <c r="E22" i="104"/>
  <c r="AQ21" i="104"/>
  <c r="AH21" i="104"/>
  <c r="R21" i="104"/>
  <c r="S21" i="104" s="1"/>
  <c r="J21" i="104"/>
  <c r="I21" i="104" s="1"/>
  <c r="G21" i="104"/>
  <c r="E21" i="104"/>
  <c r="AQ20" i="104"/>
  <c r="AH20" i="104"/>
  <c r="R20" i="104"/>
  <c r="S20" i="104" s="1"/>
  <c r="K20" i="104"/>
  <c r="J20" i="104"/>
  <c r="I20" i="104" s="1"/>
  <c r="G20" i="104"/>
  <c r="E20" i="104"/>
  <c r="AQ19" i="104"/>
  <c r="AH19" i="104"/>
  <c r="R19" i="104"/>
  <c r="S19" i="104" s="1"/>
  <c r="K19" i="104"/>
  <c r="J19" i="104"/>
  <c r="I19" i="104" s="1"/>
  <c r="G19" i="104"/>
  <c r="E19" i="104"/>
  <c r="AQ18" i="104"/>
  <c r="AH18" i="104"/>
  <c r="R18" i="104"/>
  <c r="S18" i="104" s="1"/>
  <c r="J18" i="104"/>
  <c r="I18" i="104" s="1"/>
  <c r="G18" i="104"/>
  <c r="E18" i="104"/>
  <c r="AQ17" i="104"/>
  <c r="AH17" i="104"/>
  <c r="R17" i="104"/>
  <c r="S17" i="104" s="1"/>
  <c r="J17" i="104"/>
  <c r="I17" i="104" s="1"/>
  <c r="G17" i="104"/>
  <c r="E17" i="104"/>
  <c r="AQ16" i="104"/>
  <c r="AH16" i="104"/>
  <c r="R16" i="104"/>
  <c r="S16" i="104" s="1"/>
  <c r="K16" i="104"/>
  <c r="J16" i="104"/>
  <c r="I16" i="104" s="1"/>
  <c r="G16" i="104"/>
  <c r="E16" i="104"/>
  <c r="AQ15" i="104"/>
  <c r="AH15" i="104"/>
  <c r="R15" i="104"/>
  <c r="S15" i="104" s="1"/>
  <c r="K15" i="104"/>
  <c r="J15" i="104"/>
  <c r="I15" i="104" s="1"/>
  <c r="G15" i="104"/>
  <c r="E15" i="104"/>
  <c r="AQ14" i="104"/>
  <c r="AH14" i="104"/>
  <c r="R14" i="104"/>
  <c r="S14" i="104" s="1"/>
  <c r="J14" i="104"/>
  <c r="I14" i="104" s="1"/>
  <c r="G14" i="104"/>
  <c r="E14" i="104"/>
  <c r="AQ13" i="104"/>
  <c r="AH13" i="104"/>
  <c r="R13" i="104"/>
  <c r="S13" i="104" s="1"/>
  <c r="J13" i="104"/>
  <c r="I13" i="104" s="1"/>
  <c r="G13" i="104"/>
  <c r="E13" i="104"/>
  <c r="AQ12" i="104"/>
  <c r="AH12" i="104"/>
  <c r="R12" i="104"/>
  <c r="S12" i="104" s="1"/>
  <c r="K12" i="104"/>
  <c r="J12" i="104"/>
  <c r="I12" i="104" s="1"/>
  <c r="G12" i="104"/>
  <c r="E12" i="104"/>
  <c r="AH11" i="104"/>
  <c r="J11" i="104"/>
  <c r="I11" i="104" s="1"/>
  <c r="G11" i="104"/>
  <c r="E11" i="104"/>
  <c r="AG35" i="104"/>
  <c r="S31" i="108" l="1"/>
  <c r="K22" i="104"/>
  <c r="T18" i="107"/>
  <c r="AI18" i="107" s="1"/>
  <c r="T19" i="107"/>
  <c r="T20" i="107"/>
  <c r="T21" i="107"/>
  <c r="T22" i="107"/>
  <c r="AI22" i="107" s="1"/>
  <c r="K26" i="108"/>
  <c r="K14" i="104"/>
  <c r="K18" i="104"/>
  <c r="K11" i="104"/>
  <c r="K13" i="104"/>
  <c r="K17" i="104"/>
  <c r="K21" i="104"/>
  <c r="AI25" i="107"/>
  <c r="AI29" i="107"/>
  <c r="T21" i="108"/>
  <c r="AI21" i="108" s="1"/>
  <c r="K24" i="108"/>
  <c r="T33" i="108"/>
  <c r="T34" i="108"/>
  <c r="AI11" i="110"/>
  <c r="T35" i="110"/>
  <c r="AI35" i="110" s="1"/>
  <c r="AI32" i="108"/>
  <c r="T14" i="108"/>
  <c r="AI14" i="108" s="1"/>
  <c r="AI31" i="108"/>
  <c r="K32" i="108"/>
  <c r="AI33" i="108"/>
  <c r="AI34" i="108"/>
  <c r="AI30" i="108"/>
  <c r="AI29" i="108"/>
  <c r="T22" i="108"/>
  <c r="AI22" i="108" s="1"/>
  <c r="T20" i="108"/>
  <c r="AI20" i="108" s="1"/>
  <c r="T19" i="108"/>
  <c r="AI19" i="108" s="1"/>
  <c r="T18" i="108"/>
  <c r="AI18" i="108" s="1"/>
  <c r="T17" i="108"/>
  <c r="AI17" i="108" s="1"/>
  <c r="T15" i="108"/>
  <c r="T16" i="108"/>
  <c r="AI16" i="108" s="1"/>
  <c r="AI15" i="108"/>
  <c r="AQ35" i="108"/>
  <c r="T13" i="108"/>
  <c r="AI13" i="108"/>
  <c r="T12" i="108"/>
  <c r="AI12" i="108" s="1"/>
  <c r="I23" i="108"/>
  <c r="K25" i="108"/>
  <c r="AI26" i="108"/>
  <c r="I27" i="108"/>
  <c r="K29" i="108"/>
  <c r="I30" i="108"/>
  <c r="S30" i="108"/>
  <c r="K31" i="108"/>
  <c r="S32" i="108"/>
  <c r="AH35" i="108"/>
  <c r="S29" i="108"/>
  <c r="AI25" i="108"/>
  <c r="T11" i="109"/>
  <c r="R35" i="109"/>
  <c r="S11" i="109"/>
  <c r="S35" i="109" s="1"/>
  <c r="I25" i="107"/>
  <c r="I26" i="107"/>
  <c r="I30" i="107"/>
  <c r="K32" i="107"/>
  <c r="T12" i="107"/>
  <c r="T13" i="107"/>
  <c r="T14" i="107"/>
  <c r="T15" i="107"/>
  <c r="AI15" i="107" s="1"/>
  <c r="AI20" i="107"/>
  <c r="AI21" i="107"/>
  <c r="AQ35" i="107"/>
  <c r="AI19" i="107"/>
  <c r="T16" i="107"/>
  <c r="AI16" i="107" s="1"/>
  <c r="T17" i="107"/>
  <c r="AI17" i="107" s="1"/>
  <c r="AH11" i="107"/>
  <c r="AH35" i="107" s="1"/>
  <c r="AI14" i="107"/>
  <c r="AI12" i="107"/>
  <c r="AI13" i="107"/>
  <c r="S34" i="105"/>
  <c r="K33" i="105"/>
  <c r="K34" i="105"/>
  <c r="AG8" i="107"/>
  <c r="AI33" i="105"/>
  <c r="S22" i="105"/>
  <c r="AI22" i="105"/>
  <c r="T21" i="105"/>
  <c r="AI21" i="105" s="1"/>
  <c r="AI20" i="105"/>
  <c r="AI19" i="105"/>
  <c r="S18" i="105"/>
  <c r="T17" i="105"/>
  <c r="AI17" i="105" s="1"/>
  <c r="AI16" i="105"/>
  <c r="T14" i="105"/>
  <c r="AI14" i="105" s="1"/>
  <c r="T13" i="105"/>
  <c r="AI13" i="105" s="1"/>
  <c r="K23" i="105"/>
  <c r="K24" i="105"/>
  <c r="K25" i="105"/>
  <c r="K26" i="105"/>
  <c r="K27" i="105"/>
  <c r="K28" i="105"/>
  <c r="K29" i="105"/>
  <c r="K30" i="105"/>
  <c r="K31" i="105"/>
  <c r="K32" i="105"/>
  <c r="AI24" i="108"/>
  <c r="AI28" i="108"/>
  <c r="S24" i="108"/>
  <c r="S25" i="108"/>
  <c r="S26" i="108"/>
  <c r="S28" i="108"/>
  <c r="I11" i="108"/>
  <c r="I12" i="108"/>
  <c r="I13" i="108"/>
  <c r="I14" i="108"/>
  <c r="I15" i="108"/>
  <c r="I16" i="108"/>
  <c r="I17" i="108"/>
  <c r="I18" i="108"/>
  <c r="I19" i="108"/>
  <c r="I20" i="108"/>
  <c r="I21" i="108"/>
  <c r="I22" i="108"/>
  <c r="T23" i="108"/>
  <c r="AI23" i="108" s="1"/>
  <c r="T27" i="108"/>
  <c r="AI27" i="108" s="1"/>
  <c r="I33" i="108"/>
  <c r="I34" i="108"/>
  <c r="R11" i="108"/>
  <c r="AI23" i="107"/>
  <c r="AI27" i="107"/>
  <c r="AI31" i="107"/>
  <c r="AI34" i="107"/>
  <c r="AI28" i="107"/>
  <c r="AI32" i="107"/>
  <c r="AI33" i="107"/>
  <c r="K16" i="107"/>
  <c r="R11" i="107"/>
  <c r="S23" i="107"/>
  <c r="S25" i="107"/>
  <c r="S26" i="107"/>
  <c r="S27" i="107"/>
  <c r="S28" i="107"/>
  <c r="S29" i="107"/>
  <c r="S31" i="107"/>
  <c r="S32" i="107"/>
  <c r="I11" i="107"/>
  <c r="I12" i="107"/>
  <c r="I13" i="107"/>
  <c r="I14" i="107"/>
  <c r="I15" i="107"/>
  <c r="I17" i="107"/>
  <c r="I18" i="107"/>
  <c r="I19" i="107"/>
  <c r="I20" i="107"/>
  <c r="I21" i="107"/>
  <c r="I22" i="107"/>
  <c r="T24" i="107"/>
  <c r="AI24" i="107" s="1"/>
  <c r="T30" i="107"/>
  <c r="AI30" i="107" s="1"/>
  <c r="I33" i="107"/>
  <c r="S33" i="107"/>
  <c r="I34" i="107"/>
  <c r="S34" i="107"/>
  <c r="AQ35" i="105"/>
  <c r="AG8" i="105"/>
  <c r="AI12" i="105"/>
  <c r="AI15" i="105"/>
  <c r="AI18" i="105"/>
  <c r="AI34" i="105"/>
  <c r="S15" i="105"/>
  <c r="S19" i="105"/>
  <c r="S12" i="105"/>
  <c r="S16" i="105"/>
  <c r="S20" i="105"/>
  <c r="S33" i="105"/>
  <c r="K15" i="105"/>
  <c r="I11" i="105"/>
  <c r="I12" i="105"/>
  <c r="I13" i="105"/>
  <c r="I14" i="105"/>
  <c r="I16" i="105"/>
  <c r="I17" i="105"/>
  <c r="I18" i="105"/>
  <c r="I19" i="105"/>
  <c r="I20" i="105"/>
  <c r="I21" i="105"/>
  <c r="I22" i="105"/>
  <c r="T23" i="105"/>
  <c r="AI23" i="105" s="1"/>
  <c r="T24" i="105"/>
  <c r="AI24" i="105" s="1"/>
  <c r="T25" i="105"/>
  <c r="AI25" i="105" s="1"/>
  <c r="T26" i="105"/>
  <c r="AI26" i="105" s="1"/>
  <c r="T27" i="105"/>
  <c r="AI27" i="105" s="1"/>
  <c r="T28" i="105"/>
  <c r="AI28" i="105" s="1"/>
  <c r="T29" i="105"/>
  <c r="AI29" i="105" s="1"/>
  <c r="T30" i="105"/>
  <c r="AI30" i="105" s="1"/>
  <c r="T31" i="105"/>
  <c r="AI31" i="105" s="1"/>
  <c r="T32" i="105"/>
  <c r="AI32" i="105" s="1"/>
  <c r="R11" i="105"/>
  <c r="AH11" i="105"/>
  <c r="AI31" i="104"/>
  <c r="AI30" i="104"/>
  <c r="AI27" i="104"/>
  <c r="AI26" i="104"/>
  <c r="AI23" i="104"/>
  <c r="AH35" i="104"/>
  <c r="AI18" i="104"/>
  <c r="AI24" i="104"/>
  <c r="AI28" i="104"/>
  <c r="AI32" i="104"/>
  <c r="AI25" i="104"/>
  <c r="AI29" i="104"/>
  <c r="AQ11" i="104"/>
  <c r="AQ35" i="104" s="1"/>
  <c r="T12" i="104"/>
  <c r="AI12" i="104" s="1"/>
  <c r="T13" i="104"/>
  <c r="AI13" i="104" s="1"/>
  <c r="T14" i="104"/>
  <c r="AI14" i="104" s="1"/>
  <c r="T15" i="104"/>
  <c r="AI15" i="104" s="1"/>
  <c r="T16" i="104"/>
  <c r="AI16" i="104" s="1"/>
  <c r="T17" i="104"/>
  <c r="AI17" i="104" s="1"/>
  <c r="T18" i="104"/>
  <c r="T19" i="104"/>
  <c r="AI19" i="104" s="1"/>
  <c r="T20" i="104"/>
  <c r="AI20" i="104" s="1"/>
  <c r="T21" i="104"/>
  <c r="AI21" i="104" s="1"/>
  <c r="T22" i="104"/>
  <c r="AI22" i="104" s="1"/>
  <c r="T33" i="104"/>
  <c r="AI33" i="104" s="1"/>
  <c r="T34" i="104"/>
  <c r="AI34" i="104" s="1"/>
  <c r="R11" i="104"/>
  <c r="S24" i="104"/>
  <c r="S25" i="104"/>
  <c r="S29" i="104"/>
  <c r="S23" i="104"/>
  <c r="S26" i="104"/>
  <c r="S27" i="104"/>
  <c r="S28" i="104"/>
  <c r="S30" i="104"/>
  <c r="S31" i="104"/>
  <c r="S32" i="104"/>
  <c r="AP10" i="103"/>
  <c r="AG10" i="103"/>
  <c r="AH11" i="103" s="1"/>
  <c r="Q10" i="103"/>
  <c r="AR35" i="103"/>
  <c r="P35" i="103"/>
  <c r="AQ34" i="103"/>
  <c r="AH34" i="103"/>
  <c r="V34" i="103"/>
  <c r="R34" i="103"/>
  <c r="S34" i="103" s="1"/>
  <c r="J34" i="103"/>
  <c r="I34" i="103" s="1"/>
  <c r="G34" i="103"/>
  <c r="E34" i="103"/>
  <c r="AQ33" i="103"/>
  <c r="AH33" i="103"/>
  <c r="V33" i="103"/>
  <c r="R33" i="103"/>
  <c r="S33" i="103" s="1"/>
  <c r="J33" i="103"/>
  <c r="I33" i="103" s="1"/>
  <c r="G33" i="103"/>
  <c r="E33" i="103"/>
  <c r="AW32" i="103"/>
  <c r="AQ32" i="103"/>
  <c r="AH32" i="103"/>
  <c r="V32" i="103"/>
  <c r="R32" i="103"/>
  <c r="T32" i="103" s="1"/>
  <c r="K32" i="103"/>
  <c r="J32" i="103"/>
  <c r="I32" i="103" s="1"/>
  <c r="G32" i="103"/>
  <c r="E32" i="103"/>
  <c r="AQ31" i="103"/>
  <c r="AH31" i="103"/>
  <c r="V31" i="103"/>
  <c r="R31" i="103"/>
  <c r="T31" i="103" s="1"/>
  <c r="J31" i="103"/>
  <c r="K31" i="103" s="1"/>
  <c r="G31" i="103"/>
  <c r="E31" i="103"/>
  <c r="AQ30" i="103"/>
  <c r="AH30" i="103"/>
  <c r="V30" i="103"/>
  <c r="R30" i="103"/>
  <c r="T30" i="103" s="1"/>
  <c r="J30" i="103"/>
  <c r="K30" i="103" s="1"/>
  <c r="G30" i="103"/>
  <c r="E30" i="103"/>
  <c r="AQ29" i="103"/>
  <c r="AH29" i="103"/>
  <c r="V29" i="103"/>
  <c r="R29" i="103"/>
  <c r="T29" i="103" s="1"/>
  <c r="J29" i="103"/>
  <c r="I29" i="103" s="1"/>
  <c r="G29" i="103"/>
  <c r="E29" i="103"/>
  <c r="AQ28" i="103"/>
  <c r="AH28" i="103"/>
  <c r="V28" i="103"/>
  <c r="R28" i="103"/>
  <c r="T28" i="103" s="1"/>
  <c r="J28" i="103"/>
  <c r="K28" i="103" s="1"/>
  <c r="G28" i="103"/>
  <c r="E28" i="103"/>
  <c r="AQ27" i="103"/>
  <c r="AH27" i="103"/>
  <c r="V27" i="103"/>
  <c r="R27" i="103"/>
  <c r="T27" i="103" s="1"/>
  <c r="J27" i="103"/>
  <c r="K27" i="103" s="1"/>
  <c r="G27" i="103"/>
  <c r="E27" i="103"/>
  <c r="AQ26" i="103"/>
  <c r="AH26" i="103"/>
  <c r="V26" i="103"/>
  <c r="R26" i="103"/>
  <c r="T26" i="103" s="1"/>
  <c r="J26" i="103"/>
  <c r="I26" i="103" s="1"/>
  <c r="G26" i="103"/>
  <c r="E26" i="103"/>
  <c r="AQ25" i="103"/>
  <c r="AH25" i="103"/>
  <c r="V25" i="103"/>
  <c r="R25" i="103"/>
  <c r="T25" i="103" s="1"/>
  <c r="J25" i="103"/>
  <c r="I25" i="103" s="1"/>
  <c r="G25" i="103"/>
  <c r="E25" i="103"/>
  <c r="AQ24" i="103"/>
  <c r="AH24" i="103"/>
  <c r="V24" i="103"/>
  <c r="R24" i="103"/>
  <c r="T24" i="103" s="1"/>
  <c r="J24" i="103"/>
  <c r="K24" i="103" s="1"/>
  <c r="G24" i="103"/>
  <c r="E24" i="103"/>
  <c r="AQ23" i="103"/>
  <c r="AH23" i="103"/>
  <c r="V23" i="103"/>
  <c r="R23" i="103"/>
  <c r="T23" i="103" s="1"/>
  <c r="J23" i="103"/>
  <c r="K23" i="103" s="1"/>
  <c r="G23" i="103"/>
  <c r="AQ22" i="103"/>
  <c r="AH22" i="103"/>
  <c r="V22" i="103"/>
  <c r="R22" i="103"/>
  <c r="S22" i="103" s="1"/>
  <c r="J22" i="103"/>
  <c r="I22" i="103" s="1"/>
  <c r="G22" i="103"/>
  <c r="E22" i="103"/>
  <c r="AQ21" i="103"/>
  <c r="AH21" i="103"/>
  <c r="V21" i="103"/>
  <c r="R21" i="103"/>
  <c r="S21" i="103" s="1"/>
  <c r="J21" i="103"/>
  <c r="I21" i="103" s="1"/>
  <c r="G21" i="103"/>
  <c r="E21" i="103"/>
  <c r="AQ20" i="103"/>
  <c r="AH20" i="103"/>
  <c r="V20" i="103"/>
  <c r="R20" i="103"/>
  <c r="S20" i="103" s="1"/>
  <c r="J20" i="103"/>
  <c r="I20" i="103" s="1"/>
  <c r="G20" i="103"/>
  <c r="E20" i="103"/>
  <c r="AQ19" i="103"/>
  <c r="AH19" i="103"/>
  <c r="V19" i="103"/>
  <c r="R19" i="103"/>
  <c r="S19" i="103" s="1"/>
  <c r="J19" i="103"/>
  <c r="I19" i="103" s="1"/>
  <c r="G19" i="103"/>
  <c r="E19" i="103"/>
  <c r="AQ18" i="103"/>
  <c r="AH18" i="103"/>
  <c r="V18" i="103"/>
  <c r="R18" i="103"/>
  <c r="S18" i="103" s="1"/>
  <c r="J18" i="103"/>
  <c r="I18" i="103" s="1"/>
  <c r="G18" i="103"/>
  <c r="E18" i="103"/>
  <c r="AQ17" i="103"/>
  <c r="AH17" i="103"/>
  <c r="V17" i="103"/>
  <c r="R17" i="103"/>
  <c r="S17" i="103" s="1"/>
  <c r="J17" i="103"/>
  <c r="I17" i="103" s="1"/>
  <c r="G17" i="103"/>
  <c r="E17" i="103"/>
  <c r="AQ16" i="103"/>
  <c r="AH16" i="103"/>
  <c r="V16" i="103"/>
  <c r="R16" i="103"/>
  <c r="S16" i="103" s="1"/>
  <c r="J16" i="103"/>
  <c r="I16" i="103" s="1"/>
  <c r="G16" i="103"/>
  <c r="E16" i="103"/>
  <c r="AQ15" i="103"/>
  <c r="AH15" i="103"/>
  <c r="V15" i="103"/>
  <c r="R15" i="103"/>
  <c r="S15" i="103" s="1"/>
  <c r="J15" i="103"/>
  <c r="I15" i="103" s="1"/>
  <c r="G15" i="103"/>
  <c r="E15" i="103"/>
  <c r="AQ14" i="103"/>
  <c r="AH14" i="103"/>
  <c r="V14" i="103"/>
  <c r="R14" i="103"/>
  <c r="S14" i="103" s="1"/>
  <c r="J14" i="103"/>
  <c r="I14" i="103" s="1"/>
  <c r="G14" i="103"/>
  <c r="E14" i="103"/>
  <c r="AQ13" i="103"/>
  <c r="AH13" i="103"/>
  <c r="V13" i="103"/>
  <c r="R13" i="103"/>
  <c r="S13" i="103" s="1"/>
  <c r="J13" i="103"/>
  <c r="I13" i="103" s="1"/>
  <c r="G13" i="103"/>
  <c r="E13" i="103"/>
  <c r="AQ12" i="103"/>
  <c r="AH12" i="103"/>
  <c r="V12" i="103"/>
  <c r="R12" i="103"/>
  <c r="S12" i="103" s="1"/>
  <c r="J12" i="103"/>
  <c r="I12" i="103" s="1"/>
  <c r="G12" i="103"/>
  <c r="E12" i="103"/>
  <c r="V11" i="103"/>
  <c r="J11" i="103"/>
  <c r="I11" i="103" s="1"/>
  <c r="G11" i="103"/>
  <c r="E11" i="103"/>
  <c r="AQ11" i="103"/>
  <c r="AG35" i="103"/>
  <c r="Q35" i="103"/>
  <c r="I23" i="103" l="1"/>
  <c r="I24" i="103"/>
  <c r="I27" i="103"/>
  <c r="I28" i="103"/>
  <c r="K25" i="103"/>
  <c r="I31" i="103"/>
  <c r="T35" i="109"/>
  <c r="AI35" i="109" s="1"/>
  <c r="AI11" i="109"/>
  <c r="T11" i="108"/>
  <c r="R35" i="108"/>
  <c r="S11" i="108"/>
  <c r="S35" i="108" s="1"/>
  <c r="T11" i="107"/>
  <c r="R35" i="107"/>
  <c r="S11" i="107"/>
  <c r="S35" i="107" s="1"/>
  <c r="T11" i="105"/>
  <c r="T35" i="105" s="1"/>
  <c r="R35" i="105"/>
  <c r="S11" i="105"/>
  <c r="S35" i="105" s="1"/>
  <c r="AH35" i="105"/>
  <c r="AI11" i="105"/>
  <c r="R35" i="104"/>
  <c r="S11" i="104"/>
  <c r="S35" i="104" s="1"/>
  <c r="T11" i="104"/>
  <c r="K29" i="103"/>
  <c r="AI23" i="103"/>
  <c r="K26" i="103"/>
  <c r="AI27" i="103"/>
  <c r="AI31" i="103"/>
  <c r="I30" i="103"/>
  <c r="K33" i="103"/>
  <c r="K34" i="103"/>
  <c r="AQ35" i="103"/>
  <c r="AH35" i="103"/>
  <c r="AG8" i="103"/>
  <c r="T12" i="103"/>
  <c r="AI12" i="103" s="1"/>
  <c r="T13" i="103"/>
  <c r="AI13" i="103" s="1"/>
  <c r="T14" i="103"/>
  <c r="AI14" i="103" s="1"/>
  <c r="T15" i="103"/>
  <c r="T16" i="103"/>
  <c r="AI16" i="103" s="1"/>
  <c r="T17" i="103"/>
  <c r="AI17" i="103" s="1"/>
  <c r="T18" i="103"/>
  <c r="AI18" i="103" s="1"/>
  <c r="T19" i="103"/>
  <c r="AI19" i="103" s="1"/>
  <c r="T20" i="103"/>
  <c r="AI20" i="103" s="1"/>
  <c r="T21" i="103"/>
  <c r="AI21" i="103" s="1"/>
  <c r="T22" i="103"/>
  <c r="AI22" i="103" s="1"/>
  <c r="AI26" i="103"/>
  <c r="AI30" i="103"/>
  <c r="AI15" i="103"/>
  <c r="AI24" i="103"/>
  <c r="AI28" i="103"/>
  <c r="AI32" i="103"/>
  <c r="AI25" i="103"/>
  <c r="AI29" i="103"/>
  <c r="T33" i="103"/>
  <c r="AI33" i="103" s="1"/>
  <c r="T34" i="103"/>
  <c r="AI34" i="103" s="1"/>
  <c r="K13" i="103"/>
  <c r="K18" i="103"/>
  <c r="K20" i="103"/>
  <c r="K21" i="103"/>
  <c r="K22" i="103"/>
  <c r="AP35" i="103"/>
  <c r="K11" i="103"/>
  <c r="K14" i="103"/>
  <c r="K15" i="103"/>
  <c r="K16" i="103"/>
  <c r="R11" i="103"/>
  <c r="S25" i="103"/>
  <c r="S30" i="103"/>
  <c r="K12" i="103"/>
  <c r="K17" i="103"/>
  <c r="K19" i="103"/>
  <c r="S23" i="103"/>
  <c r="S24" i="103"/>
  <c r="S26" i="103"/>
  <c r="S27" i="103"/>
  <c r="S28" i="103"/>
  <c r="S29" i="103"/>
  <c r="S31" i="103"/>
  <c r="S32" i="103"/>
  <c r="T35" i="108" l="1"/>
  <c r="AI35" i="108" s="1"/>
  <c r="AI11" i="108"/>
  <c r="T35" i="107"/>
  <c r="AI35" i="107" s="1"/>
  <c r="AI11" i="107"/>
  <c r="AI35" i="105"/>
  <c r="T35" i="104"/>
  <c r="AI35" i="104" s="1"/>
  <c r="AI11" i="104"/>
  <c r="R35" i="103"/>
  <c r="S11" i="103"/>
  <c r="S35" i="103" s="1"/>
  <c r="T11" i="103"/>
  <c r="Q10" i="100"/>
  <c r="R11" i="100" s="1"/>
  <c r="S11" i="100" s="1"/>
  <c r="AG10" i="100"/>
  <c r="AP10" i="100"/>
  <c r="AQ11" i="100" s="1"/>
  <c r="AR35" i="100"/>
  <c r="P35" i="100"/>
  <c r="AQ34" i="100"/>
  <c r="AH34" i="100"/>
  <c r="V34" i="100"/>
  <c r="R34" i="100"/>
  <c r="T34" i="100" s="1"/>
  <c r="J34" i="100"/>
  <c r="K34" i="100" s="1"/>
  <c r="I34" i="100"/>
  <c r="G34" i="100"/>
  <c r="E34" i="100"/>
  <c r="AQ33" i="100"/>
  <c r="AH33" i="100"/>
  <c r="V33" i="100"/>
  <c r="R33" i="100"/>
  <c r="T33" i="100" s="1"/>
  <c r="J33" i="100"/>
  <c r="I33" i="100" s="1"/>
  <c r="G33" i="100"/>
  <c r="E33" i="100"/>
  <c r="AW32" i="100"/>
  <c r="AQ32" i="100"/>
  <c r="AH32" i="100"/>
  <c r="V32" i="100"/>
  <c r="R32" i="100"/>
  <c r="S32" i="100" s="1"/>
  <c r="J32" i="100"/>
  <c r="I32" i="100" s="1"/>
  <c r="G32" i="100"/>
  <c r="E32" i="100"/>
  <c r="AQ31" i="100"/>
  <c r="AH31" i="100"/>
  <c r="V31" i="100"/>
  <c r="R31" i="100"/>
  <c r="S31" i="100" s="1"/>
  <c r="J31" i="100"/>
  <c r="I31" i="100" s="1"/>
  <c r="G31" i="100"/>
  <c r="E31" i="100"/>
  <c r="AQ30" i="100"/>
  <c r="AH30" i="100"/>
  <c r="V30" i="100"/>
  <c r="R30" i="100"/>
  <c r="S30" i="100" s="1"/>
  <c r="J30" i="100"/>
  <c r="I30" i="100" s="1"/>
  <c r="G30" i="100"/>
  <c r="E30" i="100"/>
  <c r="AQ29" i="100"/>
  <c r="AH29" i="100"/>
  <c r="V29" i="100"/>
  <c r="R29" i="100"/>
  <c r="S29" i="100" s="1"/>
  <c r="J29" i="100"/>
  <c r="I29" i="100" s="1"/>
  <c r="G29" i="100"/>
  <c r="E29" i="100"/>
  <c r="AQ28" i="100"/>
  <c r="AH28" i="100"/>
  <c r="V28" i="100"/>
  <c r="R28" i="100"/>
  <c r="T28" i="100" s="1"/>
  <c r="J28" i="100"/>
  <c r="I28" i="100" s="1"/>
  <c r="G28" i="100"/>
  <c r="E28" i="100"/>
  <c r="AQ27" i="100"/>
  <c r="AH27" i="100"/>
  <c r="V27" i="100"/>
  <c r="R27" i="100"/>
  <c r="T27" i="100" s="1"/>
  <c r="J27" i="100"/>
  <c r="I27" i="100" s="1"/>
  <c r="G27" i="100"/>
  <c r="E27" i="100"/>
  <c r="AQ26" i="100"/>
  <c r="AH26" i="100"/>
  <c r="V26" i="100"/>
  <c r="R26" i="100"/>
  <c r="T26" i="100" s="1"/>
  <c r="J26" i="100"/>
  <c r="I26" i="100" s="1"/>
  <c r="G26" i="100"/>
  <c r="E26" i="100"/>
  <c r="AQ25" i="100"/>
  <c r="AH25" i="100"/>
  <c r="V25" i="100"/>
  <c r="R25" i="100"/>
  <c r="T25" i="100" s="1"/>
  <c r="J25" i="100"/>
  <c r="I25" i="100" s="1"/>
  <c r="G25" i="100"/>
  <c r="E25" i="100"/>
  <c r="AQ24" i="100"/>
  <c r="AH24" i="100"/>
  <c r="V24" i="100"/>
  <c r="R24" i="100"/>
  <c r="T24" i="100" s="1"/>
  <c r="J24" i="100"/>
  <c r="I24" i="100" s="1"/>
  <c r="G24" i="100"/>
  <c r="E24" i="100"/>
  <c r="AQ23" i="100"/>
  <c r="AH23" i="100"/>
  <c r="V23" i="100"/>
  <c r="R23" i="100"/>
  <c r="T23" i="100" s="1"/>
  <c r="J23" i="100"/>
  <c r="I23" i="100" s="1"/>
  <c r="G23" i="100"/>
  <c r="AQ22" i="100"/>
  <c r="AH22" i="100"/>
  <c r="V22" i="100"/>
  <c r="R22" i="100"/>
  <c r="T22" i="100" s="1"/>
  <c r="J22" i="100"/>
  <c r="I22" i="100" s="1"/>
  <c r="G22" i="100"/>
  <c r="E22" i="100"/>
  <c r="AQ21" i="100"/>
  <c r="AH21" i="100"/>
  <c r="V21" i="100"/>
  <c r="R21" i="100"/>
  <c r="T21" i="100" s="1"/>
  <c r="J21" i="100"/>
  <c r="I21" i="100" s="1"/>
  <c r="G21" i="100"/>
  <c r="E21" i="100"/>
  <c r="AQ20" i="100"/>
  <c r="AH20" i="100"/>
  <c r="V20" i="100"/>
  <c r="R20" i="100"/>
  <c r="T20" i="100" s="1"/>
  <c r="J20" i="100"/>
  <c r="I20" i="100" s="1"/>
  <c r="G20" i="100"/>
  <c r="E20" i="100"/>
  <c r="AQ19" i="100"/>
  <c r="AH19" i="100"/>
  <c r="V19" i="100"/>
  <c r="R19" i="100"/>
  <c r="S19" i="100" s="1"/>
  <c r="J19" i="100"/>
  <c r="I19" i="100" s="1"/>
  <c r="G19" i="100"/>
  <c r="E19" i="100"/>
  <c r="AQ18" i="100"/>
  <c r="AH18" i="100"/>
  <c r="V18" i="100"/>
  <c r="R18" i="100"/>
  <c r="S18" i="100" s="1"/>
  <c r="J18" i="100"/>
  <c r="I18" i="100" s="1"/>
  <c r="G18" i="100"/>
  <c r="E18" i="100"/>
  <c r="AQ17" i="100"/>
  <c r="AH17" i="100"/>
  <c r="V17" i="100"/>
  <c r="R17" i="100"/>
  <c r="T17" i="100" s="1"/>
  <c r="J17" i="100"/>
  <c r="I17" i="100" s="1"/>
  <c r="G17" i="100"/>
  <c r="E17" i="100"/>
  <c r="AQ16" i="100"/>
  <c r="AH16" i="100"/>
  <c r="V16" i="100"/>
  <c r="R16" i="100"/>
  <c r="S16" i="100" s="1"/>
  <c r="J16" i="100"/>
  <c r="I16" i="100" s="1"/>
  <c r="G16" i="100"/>
  <c r="E16" i="100"/>
  <c r="AQ15" i="100"/>
  <c r="AH15" i="100"/>
  <c r="V15" i="100"/>
  <c r="R15" i="100"/>
  <c r="S15" i="100" s="1"/>
  <c r="J15" i="100"/>
  <c r="I15" i="100" s="1"/>
  <c r="G15" i="100"/>
  <c r="E15" i="100"/>
  <c r="AQ14" i="100"/>
  <c r="AH14" i="100"/>
  <c r="V14" i="100"/>
  <c r="R14" i="100"/>
  <c r="T14" i="100" s="1"/>
  <c r="J14" i="100"/>
  <c r="I14" i="100" s="1"/>
  <c r="G14" i="100"/>
  <c r="E14" i="100"/>
  <c r="AQ13" i="100"/>
  <c r="AH13" i="100"/>
  <c r="V13" i="100"/>
  <c r="R13" i="100"/>
  <c r="T13" i="100" s="1"/>
  <c r="J13" i="100"/>
  <c r="I13" i="100" s="1"/>
  <c r="G13" i="100"/>
  <c r="E13" i="100"/>
  <c r="AQ12" i="100"/>
  <c r="AH12" i="100"/>
  <c r="V12" i="100"/>
  <c r="R12" i="100"/>
  <c r="S12" i="100" s="1"/>
  <c r="J12" i="100"/>
  <c r="I12" i="100" s="1"/>
  <c r="G12" i="100"/>
  <c r="E12" i="100"/>
  <c r="AH11" i="100"/>
  <c r="V11" i="100"/>
  <c r="J11" i="100"/>
  <c r="I11" i="100" s="1"/>
  <c r="G11" i="100"/>
  <c r="E11" i="100"/>
  <c r="AP35" i="100"/>
  <c r="AG35" i="100"/>
  <c r="Q35" i="100" l="1"/>
  <c r="T35" i="103"/>
  <c r="AI35" i="103" s="1"/>
  <c r="AI11" i="103"/>
  <c r="AI34" i="100"/>
  <c r="AI33" i="100"/>
  <c r="S33" i="100"/>
  <c r="AI25" i="100"/>
  <c r="AI21" i="100"/>
  <c r="AI17" i="100"/>
  <c r="AH35" i="100"/>
  <c r="AI13" i="100"/>
  <c r="AI14" i="100"/>
  <c r="AI22" i="100"/>
  <c r="AI26" i="100"/>
  <c r="T29" i="100"/>
  <c r="AI29" i="100" s="1"/>
  <c r="T30" i="100"/>
  <c r="AI30" i="100" s="1"/>
  <c r="T31" i="100"/>
  <c r="AI31" i="100" s="1"/>
  <c r="T32" i="100"/>
  <c r="AI32" i="100" s="1"/>
  <c r="S34" i="100"/>
  <c r="K33" i="100"/>
  <c r="AI18" i="100"/>
  <c r="AI20" i="100"/>
  <c r="AI24" i="100"/>
  <c r="AI28" i="100"/>
  <c r="AI23" i="100"/>
  <c r="AI27" i="100"/>
  <c r="AQ35" i="100"/>
  <c r="T12" i="100"/>
  <c r="AI12" i="100" s="1"/>
  <c r="T15" i="100"/>
  <c r="AI15" i="100" s="1"/>
  <c r="T16" i="100"/>
  <c r="AI16" i="100" s="1"/>
  <c r="T18" i="100"/>
  <c r="T19" i="100"/>
  <c r="AI19" i="100" s="1"/>
  <c r="AG8" i="100"/>
  <c r="K11" i="100"/>
  <c r="K12" i="100"/>
  <c r="K13" i="100"/>
  <c r="K14" i="100"/>
  <c r="K15" i="100"/>
  <c r="K16" i="100"/>
  <c r="K17" i="100"/>
  <c r="K18" i="100"/>
  <c r="K19" i="100"/>
  <c r="K20" i="100"/>
  <c r="K21" i="100"/>
  <c r="K22" i="100"/>
  <c r="K23" i="100"/>
  <c r="K24" i="100"/>
  <c r="K25" i="100"/>
  <c r="K26" i="100"/>
  <c r="K27" i="100"/>
  <c r="K28" i="100"/>
  <c r="K29" i="100"/>
  <c r="K30" i="100"/>
  <c r="K31" i="100"/>
  <c r="K32" i="100"/>
  <c r="S13" i="100"/>
  <c r="S14" i="100"/>
  <c r="S17" i="100"/>
  <c r="S20" i="100"/>
  <c r="S21" i="100"/>
  <c r="S22" i="100"/>
  <c r="S23" i="100"/>
  <c r="S24" i="100"/>
  <c r="S25" i="100"/>
  <c r="S26" i="100"/>
  <c r="S27" i="100"/>
  <c r="S28" i="100"/>
  <c r="AP10" i="99"/>
  <c r="AP35" i="99" s="1"/>
  <c r="AG10" i="99"/>
  <c r="Q10" i="99"/>
  <c r="Q35" i="99" s="1"/>
  <c r="AR35" i="99"/>
  <c r="P35" i="99"/>
  <c r="AQ34" i="99"/>
  <c r="AH34" i="99"/>
  <c r="V34" i="99"/>
  <c r="R34" i="99"/>
  <c r="S34" i="99" s="1"/>
  <c r="J34" i="99"/>
  <c r="I34" i="99" s="1"/>
  <c r="G34" i="99"/>
  <c r="E34" i="99"/>
  <c r="AQ33" i="99"/>
  <c r="AH33" i="99"/>
  <c r="V33" i="99"/>
  <c r="R33" i="99"/>
  <c r="S33" i="99" s="1"/>
  <c r="J33" i="99"/>
  <c r="K33" i="99" s="1"/>
  <c r="G33" i="99"/>
  <c r="E33" i="99"/>
  <c r="AW32" i="99"/>
  <c r="AQ32" i="99"/>
  <c r="AH32" i="99"/>
  <c r="V32" i="99"/>
  <c r="R32" i="99"/>
  <c r="S32" i="99" s="1"/>
  <c r="J32" i="99"/>
  <c r="K32" i="99" s="1"/>
  <c r="G32" i="99"/>
  <c r="E32" i="99"/>
  <c r="AQ31" i="99"/>
  <c r="AH31" i="99"/>
  <c r="V31" i="99"/>
  <c r="R31" i="99"/>
  <c r="S31" i="99" s="1"/>
  <c r="J31" i="99"/>
  <c r="K31" i="99" s="1"/>
  <c r="G31" i="99"/>
  <c r="E31" i="99"/>
  <c r="AQ30" i="99"/>
  <c r="AH30" i="99"/>
  <c r="V30" i="99"/>
  <c r="R30" i="99"/>
  <c r="S30" i="99" s="1"/>
  <c r="J30" i="99"/>
  <c r="K30" i="99" s="1"/>
  <c r="G30" i="99"/>
  <c r="E30" i="99"/>
  <c r="AQ29" i="99"/>
  <c r="AH29" i="99"/>
  <c r="V29" i="99"/>
  <c r="R29" i="99"/>
  <c r="S29" i="99" s="1"/>
  <c r="J29" i="99"/>
  <c r="K29" i="99" s="1"/>
  <c r="G29" i="99"/>
  <c r="E29" i="99"/>
  <c r="AQ28" i="99"/>
  <c r="AH28" i="99"/>
  <c r="V28" i="99"/>
  <c r="R28" i="99"/>
  <c r="S28" i="99" s="1"/>
  <c r="J28" i="99"/>
  <c r="K28" i="99" s="1"/>
  <c r="G28" i="99"/>
  <c r="E28" i="99"/>
  <c r="AQ27" i="99"/>
  <c r="AH27" i="99"/>
  <c r="V27" i="99"/>
  <c r="R27" i="99"/>
  <c r="T27" i="99" s="1"/>
  <c r="J27" i="99"/>
  <c r="K27" i="99" s="1"/>
  <c r="G27" i="99"/>
  <c r="E27" i="99"/>
  <c r="AQ26" i="99"/>
  <c r="AH26" i="99"/>
  <c r="V26" i="99"/>
  <c r="R26" i="99"/>
  <c r="S26" i="99" s="1"/>
  <c r="J26" i="99"/>
  <c r="K26" i="99" s="1"/>
  <c r="G26" i="99"/>
  <c r="E26" i="99"/>
  <c r="AQ25" i="99"/>
  <c r="AH25" i="99"/>
  <c r="V25" i="99"/>
  <c r="R25" i="99"/>
  <c r="S25" i="99" s="1"/>
  <c r="J25" i="99"/>
  <c r="K25" i="99" s="1"/>
  <c r="G25" i="99"/>
  <c r="E25" i="99"/>
  <c r="AQ24" i="99"/>
  <c r="AH24" i="99"/>
  <c r="V24" i="99"/>
  <c r="R24" i="99"/>
  <c r="S24" i="99" s="1"/>
  <c r="J24" i="99"/>
  <c r="K24" i="99" s="1"/>
  <c r="G24" i="99"/>
  <c r="E24" i="99"/>
  <c r="AQ23" i="99"/>
  <c r="AH23" i="99"/>
  <c r="V23" i="99"/>
  <c r="R23" i="99"/>
  <c r="T23" i="99" s="1"/>
  <c r="J23" i="99"/>
  <c r="K23" i="99" s="1"/>
  <c r="G23" i="99"/>
  <c r="E23" i="99"/>
  <c r="AQ22" i="99"/>
  <c r="AH22" i="99"/>
  <c r="V22" i="99"/>
  <c r="R22" i="99"/>
  <c r="T22" i="99" s="1"/>
  <c r="J22" i="99"/>
  <c r="K22" i="99" s="1"/>
  <c r="I22" i="99"/>
  <c r="G22" i="99"/>
  <c r="E22" i="99"/>
  <c r="AQ21" i="99"/>
  <c r="AH21" i="99"/>
  <c r="V21" i="99"/>
  <c r="R21" i="99"/>
  <c r="S21" i="99" s="1"/>
  <c r="J21" i="99"/>
  <c r="K21" i="99" s="1"/>
  <c r="I21" i="99"/>
  <c r="G21" i="99"/>
  <c r="E21" i="99"/>
  <c r="AQ20" i="99"/>
  <c r="AH20" i="99"/>
  <c r="V20" i="99"/>
  <c r="R20" i="99"/>
  <c r="T20" i="99" s="1"/>
  <c r="J20" i="99"/>
  <c r="K20" i="99" s="1"/>
  <c r="I20" i="99"/>
  <c r="G20" i="99"/>
  <c r="E20" i="99"/>
  <c r="AQ19" i="99"/>
  <c r="AH19" i="99"/>
  <c r="V19" i="99"/>
  <c r="R19" i="99"/>
  <c r="S19" i="99" s="1"/>
  <c r="J19" i="99"/>
  <c r="K19" i="99" s="1"/>
  <c r="I19" i="99"/>
  <c r="G19" i="99"/>
  <c r="E19" i="99"/>
  <c r="AQ18" i="99"/>
  <c r="AH18" i="99"/>
  <c r="V18" i="99"/>
  <c r="R18" i="99"/>
  <c r="T18" i="99" s="1"/>
  <c r="J18" i="99"/>
  <c r="K18" i="99" s="1"/>
  <c r="I18" i="99"/>
  <c r="G18" i="99"/>
  <c r="E18" i="99"/>
  <c r="AQ17" i="99"/>
  <c r="AH17" i="99"/>
  <c r="V17" i="99"/>
  <c r="R17" i="99"/>
  <c r="T17" i="99" s="1"/>
  <c r="J17" i="99"/>
  <c r="K17" i="99" s="1"/>
  <c r="I17" i="99"/>
  <c r="G17" i="99"/>
  <c r="E17" i="99"/>
  <c r="AQ16" i="99"/>
  <c r="AH16" i="99"/>
  <c r="V16" i="99"/>
  <c r="R16" i="99"/>
  <c r="T16" i="99" s="1"/>
  <c r="J16" i="99"/>
  <c r="K16" i="99" s="1"/>
  <c r="I16" i="99"/>
  <c r="G16" i="99"/>
  <c r="E16" i="99"/>
  <c r="AQ15" i="99"/>
  <c r="AH15" i="99"/>
  <c r="V15" i="99"/>
  <c r="R15" i="99"/>
  <c r="T15" i="99" s="1"/>
  <c r="J15" i="99"/>
  <c r="K15" i="99" s="1"/>
  <c r="I15" i="99"/>
  <c r="G15" i="99"/>
  <c r="E15" i="99"/>
  <c r="AQ14" i="99"/>
  <c r="AH14" i="99"/>
  <c r="V14" i="99"/>
  <c r="R14" i="99"/>
  <c r="T14" i="99" s="1"/>
  <c r="J14" i="99"/>
  <c r="K14" i="99" s="1"/>
  <c r="I14" i="99"/>
  <c r="G14" i="99"/>
  <c r="E14" i="99"/>
  <c r="AQ13" i="99"/>
  <c r="AH13" i="99"/>
  <c r="V13" i="99"/>
  <c r="R13" i="99"/>
  <c r="S13" i="99" s="1"/>
  <c r="J13" i="99"/>
  <c r="K13" i="99" s="1"/>
  <c r="I13" i="99"/>
  <c r="G13" i="99"/>
  <c r="E13" i="99"/>
  <c r="AQ12" i="99"/>
  <c r="AH12" i="99"/>
  <c r="V12" i="99"/>
  <c r="R12" i="99"/>
  <c r="S12" i="99" s="1"/>
  <c r="J12" i="99"/>
  <c r="K12" i="99" s="1"/>
  <c r="I12" i="99"/>
  <c r="G12" i="99"/>
  <c r="E12" i="99"/>
  <c r="AH11" i="99"/>
  <c r="V11" i="99"/>
  <c r="J11" i="99"/>
  <c r="K11" i="99" s="1"/>
  <c r="G11" i="99"/>
  <c r="E11" i="99"/>
  <c r="AG35" i="99"/>
  <c r="AI23" i="99" l="1"/>
  <c r="I24" i="99"/>
  <c r="I25" i="99"/>
  <c r="I26" i="99"/>
  <c r="I27" i="99"/>
  <c r="AI27" i="99"/>
  <c r="I28" i="99"/>
  <c r="I29" i="99"/>
  <c r="I30" i="99"/>
  <c r="I31" i="99"/>
  <c r="I32" i="99"/>
  <c r="I11" i="99"/>
  <c r="R35" i="100"/>
  <c r="T11" i="100"/>
  <c r="S35" i="100"/>
  <c r="AI22" i="99"/>
  <c r="AI20" i="99"/>
  <c r="AI18" i="99"/>
  <c r="AI17" i="99"/>
  <c r="K34" i="99"/>
  <c r="I33" i="99"/>
  <c r="I23" i="99"/>
  <c r="AI16" i="99"/>
  <c r="AI15" i="99"/>
  <c r="AI14" i="99"/>
  <c r="AH35" i="99"/>
  <c r="R11" i="99"/>
  <c r="S16" i="99"/>
  <c r="S17" i="99"/>
  <c r="S18" i="99"/>
  <c r="S22" i="99"/>
  <c r="AQ11" i="99"/>
  <c r="AQ35" i="99" s="1"/>
  <c r="T12" i="99"/>
  <c r="AI12" i="99" s="1"/>
  <c r="T13" i="99"/>
  <c r="AI13" i="99" s="1"/>
  <c r="T19" i="99"/>
  <c r="AI19" i="99" s="1"/>
  <c r="T21" i="99"/>
  <c r="AI21" i="99" s="1"/>
  <c r="T24" i="99"/>
  <c r="AI24" i="99" s="1"/>
  <c r="T25" i="99"/>
  <c r="AI25" i="99" s="1"/>
  <c r="T26" i="99"/>
  <c r="AI26" i="99" s="1"/>
  <c r="T28" i="99"/>
  <c r="AI28" i="99" s="1"/>
  <c r="T29" i="99"/>
  <c r="AI29" i="99" s="1"/>
  <c r="T30" i="99"/>
  <c r="AI30" i="99" s="1"/>
  <c r="T31" i="99"/>
  <c r="AI31" i="99" s="1"/>
  <c r="T32" i="99"/>
  <c r="AI32" i="99" s="1"/>
  <c r="AG8" i="99"/>
  <c r="T33" i="99"/>
  <c r="AI33" i="99" s="1"/>
  <c r="T34" i="99"/>
  <c r="AI34" i="99" s="1"/>
  <c r="S14" i="99"/>
  <c r="S15" i="99"/>
  <c r="S20" i="99"/>
  <c r="S23" i="99"/>
  <c r="S27" i="99"/>
  <c r="AP10" i="98"/>
  <c r="AG10" i="98"/>
  <c r="Q10" i="98"/>
  <c r="T35" i="100" l="1"/>
  <c r="AI35" i="100" s="1"/>
  <c r="AI11" i="100"/>
  <c r="R35" i="99"/>
  <c r="T11" i="99"/>
  <c r="S11" i="99"/>
  <c r="S35" i="99" s="1"/>
  <c r="R32" i="98"/>
  <c r="T35" i="99" l="1"/>
  <c r="AI35" i="99" s="1"/>
  <c r="AI11" i="99"/>
  <c r="AR35" i="98"/>
  <c r="AP35" i="98"/>
  <c r="AG35" i="98"/>
  <c r="Q35" i="98"/>
  <c r="P35" i="98"/>
  <c r="AQ34" i="98"/>
  <c r="AH34" i="98"/>
  <c r="V34" i="98"/>
  <c r="R34" i="98"/>
  <c r="S34" i="98" s="1"/>
  <c r="J34" i="98"/>
  <c r="I34" i="98" s="1"/>
  <c r="G34" i="98"/>
  <c r="E34" i="98"/>
  <c r="AQ33" i="98"/>
  <c r="AH33" i="98"/>
  <c r="V33" i="98"/>
  <c r="R33" i="98"/>
  <c r="S33" i="98" s="1"/>
  <c r="J33" i="98"/>
  <c r="I33" i="98" s="1"/>
  <c r="G33" i="98"/>
  <c r="E33" i="98"/>
  <c r="AW32" i="98"/>
  <c r="AQ32" i="98"/>
  <c r="AH32" i="98"/>
  <c r="V32" i="98"/>
  <c r="T32" i="98"/>
  <c r="J32" i="98"/>
  <c r="K32" i="98" s="1"/>
  <c r="G32" i="98"/>
  <c r="E32" i="98"/>
  <c r="AQ31" i="98"/>
  <c r="AH31" i="98"/>
  <c r="V31" i="98"/>
  <c r="R31" i="98"/>
  <c r="T31" i="98" s="1"/>
  <c r="J31" i="98"/>
  <c r="K31" i="98" s="1"/>
  <c r="G31" i="98"/>
  <c r="E31" i="98"/>
  <c r="AQ30" i="98"/>
  <c r="AH30" i="98"/>
  <c r="V30" i="98"/>
  <c r="R30" i="98"/>
  <c r="T30" i="98" s="1"/>
  <c r="J30" i="98"/>
  <c r="I30" i="98" s="1"/>
  <c r="G30" i="98"/>
  <c r="E30" i="98"/>
  <c r="AQ29" i="98"/>
  <c r="AH29" i="98"/>
  <c r="V29" i="98"/>
  <c r="R29" i="98"/>
  <c r="T29" i="98" s="1"/>
  <c r="J29" i="98"/>
  <c r="K29" i="98" s="1"/>
  <c r="G29" i="98"/>
  <c r="E29" i="98"/>
  <c r="AQ28" i="98"/>
  <c r="AH28" i="98"/>
  <c r="V28" i="98"/>
  <c r="R28" i="98"/>
  <c r="T28" i="98" s="1"/>
  <c r="J28" i="98"/>
  <c r="K28" i="98" s="1"/>
  <c r="G28" i="98"/>
  <c r="E28" i="98"/>
  <c r="AQ27" i="98"/>
  <c r="AH27" i="98"/>
  <c r="V27" i="98"/>
  <c r="R27" i="98"/>
  <c r="T27" i="98" s="1"/>
  <c r="J27" i="98"/>
  <c r="I27" i="98" s="1"/>
  <c r="G27" i="98"/>
  <c r="E27" i="98"/>
  <c r="AQ26" i="98"/>
  <c r="AH26" i="98"/>
  <c r="V26" i="98"/>
  <c r="R26" i="98"/>
  <c r="T26" i="98" s="1"/>
  <c r="J26" i="98"/>
  <c r="I26" i="98" s="1"/>
  <c r="G26" i="98"/>
  <c r="E26" i="98"/>
  <c r="AQ25" i="98"/>
  <c r="AH25" i="98"/>
  <c r="V25" i="98"/>
  <c r="R25" i="98"/>
  <c r="T25" i="98" s="1"/>
  <c r="J25" i="98"/>
  <c r="K25" i="98" s="1"/>
  <c r="G25" i="98"/>
  <c r="E25" i="98"/>
  <c r="AQ24" i="98"/>
  <c r="AH24" i="98"/>
  <c r="V24" i="98"/>
  <c r="R24" i="98"/>
  <c r="T24" i="98" s="1"/>
  <c r="J24" i="98"/>
  <c r="K24" i="98" s="1"/>
  <c r="G24" i="98"/>
  <c r="E24" i="98"/>
  <c r="AQ23" i="98"/>
  <c r="AH23" i="98"/>
  <c r="V23" i="98"/>
  <c r="R23" i="98"/>
  <c r="T23" i="98" s="1"/>
  <c r="J23" i="98"/>
  <c r="I23" i="98" s="1"/>
  <c r="G23" i="98"/>
  <c r="E23" i="98"/>
  <c r="AQ22" i="98"/>
  <c r="AH22" i="98"/>
  <c r="V22" i="98"/>
  <c r="R22" i="98"/>
  <c r="T22" i="98" s="1"/>
  <c r="J22" i="98"/>
  <c r="I22" i="98" s="1"/>
  <c r="G22" i="98"/>
  <c r="E22" i="98"/>
  <c r="AQ21" i="98"/>
  <c r="AH21" i="98"/>
  <c r="V21" i="98"/>
  <c r="R21" i="98"/>
  <c r="T21" i="98" s="1"/>
  <c r="J21" i="98"/>
  <c r="K21" i="98" s="1"/>
  <c r="G21" i="98"/>
  <c r="E21" i="98"/>
  <c r="AQ20" i="98"/>
  <c r="AH20" i="98"/>
  <c r="V20" i="98"/>
  <c r="R20" i="98"/>
  <c r="T20" i="98" s="1"/>
  <c r="J20" i="98"/>
  <c r="K20" i="98" s="1"/>
  <c r="G20" i="98"/>
  <c r="E20" i="98"/>
  <c r="AQ19" i="98"/>
  <c r="AH19" i="98"/>
  <c r="V19" i="98"/>
  <c r="R19" i="98"/>
  <c r="T19" i="98" s="1"/>
  <c r="J19" i="98"/>
  <c r="I19" i="98" s="1"/>
  <c r="G19" i="98"/>
  <c r="E19" i="98"/>
  <c r="AQ18" i="98"/>
  <c r="AH18" i="98"/>
  <c r="V18" i="98"/>
  <c r="R18" i="98"/>
  <c r="T18" i="98" s="1"/>
  <c r="J18" i="98"/>
  <c r="I18" i="98" s="1"/>
  <c r="G18" i="98"/>
  <c r="E18" i="98"/>
  <c r="AQ17" i="98"/>
  <c r="AH17" i="98"/>
  <c r="V17" i="98"/>
  <c r="R17" i="98"/>
  <c r="T17" i="98" s="1"/>
  <c r="J17" i="98"/>
  <c r="K17" i="98" s="1"/>
  <c r="G17" i="98"/>
  <c r="E17" i="98"/>
  <c r="AQ16" i="98"/>
  <c r="AH16" i="98"/>
  <c r="V16" i="98"/>
  <c r="R16" i="98"/>
  <c r="T16" i="98" s="1"/>
  <c r="J16" i="98"/>
  <c r="K16" i="98" s="1"/>
  <c r="G16" i="98"/>
  <c r="E16" i="98"/>
  <c r="AQ15" i="98"/>
  <c r="AH15" i="98"/>
  <c r="V15" i="98"/>
  <c r="R15" i="98"/>
  <c r="T15" i="98" s="1"/>
  <c r="J15" i="98"/>
  <c r="I15" i="98" s="1"/>
  <c r="G15" i="98"/>
  <c r="E15" i="98"/>
  <c r="AQ14" i="98"/>
  <c r="AH14" i="98"/>
  <c r="V14" i="98"/>
  <c r="R14" i="98"/>
  <c r="T14" i="98" s="1"/>
  <c r="J14" i="98"/>
  <c r="I14" i="98" s="1"/>
  <c r="G14" i="98"/>
  <c r="E14" i="98"/>
  <c r="AQ13" i="98"/>
  <c r="AH13" i="98"/>
  <c r="V13" i="98"/>
  <c r="R13" i="98"/>
  <c r="T13" i="98" s="1"/>
  <c r="J13" i="98"/>
  <c r="K13" i="98" s="1"/>
  <c r="G13" i="98"/>
  <c r="E13" i="98"/>
  <c r="AQ12" i="98"/>
  <c r="AH12" i="98"/>
  <c r="V12" i="98"/>
  <c r="R12" i="98"/>
  <c r="T12" i="98" s="1"/>
  <c r="J12" i="98"/>
  <c r="K12" i="98" s="1"/>
  <c r="G12" i="98"/>
  <c r="E12" i="98"/>
  <c r="AQ11" i="98"/>
  <c r="AH11" i="98"/>
  <c r="V11" i="98"/>
  <c r="R11" i="98"/>
  <c r="J11" i="98"/>
  <c r="I11" i="98" s="1"/>
  <c r="G11" i="98"/>
  <c r="E11" i="98"/>
  <c r="AG8" i="98"/>
  <c r="I21" i="98" l="1"/>
  <c r="I25" i="98"/>
  <c r="AI16" i="98"/>
  <c r="AI20" i="98"/>
  <c r="AI12" i="98"/>
  <c r="I13" i="98"/>
  <c r="AI28" i="98"/>
  <c r="S31" i="98"/>
  <c r="S29" i="98"/>
  <c r="K30" i="98"/>
  <c r="I29" i="98"/>
  <c r="AI24" i="98"/>
  <c r="I17" i="98"/>
  <c r="I31" i="98"/>
  <c r="AI19" i="98"/>
  <c r="AI23" i="98"/>
  <c r="AI27" i="98"/>
  <c r="K11" i="98"/>
  <c r="AQ35" i="98"/>
  <c r="K14" i="98"/>
  <c r="K15" i="98"/>
  <c r="K18" i="98"/>
  <c r="K19" i="98"/>
  <c r="K22" i="98"/>
  <c r="K23" i="98"/>
  <c r="K26" i="98"/>
  <c r="K27" i="98"/>
  <c r="S30" i="98"/>
  <c r="I32" i="98"/>
  <c r="S32" i="98"/>
  <c r="AI15" i="98"/>
  <c r="AH35" i="98"/>
  <c r="I12" i="98"/>
  <c r="I16" i="98"/>
  <c r="I20" i="98"/>
  <c r="I24" i="98"/>
  <c r="I28" i="98"/>
  <c r="AI29" i="98"/>
  <c r="AI31" i="98"/>
  <c r="R35" i="98"/>
  <c r="AI30" i="98"/>
  <c r="AI32" i="98"/>
  <c r="AI13" i="98"/>
  <c r="AI17" i="98"/>
  <c r="AI21" i="98"/>
  <c r="AI25" i="98"/>
  <c r="AI14" i="98"/>
  <c r="AI18" i="98"/>
  <c r="AI22" i="98"/>
  <c r="AI26" i="98"/>
  <c r="T33" i="98"/>
  <c r="AI33" i="98" s="1"/>
  <c r="T34" i="98"/>
  <c r="AI34" i="98" s="1"/>
  <c r="K33" i="98"/>
  <c r="K34" i="98"/>
  <c r="S11" i="98"/>
  <c r="S16" i="98"/>
  <c r="S22" i="98"/>
  <c r="S25" i="98"/>
  <c r="S26" i="98"/>
  <c r="S27" i="98"/>
  <c r="S12" i="98"/>
  <c r="S13" i="98"/>
  <c r="S14" i="98"/>
  <c r="S15" i="98"/>
  <c r="S17" i="98"/>
  <c r="S18" i="98"/>
  <c r="S19" i="98"/>
  <c r="S20" i="98"/>
  <c r="S21" i="98"/>
  <c r="S23" i="98"/>
  <c r="S24" i="98"/>
  <c r="S28" i="98"/>
  <c r="T11" i="98"/>
  <c r="T35" i="98" l="1"/>
  <c r="AI35" i="98" s="1"/>
  <c r="AI11" i="98"/>
  <c r="S35" i="98"/>
</calcChain>
</file>

<file path=xl/sharedStrings.xml><?xml version="1.0" encoding="utf-8"?>
<sst xmlns="http://schemas.openxmlformats.org/spreadsheetml/2006/main" count="11181" uniqueCount="332">
  <si>
    <t>ENGINEER / OPERATOR ON DUTY</t>
  </si>
  <si>
    <t>BDOM DAILY OPERATION REPORT</t>
  </si>
  <si>
    <t>6am - 2pm</t>
  </si>
  <si>
    <t xml:space="preserve"> ORLANDO L. OCAMPO</t>
  </si>
  <si>
    <t>WATER NETWORK</t>
  </si>
  <si>
    <t>2pm - 10pm</t>
  </si>
  <si>
    <t>10pm - 6am</t>
  </si>
  <si>
    <t xml:space="preserve">LOCATION: </t>
  </si>
  <si>
    <t>Villamor Pump Station and Reservoir</t>
  </si>
  <si>
    <t>DATE</t>
  </si>
  <si>
    <t>UNIT</t>
  </si>
  <si>
    <t>OPERATIONAL STATUS</t>
  </si>
  <si>
    <t>Min</t>
  </si>
  <si>
    <t>Target</t>
  </si>
  <si>
    <t>Max</t>
  </si>
  <si>
    <t>Suction Line  (900mm)</t>
  </si>
  <si>
    <t>Discharge Line  (1600mm)</t>
  </si>
  <si>
    <t>Reservoir MIN/MAX (m)</t>
  </si>
  <si>
    <t>Operational Pumps</t>
  </si>
  <si>
    <t>Green</t>
  </si>
  <si>
    <t>Orange</t>
  </si>
  <si>
    <t>RED</t>
  </si>
  <si>
    <t>MIN SPEED (RPM)</t>
  </si>
  <si>
    <t>MULTIPLIER</t>
  </si>
  <si>
    <t>Totalizer KWHR</t>
  </si>
  <si>
    <t>Max KwHr</t>
  </si>
  <si>
    <t>Max KwHr/ML</t>
  </si>
  <si>
    <t>VALVE SETTING</t>
  </si>
  <si>
    <t>RESERVOIR REFILL</t>
  </si>
  <si>
    <t>Res. Chl.</t>
  </si>
  <si>
    <t>m of H2O</t>
  </si>
  <si>
    <t>MLD</t>
  </si>
  <si>
    <t>m3</t>
  </si>
  <si>
    <t>ML</t>
  </si>
  <si>
    <t>1.3m - 10m</t>
  </si>
  <si>
    <t>3B+2S</t>
  </si>
  <si>
    <t>&gt;0 to &lt;1185</t>
  </si>
  <si>
    <t>0% - 100%</t>
  </si>
  <si>
    <t>0.3 - 1.5</t>
  </si>
  <si>
    <t>PLANT STATUS</t>
  </si>
  <si>
    <t>Time</t>
  </si>
  <si>
    <t>Suction</t>
  </si>
  <si>
    <t>Discharge</t>
  </si>
  <si>
    <t>Plant Status</t>
  </si>
  <si>
    <t xml:space="preserve">Pressure Requirement </t>
  </si>
  <si>
    <t>Change in Pressure Setting / Requirement</t>
  </si>
  <si>
    <t>Instructed By:</t>
  </si>
  <si>
    <t>i2o pressure</t>
  </si>
  <si>
    <t>Suction Flow Rate</t>
  </si>
  <si>
    <t>Discharge  Flow Rate</t>
  </si>
  <si>
    <t>Total Production</t>
  </si>
  <si>
    <t>Hourly Production (1600mm)</t>
  </si>
  <si>
    <t>Reservoir Level A</t>
  </si>
  <si>
    <t>Reservoir Level B</t>
  </si>
  <si>
    <t>No of units in operation</t>
  </si>
  <si>
    <t>Motor Speed  (RPM)</t>
  </si>
  <si>
    <t>Power Consumption Meralco rdg</t>
  </si>
  <si>
    <t>Power Consumption ATS rdg (KWHr)</t>
  </si>
  <si>
    <t>Hourly Energy Consumption (KWHr)</t>
  </si>
  <si>
    <r>
      <t xml:space="preserve">Hourly KWHr per Production
</t>
    </r>
    <r>
      <rPr>
        <b/>
        <sz val="9"/>
        <rFont val="Calibri"/>
        <family val="2"/>
        <scheme val="minor"/>
      </rPr>
      <t>KWHr/ML</t>
    </r>
  </si>
  <si>
    <t>MOV 1 SP1</t>
  </si>
  <si>
    <t>MOV 2 SP2</t>
  </si>
  <si>
    <t>MOV 3 BP1</t>
  </si>
  <si>
    <t>MOV 4 BP2</t>
  </si>
  <si>
    <t>MOV 5 BP3</t>
  </si>
  <si>
    <t>Reservoir      Inlet        XCVI</t>
  </si>
  <si>
    <t>Totalizer Reading</t>
  </si>
  <si>
    <t>Reservoir  Hourly Refill         XCV4</t>
  </si>
  <si>
    <t>Chlorine Residual</t>
  </si>
  <si>
    <t>Hourly Remarks</t>
  </si>
  <si>
    <t>Details</t>
  </si>
  <si>
    <t>Code</t>
  </si>
  <si>
    <t>SOUTH BOOSTER OPERATION OPERATORS</t>
  </si>
  <si>
    <t>From</t>
  </si>
  <si>
    <t>To</t>
  </si>
  <si>
    <t>psi</t>
  </si>
  <si>
    <t>(m)</t>
  </si>
  <si>
    <t>SP1</t>
  </si>
  <si>
    <t>SP2</t>
  </si>
  <si>
    <t>BP1</t>
  </si>
  <si>
    <t>BP2</t>
  </si>
  <si>
    <t>BP3</t>
  </si>
  <si>
    <t>BP4</t>
  </si>
  <si>
    <t>BP5</t>
  </si>
  <si>
    <t>BP6</t>
  </si>
  <si>
    <t>DVO</t>
  </si>
  <si>
    <t>mg /l</t>
  </si>
  <si>
    <t>Automatic - i2O</t>
  </si>
  <si>
    <t>AI</t>
  </si>
  <si>
    <t>Automatic - Pressure Setting</t>
  </si>
  <si>
    <t>A.ONG</t>
  </si>
  <si>
    <t>N/A</t>
  </si>
  <si>
    <t>AP</t>
  </si>
  <si>
    <t>Manual Operation</t>
  </si>
  <si>
    <t>MO</t>
  </si>
  <si>
    <t>Scheduled Shutdown</t>
  </si>
  <si>
    <t>SS</t>
  </si>
  <si>
    <t>Start Up Error</t>
  </si>
  <si>
    <t>SU</t>
  </si>
  <si>
    <t>Shutdown Error</t>
  </si>
  <si>
    <t>SE</t>
  </si>
  <si>
    <t xml:space="preserve">A ONG </t>
  </si>
  <si>
    <t>Normal operation schedule</t>
  </si>
  <si>
    <t>Error - General</t>
  </si>
  <si>
    <t>E</t>
  </si>
  <si>
    <t>Power Interruption</t>
  </si>
  <si>
    <t>PI</t>
  </si>
  <si>
    <t>Water Interruption</t>
  </si>
  <si>
    <t>WI</t>
  </si>
  <si>
    <t>Equipment Maintenance</t>
  </si>
  <si>
    <t>EM</t>
  </si>
  <si>
    <t>UNITS</t>
  </si>
  <si>
    <t>PRESSURE</t>
  </si>
  <si>
    <t>Atmospheric Pressure</t>
  </si>
  <si>
    <t>Additional 3psi to normal target discharge pressure as request OF Engr. Edmundo Llagas Jr  (SPM)</t>
  </si>
  <si>
    <t>bar</t>
  </si>
  <si>
    <t>atm</t>
  </si>
  <si>
    <t>kPA</t>
  </si>
  <si>
    <t>Convert Pressure (Enter Unit and Value)</t>
  </si>
  <si>
    <t>A ONG</t>
  </si>
  <si>
    <t>FLOW</t>
  </si>
  <si>
    <t>TOTAL</t>
  </si>
  <si>
    <r>
      <t>m</t>
    </r>
    <r>
      <rPr>
        <vertAlign val="super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/hr</t>
    </r>
  </si>
  <si>
    <t>NOTABLE REMARKS FOR THE DAY :</t>
  </si>
  <si>
    <t>Liter/sec</t>
  </si>
  <si>
    <t xml:space="preserve"> XCV1 OPENING INCREASED TO 35 %  VALVE OPENING @ 12:01 AM FOR REFILLING</t>
  </si>
  <si>
    <t>TARGET DISCHARGE PRESSURE SET TO  68 PSI @ 5:01 AM AS PER SCHEDULE</t>
  </si>
  <si>
    <t>TARGET DISCHARGE PRESSURE SET TO  83 PSI @ 6:01 AM AS PER SCHEDULE</t>
  </si>
  <si>
    <t>BP2 - STARTED @ 6:01 AM TO MEET 83 PSI TARGET PRESSURE</t>
  </si>
  <si>
    <t>SP2 - STOPPED @ 10:01 PM DUE TO EXCESS CAPACITY</t>
  </si>
  <si>
    <t>NORMAL OPERATION</t>
  </si>
  <si>
    <t>Additional 3 psi to target discharge pressure from 12:01 am to 5am as per request of Engr.Edmundo Llagas Jr (SPM-South), due to shifting of WSR and Posadas Influence area.</t>
  </si>
  <si>
    <t>2B</t>
  </si>
  <si>
    <t>RANDY O. REGENCIA</t>
  </si>
  <si>
    <t>REIVIN M. MALLARI</t>
  </si>
  <si>
    <t>ALEXANDER CABREROS</t>
  </si>
  <si>
    <t>DENNIS L. GUANZON</t>
  </si>
  <si>
    <t>Target Discharge Pressure set to 81 psi @ 12:01 pm as per request of Engr.Edmundo Llagas Jr (SPM-South)</t>
  </si>
  <si>
    <t>Target Discharge Pressure set to 78 psi @ 5:01 pm as per request of Engr.Edmundo Llagas Jr (SPM-South)</t>
  </si>
  <si>
    <t>Target Discharge Pressure set to 76 psi @ 7:01 pm as per request of Engr.Edmundo Llagas Jr (SPM-South)</t>
  </si>
  <si>
    <t>Target Discharge Pressure set to 66 psi @ 10:01 pm as per request of Engr Edmundo Llagas Jr (SPM-South)</t>
  </si>
  <si>
    <t>Target Discharge Pressure set to 66psi @ 12:01 am as per request of Engr.Edmundo Llagas Jr (SPM-South)</t>
  </si>
  <si>
    <t>BP2 - STOPPED @ 7:01 PM DUE TO EXCESS CAPACITY</t>
  </si>
  <si>
    <t>O. OCAMPO / D. GUANZON</t>
  </si>
  <si>
    <t xml:space="preserve">  </t>
  </si>
  <si>
    <t>XCV1 CLOSED @ 3:41 AM,WATER  ELEVATION  (9.5M)</t>
  </si>
  <si>
    <t>Additional 3 psi to target discharge pressure from 12:01pm to 5am (NOV 2) as per request of Engr.Edmundo Llagas Jr (SPM-South), due to shifting of WSR and Posadas Influence area.</t>
  </si>
  <si>
    <t xml:space="preserve">Additional 3 psi to target discharge pressure @ 10:01 pm to 5am (NOV 2) as per request of Engr. Edmundo Llagas Jr (SPM-South), due to shifting of WSR and Posadas </t>
  </si>
  <si>
    <t>XCV1 - OPENED (25%) @ 10:01 PM FOR REFILLING</t>
  </si>
  <si>
    <t>3B</t>
  </si>
  <si>
    <t>SP2 - STARTED @ 8:01 AM TO MEET 83 PSI TARGET PRESSURE</t>
  </si>
  <si>
    <t>CONDUCTED MONITORING @ MAGALLANES- ONLINE BOOSTER @ 8:20 AM, NORMAL OPERATION</t>
  </si>
  <si>
    <t>3B+1S</t>
  </si>
  <si>
    <t>2B+1S</t>
  </si>
  <si>
    <t>CONDUCTED MONITORING @ MAGALLANES- ONLINE BOOSTER @ 1:25 PM, NORMAL OPERATION</t>
  </si>
  <si>
    <t>CONDUCTED MONITORING @ MAGALLANES- ONLINE BOOSTER @ 10:13 PM, NORMAL OPERATION</t>
  </si>
  <si>
    <t>XCV1 CLOSED @ 2:45 AM,WATER  ELEVATION  (9.5M)</t>
  </si>
  <si>
    <t>CONDUCTED MONITORING @ MAGALLANES- ONLINE BOOSTER @ 5:10 AM, NORMAL OPERATION</t>
  </si>
  <si>
    <t>CONDUCTED MONITORING @ MAGALLANES- ONLINE BOOSTER @ 9:15 PM, NORMAL OPERATION</t>
  </si>
  <si>
    <t>XCV1 CLOSED @ 3:43 AM,WATER  ELEVATION  (9.5M)</t>
  </si>
  <si>
    <t xml:space="preserve"> XCV1 OPENING INCREASED TO 30 %  VALVE OPENING @ 12:01 AM FOR REFILLING</t>
  </si>
  <si>
    <t>SP2 - STARTED @ 6:01 AM TO MEET 83 PSI TARGET PRESSURE</t>
  </si>
  <si>
    <t>CONDUCTED MONITORING @ MAGALLANES- ONLINE BOOSTER @ 5:50 AM, NORMAL OPERATION</t>
  </si>
  <si>
    <t>Additional 3 psi to target discharge pressure from 12:01pm to 5am (NOV 4) as per request of Engr.Edmundo Llagas Jr (SPM-South), due to shifting of WSR and Posadas Influence area.</t>
  </si>
  <si>
    <t>CONDUCTED MONITORING @ MAGALLANES- ONLINE BOOSTER @ 5:20 PM, NORMAL OPERATION</t>
  </si>
  <si>
    <t>BP2 - STOPPED @ 8:01 PM DUE TO EXCESS CAPACITY</t>
  </si>
  <si>
    <t>XCV1 CLOSED @ 3:18 AM,WATER  ELEVATION  (9.5M)</t>
  </si>
  <si>
    <t>Additional 3 psi to target discharge pressure from 12:01pm to 5am (NOV 5) as per request of Engr.Edmundo Llagas Jr (SPM-South), due to shifting of WSR and Posadas Influence area.</t>
  </si>
  <si>
    <t xml:space="preserve">Additional 3 psi to target discharge pressure @ 10:01 pm to 5am (NOV 5) as per request of Engr. Edmundo Llagas Jr (SPM-South), due to shifting of WSR and Posadas </t>
  </si>
  <si>
    <t>CONDUCTED MONITORING @ MAGALLANES- ONLINE BOOSTER @ 7:10 AM, NORMAL OPERATION</t>
  </si>
  <si>
    <t>NOTE:NO CHLORINE RESIDUAL DUE TO CALIBRATION OF COLORIMETER</t>
  </si>
  <si>
    <t>CONDUCTED MONITORING @ MAGALLANES- ONLINE BOOSTER @ 8:10 PM, NORMAL OPERATION</t>
  </si>
  <si>
    <t>BP2 - STOPPED @ 6:01 PM DUE TO EXCESS CAPACITY</t>
  </si>
  <si>
    <t>XCV1 CLOSED @ 4:14 AM,WATER  ELEVATION  (9.5M)</t>
  </si>
  <si>
    <t>CONDUCTED MONITORING @ MAGALLANES- ONLINE BOOSTER @ 5:40 AM, NORMAL OPERATION</t>
  </si>
  <si>
    <t>Additional 3 psi to target discharge pressure from 12:01pm to 5am (NOV 6) as per request of Engr.Edmundo Llagas Jr (SPM-South), due to shifting of WSR and Posadas Influence area.</t>
  </si>
  <si>
    <t xml:space="preserve">Additional 3 psi to target discharge pressure @ 10:01 pm to 5am (NOV 6) as per request of Engr. Edmundo Llagas Jr (SPM-South), due to shifting of WSR and Posadas </t>
  </si>
  <si>
    <t>CONDUCTED MONITORING @ MAGALLANES- ONLINE BOOSTER @ 5:25 PM, NORMAL OPERATION</t>
  </si>
  <si>
    <t>XCV1 CLOSED @ 4:43 AM,WATER  ELEVATION  (9.5M)</t>
  </si>
  <si>
    <t>CONDUCTED MONITORING @ MAGALLANES- ONLINE BOOSTER @ 1:22 PM, NORMAL OPERATION</t>
  </si>
  <si>
    <t>CONDUCTED MONITORING @ MAGALLANES- ONLINE BOOSTER @ 7:20 AM, NORMAL OPERATION</t>
  </si>
  <si>
    <t xml:space="preserve">BP1 - STOPPED @ 9:36 PM FOR PREVENTIVE MAINTENANCE </t>
  </si>
  <si>
    <t>ENGR. A. TRINIDAD AND MAINTENANCE TEAM ARRIVED @ 7:08PM FOR MONTHLY PREVENTIVE MAINTENANCE</t>
  </si>
  <si>
    <t xml:space="preserve"> </t>
  </si>
  <si>
    <t>BP2 - STARTED @ 9:37 PM</t>
  </si>
  <si>
    <t>XCV1 CLOSED @ 3:37 AM,WATER  ELEVATION  (9.5M)</t>
  </si>
  <si>
    <t>BP2 - STOPPED @ 12:02 AM</t>
  </si>
  <si>
    <t>BP1 - STARTED @ 12:03 AM</t>
  </si>
  <si>
    <t>BP2 - STOPPED @ 1:01 AM</t>
  </si>
  <si>
    <t>BP3 - STARTED @ 1:02 AM</t>
  </si>
  <si>
    <t>Additional 3 psi to target discharge pressure from 12:01pm to 5am (NOV 8) as per request of Engr.Edmundo Llagas Jr (SPM-South), due to shifting of WSR and Posadas Influence area.</t>
  </si>
  <si>
    <t xml:space="preserve">Additional 3 psi to target discharge pressure @ 10:01 pm to 5am (NOV 8) as per request of Engr. Edmundo Llagas Jr (SPM-South), due to shifting of WSR and Posadas </t>
  </si>
  <si>
    <t xml:space="preserve">Additional 3 psi to target discharge pressure @ 10:01 pm to 5am (NOV 7) as per request of Engr. Edmundo Llagas Jr (SPM-South), due to shifting of WSR and Posadas </t>
  </si>
  <si>
    <t>Additional 3 psi to target discharge pressure from 12:01pm to 5am (NOV 7) as per request of Engr.Edmundo Llagas Jr (SPM-South), due to shifting of WSR and Posadas Influence area.</t>
  </si>
  <si>
    <t xml:space="preserve">Additional 3 psi to target discharge pressure @ 10:01 pm to 5am (NOV 4) as per request of Engr. Edmundo Llagas Jr (SPM-South), due to shifting of WSR and Posadas </t>
  </si>
  <si>
    <t>Additional 3 psi to target discharge pressure from 12:01pm to 5am (NOV 3) as per request of Engr.Edmundo Llagas Jr (SPM-South), due to shifting of WSR and Posadas Influence area.</t>
  </si>
  <si>
    <t xml:space="preserve">Additional 3 psi to target discharge pressure @ 10:01 pm to 5am (NOV 3) as per request of Engr. Edmundo Llagas Jr (SPM-South), due to shifting of WSR and Posadas </t>
  </si>
  <si>
    <t>CONDUCTED MONITORING @ MAGALLANES- ONLINE BOOSTER @ 9:55 AM, NORMAL OPERATION</t>
  </si>
  <si>
    <t>CONDUCTED MONITORING @ MAGALLANES- ONLINE BOOSTER @ 10:15 PM, NORMAL OPERATION</t>
  </si>
  <si>
    <t>GENSET # 2 EXERCISED WITHOUT LOAD @ 3:20 PM TO 3:30 PM FOR 10 MINUTES RUN</t>
  </si>
  <si>
    <t>GENSET # 1 EXERCISED WITHOUT LOAD @ 3:31 PM TO 3:41 PM FOR 10 MINUTES RUN</t>
  </si>
  <si>
    <t>R. MALLARI / R. REGENCIA</t>
  </si>
  <si>
    <t>CONDUCTED MONITORING @ MAGALLANES- ONLINE BOOSTER @ 9:35 PM, NORMAL OPERATION</t>
  </si>
  <si>
    <t>XCV1 CLOSED @ 4:17 AM,WATER  ELEVATION  (9.5M)</t>
  </si>
  <si>
    <t>CONDUCTED MONITORING @ MAGALLANES- ONLINE BOOSTER @ 5:30 AM, NORMAL OPERATION</t>
  </si>
  <si>
    <t>SP2 - STARTED @ 7:01 AM TO MEET 83 PSI TARGET PRESSURE</t>
  </si>
  <si>
    <t>Additional 3 psi to target discharge pressure from 12:01pm to 5am (NOV 9) as per request of Engr.Edmundo Llagas Jr (SPM-South), due to shifting of WSR and Posadas Influence area.</t>
  </si>
  <si>
    <t>BP2 - STOPPED @ 7:01 / RESTART @ 7:34PM</t>
  </si>
  <si>
    <t>SP2 - STOPPED @ 7:35 PM DUE TO LOW WATER LEVEL</t>
  </si>
  <si>
    <t>CONDUCTED MONITORING @ MAGALLANES- ONLINE BOOSTER @ 9:20 PM, NORMAL OPERATION</t>
  </si>
  <si>
    <t>XCV1 CLOSED @ 4:19 AM,WATER  ELEVATION  (9.5M)</t>
  </si>
  <si>
    <t>BP2 - STARTED @ 7:01 AM TO MEET 83 PSI TARGET PRESSURE</t>
  </si>
  <si>
    <t>Additional 3 psi to target discharge pressure from 12:01pm to 5am (NOV 10) as per request of Engr.Edmundo Llagas Jr (SPM-South), due to shifting of WSR and Posadas Influence area.</t>
  </si>
  <si>
    <t>CONDUCTED MONITORING @ MAGALLANES- ONLINE BOOSTER @ 9:10 AM, NORMAL OPERATION</t>
  </si>
  <si>
    <t xml:space="preserve">Additional 3 psi to target discharge pressure @ 10:01 pm to 5am (NOV 10) as per request of Engr. Edmundo Llagas Jr (SPM-South), due to shifting of WSR and Posadas </t>
  </si>
  <si>
    <t>BP2 - STOPPED @ 6:01 PM</t>
  </si>
  <si>
    <t>CONDUCTED MONITORING @ MAGALLANES- ONLINE BOOSTER @ 5:40 PM, NORMAL OPERATION</t>
  </si>
  <si>
    <t>CONDUCTED MONITORING @ MAGALLANES- ONLINE BOOSTER @ 9:10 PM, NORMAL OPERATION</t>
  </si>
  <si>
    <t>XCV1 CLOSED @ 4:12 AM,WATER  ELEVATION  (9.5M)</t>
  </si>
  <si>
    <t>Additional 3 psi to target discharge pressure from 12:01pm to 5am (NOV 11) as per request of Engr.Edmundo Llagas Jr (SPM-South), due to shifting of WSR and Posadas Influence area.</t>
  </si>
  <si>
    <t xml:space="preserve">Additional 3 psi to target discharge pressure @ 10:01 pm to 5am (NOV 11) as per request of Engr. Edmundo Llagas Jr (SPM-South), due to shifting of WSR and Posadas </t>
  </si>
  <si>
    <t>CONDUCTED MONITORING @ MAGALLANES- ONLINE BOOSTER @ 7:25 AM, NORMAL OPERATION</t>
  </si>
  <si>
    <t>CONDUCTED MONITORING @ MAGALLANES- ONLINE BOOSTER @ 9:25 PM, NORMAL OPERATION</t>
  </si>
  <si>
    <t>XCV1 CLOSED @ 3:50 AM,WATER  ELEVATION  (9.5M)</t>
  </si>
  <si>
    <t>CONDUCTED MONITORING @ MAGALLANES- ONLINE BOOSTER @ 5:35 AM, NORMAL OPERATION</t>
  </si>
  <si>
    <t>Additional 3 psi to target discharge pressure from 12:01pm to 5am (NOV 12) as per request of Engr.Edmundo Llagas Jr (SPM-South), due to shifting of WSR and Posadas Influence area.</t>
  </si>
  <si>
    <t>XCV1 CLOSED @ 4:18 AM,WATER  ELEVATION  (9.5M)</t>
  </si>
  <si>
    <t>CONDUCTED MONITORING @ MAGALLANES- ONLINE BOOSTER @ 6:20 AM, NORMAL OPERATION</t>
  </si>
  <si>
    <t>Additional 3 psi to target discharge pressure from 12:01pm to 5am (NOV 13) as per request of Engr.Edmundo Llagas Jr (SPM-South), due to shifting of WSR and Posadas Influence area.</t>
  </si>
  <si>
    <t xml:space="preserve">Additional 3 psi to target discharge pressure @ 10:01 pm to 5am (NOV 13) as per request of Engr. Edmundo Llagas Jr (SPM-South), due to shifting of WSR and Posadas </t>
  </si>
  <si>
    <t>CONDUCTED MONITORING @ MAGALLANES- ONLINE BOOSTER @ 4:12 PM, NORMAL OPERATION</t>
  </si>
  <si>
    <t>CONDUCTED MONITORING @ MAGALLANES- ONLINE BOOSTER @ 8:17 PM, NORMAL OPERATION</t>
  </si>
  <si>
    <t>XCV1 CLOSED @ 4:22 AM,WATER  ELEVATION  (9.5M)</t>
  </si>
  <si>
    <t>CONDUCTED MONITORING @ MAGALLANES- ONLINE BOOSTER @ 4:16 PM, NORMAL OPERATION</t>
  </si>
  <si>
    <t>CONDUCTED MONITORING @ MAGALLANES- ONLINE BOOSTER @ 6:15 AM, NORMAL OPERATION</t>
  </si>
  <si>
    <t>Additional 3 psi to target discharge pressure from 12:01pm to 5am (NOV 15) as per request of Engr.Edmundo Llagas Jr (SPM-South), due to shifting of WSR and Posadas Influence area.</t>
  </si>
  <si>
    <t xml:space="preserve">Additional 3 psi to target discharge pressure @ 10:01 pm to 5am (NOV 15) as per request of Engr. Edmundo Llagas Jr (SPM-South), due to shifting of WSR and Posadas </t>
  </si>
  <si>
    <t>CONDUCTED MONITORING @ MAGALLANES- ONLINE BOOSTER @ 4:15 PM, NORMAL OPERATION</t>
  </si>
  <si>
    <t>XCV1 CLOSED @ 4:24 AM,WATER  ELEVATION  (9.5M)</t>
  </si>
  <si>
    <t>CONDUCTED MONITORING @ MAGALLANES- ONLINE BOOSTER @ 6:40 AM, NORMAL OPERATION</t>
  </si>
  <si>
    <t>Additional 3 psi to target discharge pressure from 12:01pm to 5am (NOV 14) as per request of Engr.Edmundo Llagas Jr (SPM-South), due to shifting of WSR and Posadas Influence area.</t>
  </si>
  <si>
    <t xml:space="preserve">Additional 3 psi to target discharge pressure @ 10:01 pm to 5am (NOV 14) as per request of Engr. Edmundo Llagas Jr (SPM-South), due to shifting of WSR and Posadas </t>
  </si>
  <si>
    <t>CONDUCTED MONITORING @ MAGALLANES- ONLINE BOOSTER @ 1:45 PM, NORMAL OPERATION</t>
  </si>
  <si>
    <t>GENSET # 2 EXERCISED WITHOUT LOAD @ 4:16 PM TO 4:26 PM FOR 10 MINUTES RUN</t>
  </si>
  <si>
    <t>GENSET # 1 EXERCISED WITHOUT LOAD @ 4:28 PM TO 4:38 PM FOR 10 MINUTES RUN</t>
  </si>
  <si>
    <t>CONDUCTED MONITORING @ MAGALLANES- ONLINE BOOSTER @ 10:25 PM, NORMAL OPERATION</t>
  </si>
  <si>
    <t>Additional 3 psi to target discharge pressure from 12:01pm to 5am (NOV 16) as per request of Engr.Edmundo Llagas Jr (SPM-South), due to shifting of WSR and Posadas Influence area.</t>
  </si>
  <si>
    <t xml:space="preserve">Additional 3 psi to target discharge pressure @ 10:01 pm to 5am (NOV 16) as per request of Engr. Edmundo Llagas Jr (SPM-South), due to shifting of WSR and Posadas </t>
  </si>
  <si>
    <t>Additional 3 psi to target discharge pressure from 12:01pm to 5am (NOV 17) as per request of Engr.Edmundo Llagas Jr (SPM-South), due to shifting of WSR and Posadas Influence area.</t>
  </si>
  <si>
    <t xml:space="preserve">Additional 3 psi to target discharge pressure @ 10:01 pm to 5am (NOV 17) as per request of Engr. Edmundo Llagas Jr (SPM-South), due to shifting of WSR and Posadas </t>
  </si>
  <si>
    <t xml:space="preserve">REIVIN M. MALLARI </t>
  </si>
  <si>
    <t>REIVIN M. MALLARI (O.T.)</t>
  </si>
  <si>
    <t>RANDY O. REGENCIA (O.T.)</t>
  </si>
  <si>
    <t>CONDUCTED MONITORING @ MAGALLANES- ONLINE BOOSTER @ 9:30 PM, NORMAL OPERATION</t>
  </si>
  <si>
    <t xml:space="preserve">Additional 3 psi to target discharge pressure @ 10:01 pm to 5am (NOV 18) as per request of Engr. Edmundo Llagas Jr (SPM-South), due to shifting of WSR and Posadas </t>
  </si>
  <si>
    <t>Additional 3 psi to target discharge pressure from 12:01pm to 5am (NOV 18) as per request of Engr.Edmundo Llagas Jr (SPM-South), due to shifting of WSR and Posadas Influence area.</t>
  </si>
  <si>
    <t>XCV1 CLOSED @ 4:13 AM,WATER  ELEVATION  (9.5M)</t>
  </si>
  <si>
    <t>BP2 - STOPPED @ 9:40 AM DUE TO EXCESS CAPACITY</t>
  </si>
  <si>
    <t>BP2 - RESTARTED @ 10:00 AM</t>
  </si>
  <si>
    <t>CONDUCTED MONITORING @ MAGALLANES- ONLINE BOOSTER @ 5:20 AM, NORMAL OPERATION</t>
  </si>
  <si>
    <t>BP2 - STOPPED @ 7:30 PM DUE TO EXCESS CAPACITY</t>
  </si>
  <si>
    <t>Additional 3 psi to target discharge pressure from 12:01pm to 5am (NOV 19) as per request of Engr.Edmundo Llagas Jr (SPM-South), due to shifting of WSR and Posadas Influence area.</t>
  </si>
  <si>
    <t xml:space="preserve">Additional 3 psi to target discharge pressure @ 10:01 pm to 5am (NOV 19) as per request of Engr. Edmundo Llagas Jr (SPM-South), due to shifting of WSR and Posadas </t>
  </si>
  <si>
    <t>XCV4 - OPENED @ 2:00 PM - DUE TO LOW RESERVOIR WATER LEVEL / CLOSED @ 7:01 PM</t>
  </si>
  <si>
    <t>BP2 - STOPPED @ 9:01 PM DUE TO EXCESS CAPACITY</t>
  </si>
  <si>
    <t>XCV1 CLOSED @ 4:50 AM,WATER  ELEVATION  (9.5M)</t>
  </si>
  <si>
    <t>Additional 3 psi to target discharge pressure from 12:01pm to 5am (NOV 20) as per request of Engr.Edmundo Llagas Jr (SPM-South), due to shifting of WSR and Posadas Influence area.</t>
  </si>
  <si>
    <t xml:space="preserve">Additional 3 psi to target discharge pressure @ 10:01 pm to 5am (NOV 20) as per request of Engr. Edmundo Llagas Jr (SPM-South), due to shifting of WSR and Posadas </t>
  </si>
  <si>
    <t xml:space="preserve">2B </t>
  </si>
  <si>
    <t>XCV1 CLOSED @ 4:55 AM,WATER  ELEVATION  (9.5M)</t>
  </si>
  <si>
    <t>CONDUCTED MONITORING @ MAGALLANES- ONLINE BOOSTER @ 8:25 AM, NORMAL OPERATION</t>
  </si>
  <si>
    <t>Additional 3 psi to target discharge pressure from 12:01pm to 5am (NOV 21) as per request of Engr.Edmundo Llagas Jr (SPM-South), due to shifting of WSR and Posadas Influence area.</t>
  </si>
  <si>
    <t>CONDUCTED MONITORING @ MAGALLANES- ONLINE BOOSTER @ 1:39 PM, NORMAL OPERATION</t>
  </si>
  <si>
    <t xml:space="preserve">Additional 3 psi to target discharge pressure @ 10:01 pm to 5am (NOV 21) as per request of Engr. Edmundo Llagas Jr (SPM-South), due to shifting of WSR and Posadas </t>
  </si>
  <si>
    <t>XCV1 - OPENED (28%) @ 10:01 PM FOR REFILLING</t>
  </si>
  <si>
    <t>XCV1 CLOSED @ 4:33 AM,WATER  ELEVATION  (9.5M)</t>
  </si>
  <si>
    <t>CONDUCTED MONITORING @ MAGALLANES- ONLINE BOOSTER @ 8:30 AM, NORMAL OPERATION</t>
  </si>
  <si>
    <t>Additional 3 psi to target discharge pressure from 12:01pm to 5am (NOV 22) as per request of Engr.Edmundo Llagas Jr (SPM-South), due to shifting of WSR and Posadas Influence area.</t>
  </si>
  <si>
    <t xml:space="preserve">Additional 3 psi to target discharge pressure @ 10:01 pm to 5am (NOV 22) as per request of Engr. Edmundo Llagas Jr (SPM-South), due to shifting of WSR and Posadas </t>
  </si>
  <si>
    <t>CONDUCTED MONITORING @ MAGALLANES- ONLINE BOOSTER @ 6:05 PM, NORMAL OPERATION</t>
  </si>
  <si>
    <t>XCV1 CLOSED @ 4:26 AM,WATER  ELEVATION  (9.5M)</t>
  </si>
  <si>
    <t>SP2 - STARTED @ 6:21 AM TO MEET 83 PSI TARGET PRESSURE</t>
  </si>
  <si>
    <t>Additional 3 psi to target discharge pressure from 12:01pm to 5am (NOV 23) as per request of Engr.Edmundo Llagas Jr (SPM-South), due to shifting of WSR and Posadas Influence area.</t>
  </si>
  <si>
    <t>CONDUCTED MONITORING @ MAGALLANES- ONLINE BOOSTER @ 9:30 AM, NORMAL OPERATION</t>
  </si>
  <si>
    <t>CONDUCTED MONITORING @ MAGALLANES- ONLINE BOOSTER @ 6:38 PM, NORMAL OPERATION</t>
  </si>
  <si>
    <t>SP2 - STOPPED @ 5:12 PM DUE TO LOW WATER LEVEL 1.5M AND LOW SUCTION PRESSURE</t>
  </si>
  <si>
    <t>BP2 - STOPPED @ 6:01 PM DUE TO LOW WATER LEVEL 1.5M AND LOW SUCTION PRESSURE</t>
  </si>
  <si>
    <t>Target Discharge Pressure set to 66 psi @ 6:01 pm due to low suction pressure</t>
  </si>
  <si>
    <t>ABNORMAL OPERATION</t>
  </si>
  <si>
    <t>XCV1 - OPENED (30%) @ 10:01 PM FOR REFILLING</t>
  </si>
  <si>
    <t>XCV1 - OPENED @ 12:01AM (40%) FOR REFILLING</t>
  </si>
  <si>
    <t>XCV1 CLOSED @ 4:57 AM,WATER  ELEVATION  (9.5M)</t>
  </si>
  <si>
    <t>Additional 3 psi to target discharge pressure from 12:01pm to 5am (NOV 24) as per request of Engr.Edmundo Llagas Jr (SPM-South), due to shifting of WSR and Posadas Influence area.</t>
  </si>
  <si>
    <t xml:space="preserve">Additional 3 psi to target discharge pressure @ 10:01 pm to 5am (NOV 24) as per request of Engr. Edmundo Llagas Jr (SPM-South), due to shifting of WSR and Posadas </t>
  </si>
  <si>
    <t>CONDUCTED MONITORING @ MAGALLANES- ONLINE BOOSTER @ 3:20 PM, NORMAL OPERATION</t>
  </si>
  <si>
    <t>GENSET # 2 EXERCISED WITHOUT LOAD @ 4:05 PM TO 4:15 PM FOR 10 MINUTES RUN</t>
  </si>
  <si>
    <t>GENSET # 1 EXERCISED WITHOUT LOAD @ 4:16 PM TO 4:26PM FOR 10 MINUTES RUN</t>
  </si>
  <si>
    <t>CONDUCTED MONITORING @ MAGALLANES- ONLINE BOOSTER @ 9:40 PM, NORMAL OPERATION</t>
  </si>
  <si>
    <t>XCV1 CLOSED @ 4:17AM,WATER  ELEVATION  (9.5M)</t>
  </si>
  <si>
    <t>Additional 3 psi to target discharge pressure from 12:01pm to 5am (NOV 25) as per request of Engr.Edmundo Llagas Jr (SPM-South), due to shifting of WSR and Posadas Influence area.</t>
  </si>
  <si>
    <t xml:space="preserve">Additional 3 psi to target discharge pressure @ 10:01 pm to 5am (NOV 25) as per request of Engr. Edmundo Llagas Jr (SPM-South), due to shifting of WSR and Posadas </t>
  </si>
  <si>
    <t>XCV1 - OPENED (35%) @ 10:01 PM FOR REFILLING</t>
  </si>
  <si>
    <t>XCV1 CLOSED @ 3:55 AM,WATER  ELEVATION  (9.5M)</t>
  </si>
  <si>
    <t>Additional 3 psi to target discharge pressure from 12:01pm to 5am (NOV 26) as per request of Engr.Edmundo Llagas Jr (SPM-South), due to shifting of WSR and Posadas Influence area.</t>
  </si>
  <si>
    <t xml:space="preserve">Additional 3 psi to target discharge pressure @ 10:01 pm to 5am (NOV 26) as per request of Engr. Edmundo Llagas Jr (SPM-South), due to shifting of WSR and Posadas </t>
  </si>
  <si>
    <t>CONDUCTED MONITORING @ MAGALLANES- ONLINE BOOSTER @ 10:17 PM, NORMAL OPERATION</t>
  </si>
  <si>
    <t>XCV1 CLOSED @ 4:21 AM,WATER  ELEVATION  (9.5M)</t>
  </si>
  <si>
    <t>Additional 3 psi to target discharge pressure from 12:01pm to 5am (NOV 27) as per request of Engr.Edmundo Llagas Jr (SPM-South), due to shifting of WSR and Posadas Influence area.</t>
  </si>
  <si>
    <t>A. CABREROS / R. REGENCIA</t>
  </si>
  <si>
    <t>Additional 3 psi to target discharge pressure from 12:01pm to 5am (NOV 28) as per request of Engr.Edmundo Llagas Jr (SPM-South), due to shifting of WSR and Posadas Influence area.</t>
  </si>
  <si>
    <t xml:space="preserve">Additional 3 psi to target discharge pressure @ 10:01 pm to 5am (NOV 28) as per request of Engr. Edmundo Llagas Jr (SPM-South), due to shifting of WSR and Posadas </t>
  </si>
  <si>
    <t>Additional 3 psi to target discharge pressure from 12:01pm to 5am (NOV 29) as per request of Engr.Edmundo Llagas Jr (SPM-South), due to shifting of WSR and Posadas Influence area.</t>
  </si>
  <si>
    <t xml:space="preserve">Additional 3 psi to target discharge pressure @ 10:01 pm to 5am (NOV 29) as per request of Engr. Edmundo Llagas Jr (SPM-South), due to shifting of WSR and Posadas </t>
  </si>
  <si>
    <t xml:space="preserve">Additional 3 psi to target discharge pressure @ 10:01 pm to 5am (NOV 30) as per request of Engr. Edmundo Llagas Jr (SPM-South), due to shifting of WSR and Posadas </t>
  </si>
  <si>
    <t>Additional 3 psi to target discharge pressure from 12:01pm to 5am (NOV 30) as per request of Engr.Edmundo Llagas Jr (SPM-South), due to shifting of WSR and Posadas Influence area.</t>
  </si>
  <si>
    <t>Additional 3 psi to target discharge pressure from 12:01pm to 5am (DEC 1) as per request of Engr.Edmundo Llagas Jr (SPM-South), due to shifting of WSR and Posadas Influence area.</t>
  </si>
  <si>
    <t xml:space="preserve">Additional 3 psi to target discharge pressure @ 10:01 pm to 5am (NOV 27) as per request of Engr. Edmundo Llagas Jr (SPM-South), due to shifting of WSR and Posadas </t>
  </si>
  <si>
    <t>XCV1 CLOSED @ 4:20 AM,WATER  ELEVATION  (9.5M)</t>
  </si>
  <si>
    <t>CONDUCTED MONITORING @ MAGALLANES- ONLINE BOOSTER @ 8:26 AM, NORMAL OPERATION</t>
  </si>
  <si>
    <t>XCV1 CLOSED @ 4:23 AM,WATER  ELEVATION  (9.5M)</t>
  </si>
  <si>
    <t>XCV1 - INCREASED OPENING TO 38% @ 12:01AM FOR REFILLING</t>
  </si>
  <si>
    <t>CONDUCTED MONITORING @ MAGALLANES- ONLINE BOOSTER @ 9:05 AM, NORMAL OPERATION</t>
  </si>
  <si>
    <t>CONDUCTED MONITORING @ MAGALLANES- ONLINE BOOSTER @ 3:50 PM, NORMAL OPERATION</t>
  </si>
  <si>
    <t>CONDUCTED MONITORING @ MAGALLANES- ONLINE BOOSTER @ 10:21 PM, NORMAL OPERATION</t>
  </si>
  <si>
    <t>XCV1 - INCREASE OPENING TO 38% @ 12:01 AM</t>
  </si>
  <si>
    <t>XCV1 CLOSED @ 4:48 AM,WATER  ELEVATION  (9.5M)</t>
  </si>
  <si>
    <t>XCV-4 OPENED @ 3:00 PM / CLOSED @ 7:00 PM</t>
  </si>
  <si>
    <t>SP2 - STOPPED @ 9:45 PM DUE TO EXCESS CAPACITY</t>
  </si>
  <si>
    <t>CONDUCTED MONITORING @ MAGALLANES- ONLINE BOOSTER @ 9:21 PM, NORMAL OPERATION</t>
  </si>
  <si>
    <t>XCV1 CLOSED @ 4:38 AM,WATER  ELEVATION  (9.5M)</t>
  </si>
  <si>
    <t>CHRIS DIO</t>
  </si>
  <si>
    <t>CONDUCTED MONITORING @ MAGALLANES- ONLINE BOOSTER @ 2:00 PM, NORMAL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</si>
</sst>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yy;@"/>
    <numFmt numFmtId="165" formatCode="[$-3409]dddd\,\ mmmm\ dd\,\ yyyy;@"/>
    <numFmt numFmtId="166" formatCode="_(* #,##0_);_(* \(#,##0\);_(* &quot;-&quot;??_);_(@_)"/>
    <numFmt numFmtId="167" formatCode="0.0"/>
    <numFmt numFmtId="168" formatCode="#,##0.000_);\(#,##0.000\)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10"/>
      <name val="Arial"/>
      <family val="2"/>
    </font>
    <font>
      <i/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i/>
      <sz val="10"/>
      <color rgb="FF0000FF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b/>
      <i/>
      <u/>
      <sz val="9"/>
      <color rgb="FF00B050"/>
      <name val="Calibri"/>
      <family val="2"/>
      <scheme val="minor"/>
    </font>
    <font>
      <i/>
      <sz val="10"/>
      <color rgb="FF7030A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5B6B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27" fillId="0" borderId="0"/>
    <xf numFmtId="0" fontId="34" fillId="0" borderId="0" applyNumberFormat="0" applyFill="0" applyBorder="0" applyAlignment="0" applyProtection="0"/>
    <xf numFmtId="0" fontId="35" fillId="0" borderId="13" applyNumberFormat="0" applyFill="0" applyAlignment="0" applyProtection="0"/>
    <xf numFmtId="0" fontId="36" fillId="0" borderId="14" applyNumberFormat="0" applyFill="0" applyAlignment="0" applyProtection="0"/>
    <xf numFmtId="0" fontId="37" fillId="0" borderId="15" applyNumberFormat="0" applyFill="0" applyAlignment="0" applyProtection="0"/>
    <xf numFmtId="0" fontId="37" fillId="0" borderId="0" applyNumberFormat="0" applyFill="0" applyBorder="0" applyAlignment="0" applyProtection="0"/>
    <xf numFmtId="0" fontId="38" fillId="20" borderId="0" applyNumberFormat="0" applyBorder="0" applyAlignment="0" applyProtection="0"/>
    <xf numFmtId="0" fontId="39" fillId="21" borderId="0" applyNumberFormat="0" applyBorder="0" applyAlignment="0" applyProtection="0"/>
    <xf numFmtId="0" fontId="40" fillId="22" borderId="0" applyNumberFormat="0" applyBorder="0" applyAlignment="0" applyProtection="0"/>
    <xf numFmtId="0" fontId="41" fillId="23" borderId="16" applyNumberFormat="0" applyAlignment="0" applyProtection="0"/>
    <xf numFmtId="0" fontId="42" fillId="24" borderId="17" applyNumberFormat="0" applyAlignment="0" applyProtection="0"/>
    <xf numFmtId="0" fontId="43" fillId="24" borderId="16" applyNumberFormat="0" applyAlignment="0" applyProtection="0"/>
    <xf numFmtId="0" fontId="44" fillId="0" borderId="18" applyNumberFormat="0" applyFill="0" applyAlignment="0" applyProtection="0"/>
    <xf numFmtId="0" fontId="45" fillId="25" borderId="19" applyNumberFormat="0" applyAlignment="0" applyProtection="0"/>
    <xf numFmtId="0" fontId="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4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7" fillId="38" borderId="0" applyNumberFormat="0" applyBorder="0" applyAlignment="0" applyProtection="0"/>
    <xf numFmtId="0" fontId="47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7" fillId="42" borderId="0" applyNumberFormat="0" applyBorder="0" applyAlignment="0" applyProtection="0"/>
    <xf numFmtId="0" fontId="47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7" fillId="46" borderId="0" applyNumberFormat="0" applyBorder="0" applyAlignment="0" applyProtection="0"/>
    <xf numFmtId="0" fontId="47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7" fillId="50" borderId="0" applyNumberFormat="0" applyBorder="0" applyAlignment="0" applyProtection="0"/>
    <xf numFmtId="0" fontId="49" fillId="0" borderId="0"/>
    <xf numFmtId="0" fontId="27" fillId="0" borderId="0"/>
    <xf numFmtId="0" fontId="27" fillId="0" borderId="0"/>
    <xf numFmtId="0" fontId="27" fillId="0" borderId="0"/>
    <xf numFmtId="0" fontId="48" fillId="26" borderId="20" applyNumberFormat="0" applyFont="0" applyAlignment="0" applyProtection="0"/>
    <xf numFmtId="0" fontId="27" fillId="0" borderId="0"/>
    <xf numFmtId="43" fontId="1" fillId="0" borderId="0" applyFont="0" applyFill="0" applyBorder="0" applyAlignment="0" applyProtection="0"/>
    <xf numFmtId="0" fontId="1" fillId="0" borderId="0"/>
    <xf numFmtId="43" fontId="50" fillId="0" borderId="0" applyFont="0" applyFill="0" applyBorder="0" applyAlignment="0" applyProtection="0"/>
    <xf numFmtId="0" fontId="50" fillId="0" borderId="0"/>
    <xf numFmtId="43" fontId="27" fillId="0" borderId="0" applyFont="0" applyFill="0" applyBorder="0" applyAlignment="0" applyProtection="0"/>
    <xf numFmtId="0" fontId="27" fillId="0" borderId="0"/>
  </cellStyleXfs>
  <cellXfs count="414">
    <xf numFmtId="0" fontId="0" fillId="0" borderId="0" xfId="0"/>
    <xf numFmtId="0" fontId="5" fillId="2" borderId="0" xfId="0" applyFont="1" applyFill="1" applyBorder="1" applyAlignment="1">
      <alignment horizontal="left" vertical="center"/>
    </xf>
    <xf numFmtId="0" fontId="53" fillId="0" borderId="11" xfId="0" applyFont="1" applyFill="1" applyBorder="1" applyAlignment="1" applyProtection="1"/>
    <xf numFmtId="0" fontId="0" fillId="0" borderId="0" xfId="0"/>
    <xf numFmtId="0" fontId="5" fillId="7" borderId="1" xfId="0" applyFont="1" applyFill="1" applyBorder="1" applyAlignment="1">
      <alignment horizontal="center" vertical="center"/>
    </xf>
    <xf numFmtId="1" fontId="14" fillId="6" borderId="1" xfId="2" applyNumberFormat="1" applyFont="1" applyFill="1" applyBorder="1" applyAlignment="1">
      <alignment horizontal="center" vertical="center" wrapText="1"/>
    </xf>
    <xf numFmtId="1" fontId="5" fillId="51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3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/>
    <xf numFmtId="0" fontId="10" fillId="0" borderId="0" xfId="0" applyFont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Border="1" applyAlignment="1"/>
    <xf numFmtId="0" fontId="11" fillId="0" borderId="0" xfId="0" applyFont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/>
    <xf numFmtId="166" fontId="6" fillId="4" borderId="1" xfId="1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>
      <alignment horizontal="center" vertical="center"/>
    </xf>
    <xf numFmtId="18" fontId="5" fillId="8" borderId="1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167" fontId="5" fillId="5" borderId="1" xfId="0" applyNumberFormat="1" applyFont="1" applyFill="1" applyBorder="1" applyAlignment="1">
      <alignment horizontal="center" vertical="center"/>
    </xf>
    <xf numFmtId="167" fontId="19" fillId="11" borderId="1" xfId="0" applyNumberFormat="1" applyFont="1" applyFill="1" applyBorder="1" applyAlignment="1" applyProtection="1">
      <alignment horizontal="center" vertical="center"/>
    </xf>
    <xf numFmtId="167" fontId="20" fillId="11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" fontId="21" fillId="7" borderId="1" xfId="0" applyNumberFormat="1" applyFont="1" applyFill="1" applyBorder="1" applyAlignment="1">
      <alignment horizontal="center" vertical="center"/>
    </xf>
    <xf numFmtId="168" fontId="5" fillId="13" borderId="1" xfId="1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0" fontId="5" fillId="5" borderId="1" xfId="2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21" fillId="14" borderId="1" xfId="0" applyFont="1" applyFill="1" applyBorder="1" applyAlignment="1">
      <alignment horizontal="center" vertical="center"/>
    </xf>
    <xf numFmtId="43" fontId="21" fillId="14" borderId="1" xfId="0" applyNumberFormat="1" applyFont="1" applyFill="1" applyBorder="1" applyAlignment="1">
      <alignment horizontal="center" vertical="center"/>
    </xf>
    <xf numFmtId="9" fontId="5" fillId="5" borderId="1" xfId="2" applyFont="1" applyFill="1" applyBorder="1" applyAlignment="1">
      <alignment horizontal="center" vertical="center" wrapText="1"/>
    </xf>
    <xf numFmtId="0" fontId="0" fillId="1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2" fontId="0" fillId="16" borderId="1" xfId="0" applyNumberFormat="1" applyFont="1" applyFill="1" applyBorder="1" applyAlignment="1">
      <alignment horizontal="center" vertical="center"/>
    </xf>
    <xf numFmtId="0" fontId="10" fillId="0" borderId="0" xfId="0" applyFont="1"/>
    <xf numFmtId="1" fontId="5" fillId="17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6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7" fontId="5" fillId="12" borderId="2" xfId="0" applyNumberFormat="1" applyFont="1" applyFill="1" applyBorder="1" applyAlignment="1">
      <alignment horizontal="center" vertical="center"/>
    </xf>
    <xf numFmtId="0" fontId="5" fillId="6" borderId="1" xfId="0" applyFont="1" applyFill="1" applyBorder="1"/>
    <xf numFmtId="0" fontId="5" fillId="6" borderId="2" xfId="0" applyFont="1" applyFill="1" applyBorder="1"/>
    <xf numFmtId="0" fontId="5" fillId="6" borderId="4" xfId="0" applyFont="1" applyFill="1" applyBorder="1"/>
    <xf numFmtId="167" fontId="5" fillId="6" borderId="3" xfId="0" applyNumberFormat="1" applyFont="1" applyFill="1" applyBorder="1"/>
    <xf numFmtId="167" fontId="5" fillId="6" borderId="4" xfId="0" applyNumberFormat="1" applyFont="1" applyFill="1" applyBorder="1"/>
    <xf numFmtId="167" fontId="5" fillId="6" borderId="2" xfId="0" applyNumberFormat="1" applyFont="1" applyFill="1" applyBorder="1"/>
    <xf numFmtId="167" fontId="12" fillId="6" borderId="1" xfId="0" applyNumberFormat="1" applyFont="1" applyFill="1" applyBorder="1" applyAlignment="1">
      <alignment horizontal="center" vertical="center"/>
    </xf>
    <xf numFmtId="167" fontId="12" fillId="6" borderId="1" xfId="0" applyNumberFormat="1" applyFont="1" applyFill="1" applyBorder="1" applyAlignment="1">
      <alignment vertical="center"/>
    </xf>
    <xf numFmtId="166" fontId="23" fillId="14" borderId="1" xfId="1" applyNumberFormat="1" applyFont="1" applyFill="1" applyBorder="1" applyAlignment="1">
      <alignment horizontal="center" vertical="center"/>
    </xf>
    <xf numFmtId="2" fontId="12" fillId="14" borderId="1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6" borderId="2" xfId="0" applyFill="1" applyBorder="1"/>
    <xf numFmtId="0" fontId="0" fillId="6" borderId="1" xfId="0" applyFill="1" applyBorder="1" applyAlignment="1">
      <alignment horizontal="center"/>
    </xf>
    <xf numFmtId="166" fontId="12" fillId="14" borderId="1" xfId="1" applyNumberFormat="1" applyFont="1" applyFill="1" applyBorder="1" applyAlignment="1">
      <alignment horizontal="center" vertical="center"/>
    </xf>
    <xf numFmtId="43" fontId="12" fillId="14" borderId="1" xfId="1" applyNumberFormat="1" applyFont="1" applyFill="1" applyBorder="1" applyAlignment="1">
      <alignment horizontal="center" vertical="center"/>
    </xf>
    <xf numFmtId="0" fontId="0" fillId="6" borderId="3" xfId="0" applyFill="1" applyBorder="1"/>
    <xf numFmtId="0" fontId="0" fillId="6" borderId="4" xfId="0" applyFill="1" applyBorder="1"/>
    <xf numFmtId="0" fontId="0" fillId="6" borderId="1" xfId="0" applyFill="1" applyBorder="1"/>
    <xf numFmtId="1" fontId="0" fillId="6" borderId="3" xfId="0" applyNumberFormat="1" applyFill="1" applyBorder="1" applyAlignment="1">
      <alignment horizontal="center"/>
    </xf>
    <xf numFmtId="1" fontId="24" fillId="18" borderId="1" xfId="0" applyNumberFormat="1" applyFont="1" applyFill="1" applyBorder="1" applyAlignment="1"/>
    <xf numFmtId="2" fontId="23" fillId="1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43" fontId="6" fillId="19" borderId="0" xfId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vertical="center"/>
    </xf>
    <xf numFmtId="0" fontId="32" fillId="19" borderId="11" xfId="4" applyFont="1" applyFill="1" applyBorder="1" applyAlignment="1">
      <alignment horizontal="left"/>
    </xf>
    <xf numFmtId="0" fontId="21" fillId="0" borderId="11" xfId="0" applyFont="1" applyFill="1" applyBorder="1" applyAlignment="1" applyProtection="1"/>
    <xf numFmtId="0" fontId="33" fillId="0" borderId="11" xfId="0" applyFont="1" applyFill="1" applyBorder="1" applyAlignment="1"/>
    <xf numFmtId="0" fontId="28" fillId="19" borderId="0" xfId="0" applyFont="1" applyFill="1" applyBorder="1" applyAlignment="1"/>
    <xf numFmtId="0" fontId="28" fillId="19" borderId="11" xfId="0" applyFont="1" applyFill="1" applyBorder="1" applyAlignment="1"/>
    <xf numFmtId="0" fontId="51" fillId="2" borderId="1" xfId="0" applyFont="1" applyFill="1" applyBorder="1" applyAlignment="1">
      <alignment horizontal="center" vertical="center"/>
    </xf>
    <xf numFmtId="0" fontId="5" fillId="0" borderId="0" xfId="0" applyFont="1"/>
    <xf numFmtId="1" fontId="5" fillId="10" borderId="1" xfId="0" applyNumberFormat="1" applyFont="1" applyFill="1" applyBorder="1" applyAlignment="1">
      <alignment horizontal="center" vertical="center"/>
    </xf>
    <xf numFmtId="1" fontId="5" fillId="5" borderId="1" xfId="2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/>
    <xf numFmtId="9" fontId="26" fillId="0" borderId="0" xfId="2" applyFont="1" applyFill="1" applyBorder="1" applyAlignment="1"/>
    <xf numFmtId="9" fontId="26" fillId="0" borderId="0" xfId="2" applyFont="1" applyFill="1" applyBorder="1" applyAlignment="1">
      <alignment wrapText="1"/>
    </xf>
    <xf numFmtId="0" fontId="32" fillId="19" borderId="3" xfId="4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center" wrapText="1"/>
    </xf>
    <xf numFmtId="0" fontId="5" fillId="0" borderId="11" xfId="0" applyFont="1" applyBorder="1"/>
    <xf numFmtId="0" fontId="29" fillId="19" borderId="11" xfId="4" applyFont="1" applyFill="1" applyBorder="1" applyAlignment="1">
      <alignment horizontal="left"/>
    </xf>
    <xf numFmtId="0" fontId="30" fillId="19" borderId="11" xfId="0" applyFont="1" applyFill="1" applyBorder="1" applyAlignment="1">
      <alignment horizontal="left"/>
    </xf>
    <xf numFmtId="0" fontId="30" fillId="19" borderId="11" xfId="4" applyFont="1" applyFill="1" applyBorder="1" applyAlignment="1"/>
    <xf numFmtId="0" fontId="29" fillId="19" borderId="3" xfId="4" applyFont="1" applyFill="1" applyBorder="1" applyAlignment="1">
      <alignment horizontal="left"/>
    </xf>
    <xf numFmtId="0" fontId="30" fillId="19" borderId="3" xfId="0" applyFont="1" applyFill="1" applyBorder="1" applyAlignment="1">
      <alignment horizontal="left"/>
    </xf>
    <xf numFmtId="0" fontId="31" fillId="0" borderId="3" xfId="0" applyFont="1" applyFill="1" applyBorder="1" applyAlignment="1"/>
    <xf numFmtId="0" fontId="29" fillId="19" borderId="3" xfId="4" applyFont="1" applyFill="1" applyBorder="1" applyAlignment="1"/>
    <xf numFmtId="0" fontId="31" fillId="0" borderId="11" xfId="0" applyFont="1" applyFill="1" applyBorder="1" applyAlignment="1"/>
    <xf numFmtId="0" fontId="28" fillId="19" borderId="3" xfId="4" applyFont="1" applyFill="1" applyBorder="1" applyAlignment="1"/>
    <xf numFmtId="0" fontId="28" fillId="19" borderId="11" xfId="4" applyFont="1" applyFill="1" applyBorder="1" applyAlignment="1">
      <alignment horizontal="left"/>
    </xf>
    <xf numFmtId="0" fontId="30" fillId="19" borderId="11" xfId="4" applyFont="1" applyFill="1" applyBorder="1" applyAlignment="1">
      <alignment horizontal="left"/>
    </xf>
    <xf numFmtId="0" fontId="52" fillId="0" borderId="11" xfId="0" applyFont="1" applyBorder="1"/>
    <xf numFmtId="0" fontId="28" fillId="19" borderId="3" xfId="4" applyFont="1" applyFill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29" fillId="0" borderId="11" xfId="0" applyFont="1" applyFill="1" applyBorder="1" applyAlignment="1" applyProtection="1"/>
    <xf numFmtId="0" fontId="1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9" fillId="19" borderId="11" xfId="4" applyFont="1" applyFill="1" applyBorder="1" applyAlignment="1"/>
    <xf numFmtId="0" fontId="0" fillId="0" borderId="0" xfId="0"/>
    <xf numFmtId="0" fontId="5" fillId="2" borderId="0" xfId="0" applyFont="1" applyFill="1" applyBorder="1" applyAlignment="1">
      <alignment horizontal="left" vertical="center"/>
    </xf>
    <xf numFmtId="0" fontId="53" fillId="0" borderId="11" xfId="0" applyFont="1" applyFill="1" applyBorder="1" applyAlignment="1" applyProtection="1"/>
    <xf numFmtId="0" fontId="5" fillId="7" borderId="1" xfId="0" applyFont="1" applyFill="1" applyBorder="1" applyAlignment="1">
      <alignment horizontal="center" vertical="center"/>
    </xf>
    <xf numFmtId="1" fontId="14" fillId="6" borderId="1" xfId="2" applyNumberFormat="1" applyFont="1" applyFill="1" applyBorder="1" applyAlignment="1">
      <alignment horizontal="center" vertical="center" wrapText="1"/>
    </xf>
    <xf numFmtId="1" fontId="5" fillId="51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3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/>
    <xf numFmtId="0" fontId="10" fillId="0" borderId="0" xfId="0" applyFont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Border="1" applyAlignment="1"/>
    <xf numFmtId="0" fontId="11" fillId="0" borderId="0" xfId="0" applyFont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/>
    <xf numFmtId="166" fontId="6" fillId="4" borderId="1" xfId="1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>
      <alignment horizontal="center" vertical="center"/>
    </xf>
    <xf numFmtId="18" fontId="5" fillId="8" borderId="1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167" fontId="5" fillId="5" borderId="1" xfId="0" applyNumberFormat="1" applyFont="1" applyFill="1" applyBorder="1" applyAlignment="1">
      <alignment horizontal="center" vertical="center"/>
    </xf>
    <xf numFmtId="167" fontId="19" fillId="11" borderId="1" xfId="0" applyNumberFormat="1" applyFont="1" applyFill="1" applyBorder="1" applyAlignment="1" applyProtection="1">
      <alignment horizontal="center" vertical="center"/>
    </xf>
    <xf numFmtId="167" fontId="20" fillId="11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" fontId="21" fillId="7" borderId="1" xfId="0" applyNumberFormat="1" applyFont="1" applyFill="1" applyBorder="1" applyAlignment="1">
      <alignment horizontal="center" vertical="center"/>
    </xf>
    <xf numFmtId="168" fontId="5" fillId="13" borderId="1" xfId="1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0" fontId="5" fillId="5" borderId="1" xfId="2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21" fillId="14" borderId="1" xfId="0" applyFont="1" applyFill="1" applyBorder="1" applyAlignment="1">
      <alignment horizontal="center" vertical="center"/>
    </xf>
    <xf numFmtId="43" fontId="21" fillId="14" borderId="1" xfId="0" applyNumberFormat="1" applyFont="1" applyFill="1" applyBorder="1" applyAlignment="1">
      <alignment horizontal="center" vertical="center"/>
    </xf>
    <xf numFmtId="9" fontId="5" fillId="5" borderId="1" xfId="2" applyFont="1" applyFill="1" applyBorder="1" applyAlignment="1">
      <alignment horizontal="center" vertical="center" wrapText="1"/>
    </xf>
    <xf numFmtId="0" fontId="0" fillId="1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2" fontId="0" fillId="16" borderId="1" xfId="0" applyNumberFormat="1" applyFont="1" applyFill="1" applyBorder="1" applyAlignment="1">
      <alignment horizontal="center" vertical="center"/>
    </xf>
    <xf numFmtId="0" fontId="10" fillId="0" borderId="0" xfId="0" applyFont="1"/>
    <xf numFmtId="1" fontId="5" fillId="17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6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7" fontId="5" fillId="12" borderId="2" xfId="0" applyNumberFormat="1" applyFont="1" applyFill="1" applyBorder="1" applyAlignment="1">
      <alignment horizontal="center" vertical="center"/>
    </xf>
    <xf numFmtId="0" fontId="5" fillId="6" borderId="1" xfId="0" applyFont="1" applyFill="1" applyBorder="1"/>
    <xf numFmtId="0" fontId="5" fillId="6" borderId="2" xfId="0" applyFont="1" applyFill="1" applyBorder="1"/>
    <xf numFmtId="0" fontId="5" fillId="6" borderId="4" xfId="0" applyFont="1" applyFill="1" applyBorder="1"/>
    <xf numFmtId="167" fontId="5" fillId="6" borderId="3" xfId="0" applyNumberFormat="1" applyFont="1" applyFill="1" applyBorder="1"/>
    <xf numFmtId="167" fontId="5" fillId="6" borderId="4" xfId="0" applyNumberFormat="1" applyFont="1" applyFill="1" applyBorder="1"/>
    <xf numFmtId="167" fontId="5" fillId="6" borderId="2" xfId="0" applyNumberFormat="1" applyFont="1" applyFill="1" applyBorder="1"/>
    <xf numFmtId="167" fontId="12" fillId="6" borderId="1" xfId="0" applyNumberFormat="1" applyFont="1" applyFill="1" applyBorder="1" applyAlignment="1">
      <alignment horizontal="center" vertical="center"/>
    </xf>
    <xf numFmtId="167" fontId="12" fillId="6" borderId="1" xfId="0" applyNumberFormat="1" applyFont="1" applyFill="1" applyBorder="1" applyAlignment="1">
      <alignment vertical="center"/>
    </xf>
    <xf numFmtId="166" fontId="23" fillId="14" borderId="1" xfId="1" applyNumberFormat="1" applyFont="1" applyFill="1" applyBorder="1" applyAlignment="1">
      <alignment horizontal="center" vertical="center"/>
    </xf>
    <xf numFmtId="2" fontId="12" fillId="14" borderId="1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6" borderId="2" xfId="0" applyFill="1" applyBorder="1"/>
    <xf numFmtId="0" fontId="0" fillId="6" borderId="1" xfId="0" applyFill="1" applyBorder="1" applyAlignment="1">
      <alignment horizontal="center"/>
    </xf>
    <xf numFmtId="166" fontId="12" fillId="14" borderId="1" xfId="1" applyNumberFormat="1" applyFont="1" applyFill="1" applyBorder="1" applyAlignment="1">
      <alignment horizontal="center" vertical="center"/>
    </xf>
    <xf numFmtId="43" fontId="12" fillId="14" borderId="1" xfId="1" applyNumberFormat="1" applyFont="1" applyFill="1" applyBorder="1" applyAlignment="1">
      <alignment horizontal="center" vertical="center"/>
    </xf>
    <xf numFmtId="0" fontId="0" fillId="6" borderId="3" xfId="0" applyFill="1" applyBorder="1"/>
    <xf numFmtId="0" fontId="0" fillId="6" borderId="4" xfId="0" applyFill="1" applyBorder="1"/>
    <xf numFmtId="0" fontId="0" fillId="6" borderId="1" xfId="0" applyFill="1" applyBorder="1"/>
    <xf numFmtId="1" fontId="0" fillId="6" borderId="3" xfId="0" applyNumberFormat="1" applyFill="1" applyBorder="1" applyAlignment="1">
      <alignment horizontal="center"/>
    </xf>
    <xf numFmtId="1" fontId="24" fillId="18" borderId="1" xfId="0" applyNumberFormat="1" applyFont="1" applyFill="1" applyBorder="1" applyAlignment="1"/>
    <xf numFmtId="2" fontId="23" fillId="1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43" fontId="6" fillId="19" borderId="0" xfId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vertical="center"/>
    </xf>
    <xf numFmtId="0" fontId="32" fillId="19" borderId="11" xfId="4" applyFont="1" applyFill="1" applyBorder="1" applyAlignment="1">
      <alignment horizontal="left"/>
    </xf>
    <xf numFmtId="0" fontId="21" fillId="0" borderId="11" xfId="0" applyFont="1" applyFill="1" applyBorder="1" applyAlignment="1" applyProtection="1"/>
    <xf numFmtId="0" fontId="33" fillId="0" borderId="11" xfId="0" applyFont="1" applyFill="1" applyBorder="1" applyAlignment="1"/>
    <xf numFmtId="0" fontId="28" fillId="19" borderId="0" xfId="0" applyFont="1" applyFill="1" applyBorder="1" applyAlignment="1"/>
    <xf numFmtId="0" fontId="28" fillId="19" borderId="11" xfId="0" applyFont="1" applyFill="1" applyBorder="1" applyAlignment="1"/>
    <xf numFmtId="0" fontId="51" fillId="2" borderId="1" xfId="0" applyFont="1" applyFill="1" applyBorder="1" applyAlignment="1">
      <alignment horizontal="center" vertical="center"/>
    </xf>
    <xf numFmtId="0" fontId="5" fillId="0" borderId="0" xfId="0" applyFont="1"/>
    <xf numFmtId="1" fontId="5" fillId="10" borderId="1" xfId="0" applyNumberFormat="1" applyFont="1" applyFill="1" applyBorder="1" applyAlignment="1">
      <alignment horizontal="center" vertical="center"/>
    </xf>
    <xf numFmtId="1" fontId="5" fillId="5" borderId="1" xfId="2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/>
    <xf numFmtId="9" fontId="26" fillId="0" borderId="0" xfId="2" applyFont="1" applyFill="1" applyBorder="1" applyAlignment="1"/>
    <xf numFmtId="9" fontId="26" fillId="0" borderId="0" xfId="2" applyFont="1" applyFill="1" applyBorder="1" applyAlignment="1">
      <alignment wrapText="1"/>
    </xf>
    <xf numFmtId="0" fontId="32" fillId="19" borderId="3" xfId="4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center" wrapText="1"/>
    </xf>
    <xf numFmtId="0" fontId="5" fillId="0" borderId="11" xfId="0" applyFont="1" applyBorder="1"/>
    <xf numFmtId="0" fontId="29" fillId="19" borderId="11" xfId="4" applyFont="1" applyFill="1" applyBorder="1" applyAlignment="1">
      <alignment horizontal="left"/>
    </xf>
    <xf numFmtId="0" fontId="30" fillId="19" borderId="11" xfId="0" applyFont="1" applyFill="1" applyBorder="1" applyAlignment="1">
      <alignment horizontal="left"/>
    </xf>
    <xf numFmtId="0" fontId="30" fillId="19" borderId="11" xfId="4" applyFont="1" applyFill="1" applyBorder="1" applyAlignment="1"/>
    <xf numFmtId="0" fontId="29" fillId="19" borderId="3" xfId="4" applyFont="1" applyFill="1" applyBorder="1" applyAlignment="1">
      <alignment horizontal="left"/>
    </xf>
    <xf numFmtId="0" fontId="30" fillId="19" borderId="3" xfId="0" applyFont="1" applyFill="1" applyBorder="1" applyAlignment="1">
      <alignment horizontal="left"/>
    </xf>
    <xf numFmtId="0" fontId="31" fillId="0" borderId="3" xfId="0" applyFont="1" applyFill="1" applyBorder="1" applyAlignment="1"/>
    <xf numFmtId="0" fontId="29" fillId="19" borderId="3" xfId="4" applyFont="1" applyFill="1" applyBorder="1" applyAlignment="1"/>
    <xf numFmtId="0" fontId="31" fillId="0" borderId="11" xfId="0" applyFont="1" applyFill="1" applyBorder="1" applyAlignment="1"/>
    <xf numFmtId="0" fontId="28" fillId="19" borderId="3" xfId="4" applyFont="1" applyFill="1" applyBorder="1" applyAlignment="1"/>
    <xf numFmtId="0" fontId="28" fillId="19" borderId="11" xfId="4" applyFont="1" applyFill="1" applyBorder="1" applyAlignment="1">
      <alignment horizontal="left"/>
    </xf>
    <xf numFmtId="0" fontId="30" fillId="19" borderId="11" xfId="4" applyFont="1" applyFill="1" applyBorder="1" applyAlignment="1">
      <alignment horizontal="left"/>
    </xf>
    <xf numFmtId="0" fontId="52" fillId="0" borderId="11" xfId="0" applyFont="1" applyBorder="1"/>
    <xf numFmtId="0" fontId="28" fillId="19" borderId="3" xfId="4" applyFont="1" applyFill="1" applyBorder="1" applyAlignment="1">
      <alignment horizontal="left"/>
    </xf>
    <xf numFmtId="0" fontId="29" fillId="0" borderId="11" xfId="0" applyFont="1" applyFill="1" applyBorder="1" applyAlignment="1" applyProtection="1"/>
    <xf numFmtId="0" fontId="29" fillId="19" borderId="11" xfId="4" applyFont="1" applyFill="1" applyBorder="1" applyAlignment="1"/>
    <xf numFmtId="0" fontId="1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8" fillId="19" borderId="11" xfId="4" applyFont="1" applyFill="1" applyBorder="1" applyAlignment="1"/>
    <xf numFmtId="0" fontId="1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54" fillId="0" borderId="11" xfId="0" applyFont="1" applyBorder="1"/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1" fontId="5" fillId="5" borderId="1" xfId="2" applyNumberFormat="1" applyFont="1" applyFill="1" applyBorder="1" applyAlignment="1">
      <alignment horizontal="center" vertical="center"/>
    </xf>
    <xf numFmtId="9" fontId="5" fillId="5" borderId="1" xfId="2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32" fillId="19" borderId="11" xfId="4" applyFont="1" applyFill="1" applyBorder="1" applyAlignment="1"/>
    <xf numFmtId="0" fontId="32" fillId="19" borderId="3" xfId="4" applyFont="1" applyFill="1" applyBorder="1" applyAlignment="1"/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3" xfId="0" applyBorder="1"/>
    <xf numFmtId="0" fontId="33" fillId="0" borderId="0" xfId="0" applyFont="1" applyFill="1" applyBorder="1" applyAlignment="1"/>
    <xf numFmtId="0" fontId="10" fillId="0" borderId="11" xfId="0" applyFont="1" applyBorder="1"/>
    <xf numFmtId="0" fontId="30" fillId="0" borderId="11" xfId="0" applyFont="1" applyBorder="1"/>
    <xf numFmtId="0" fontId="55" fillId="19" borderId="3" xfId="4" applyFont="1" applyFill="1" applyBorder="1" applyAlignment="1"/>
    <xf numFmtId="43" fontId="21" fillId="14" borderId="1" xfId="0" applyNumberFormat="1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53" fillId="0" borderId="0" xfId="0" applyFont="1" applyFill="1" applyBorder="1" applyAlignment="1" applyProtection="1"/>
    <xf numFmtId="0" fontId="21" fillId="0" borderId="0" xfId="0" applyFont="1" applyFill="1" applyBorder="1" applyAlignment="1" applyProtection="1"/>
    <xf numFmtId="0" fontId="0" fillId="0" borderId="0" xfId="0" applyBorder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5" fillId="5" borderId="2" xfId="2" applyNumberFormat="1" applyFont="1" applyFill="1" applyBorder="1" applyAlignment="1">
      <alignment horizontal="center" vertical="center" wrapText="1"/>
    </xf>
    <xf numFmtId="0" fontId="5" fillId="5" borderId="4" xfId="2" applyNumberFormat="1" applyFont="1" applyFill="1" applyBorder="1" applyAlignment="1">
      <alignment horizontal="center" vertical="center" wrapText="1"/>
    </xf>
    <xf numFmtId="0" fontId="15" fillId="5" borderId="2" xfId="0" applyNumberFormat="1" applyFont="1" applyFill="1" applyBorder="1" applyAlignment="1">
      <alignment horizontal="center" vertical="center"/>
    </xf>
    <xf numFmtId="0" fontId="15" fillId="5" borderId="4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16" fillId="6" borderId="1" xfId="3" quotePrefix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2" fillId="14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0" fontId="6" fillId="6" borderId="4" xfId="0" applyNumberFormat="1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29" fillId="0" borderId="3" xfId="0" applyFont="1" applyBorder="1"/>
  </cellXfs>
  <cellStyles count="5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Comma 2" xfId="51"/>
    <cellStyle name="Comma 3" xfId="53"/>
    <cellStyle name="Comma 3 2" xfId="55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3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50"/>
    <cellStyle name="Normal 2 2" xfId="48"/>
    <cellStyle name="Normal 2 3" xfId="45"/>
    <cellStyle name="Normal 2 4" xfId="52"/>
    <cellStyle name="Normal 2_JUNE 16-22" xfId="47"/>
    <cellStyle name="Normal 3" xfId="4"/>
    <cellStyle name="Normal 4" xfId="54"/>
    <cellStyle name="Normal 4 2" xfId="56"/>
    <cellStyle name="Normal 5" xfId="46"/>
    <cellStyle name="Note 2" xfId="49"/>
    <cellStyle name="Output" xfId="14" builtinId="21" customBuiltin="1"/>
    <cellStyle name="Percent" xfId="2" builtinId="5"/>
    <cellStyle name="Title" xfId="5" builtinId="15" customBuiltin="1"/>
    <cellStyle name="Total" xfId="20" builtinId="25" customBuiltin="1"/>
    <cellStyle name="Warning Text" xfId="18" builtinId="11" customBuiltin="1"/>
  </cellStyles>
  <dxfs count="10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FF"/>
      <color rgb="FFF2DCE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%203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"/>
      <sheetName val="OCT 2 "/>
      <sheetName val="OCT 3 "/>
      <sheetName val="OCT 4"/>
      <sheetName val="OCT 5"/>
      <sheetName val="OCT 6"/>
      <sheetName val="OCT 7"/>
      <sheetName val="OCT 8"/>
      <sheetName val="OCT 9 "/>
      <sheetName val="OCT 10"/>
      <sheetName val="OCT 11"/>
      <sheetName val="OCT 12"/>
      <sheetName val="OCT 13"/>
      <sheetName val="OCT 14"/>
      <sheetName val="OCT 15"/>
      <sheetName val="OCT 16"/>
      <sheetName val="OCT 17"/>
      <sheetName val="OCT 18"/>
      <sheetName val="OCT 19"/>
      <sheetName val="OCT 20"/>
      <sheetName val="OCT 21"/>
      <sheetName val="OCT 22"/>
      <sheetName val="OCT 23"/>
      <sheetName val="OCT 24"/>
      <sheetName val="OCT 25"/>
      <sheetName val="OCT 26"/>
      <sheetName val="OCT 27"/>
      <sheetName val="OCT 28"/>
      <sheetName val="OCT 29 "/>
      <sheetName val="OCT 30"/>
      <sheetName val="OCT 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34">
          <cell r="Q34">
            <v>12431257</v>
          </cell>
          <cell r="AG34">
            <v>32053338</v>
          </cell>
          <cell r="AP34">
            <v>7038983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5"/>
  <sheetViews>
    <sheetView showGridLines="0" topLeftCell="A37" zoomScaleNormal="100" workbookViewId="0">
      <selection activeCell="T59" sqref="T59"/>
    </sheetView>
  </sheetViews>
  <sheetFormatPr defaultRowHeight="15" x14ac:dyDescent="0.25"/>
  <cols>
    <col min="1" max="1" width="7.140625" style="3" customWidth="1"/>
    <col min="2" max="2" width="10.28515625" style="3" customWidth="1"/>
    <col min="3" max="3" width="11.7109375" style="3" customWidth="1"/>
    <col min="4" max="7" width="9.140625" style="3"/>
    <col min="8" max="8" width="20.42578125" style="3" customWidth="1"/>
    <col min="9" max="10" width="9.140625" style="3"/>
    <col min="11" max="11" width="9" style="3" customWidth="1"/>
    <col min="12" max="14" width="9.140625" style="3" hidden="1" customWidth="1"/>
    <col min="15" max="16" width="9.140625" style="3"/>
    <col min="17" max="18" width="9.140625" style="3" customWidth="1"/>
    <col min="19" max="32" width="9.140625" style="3"/>
    <col min="33" max="33" width="10.42578125" style="3" bestFit="1" customWidth="1"/>
    <col min="34" max="44" width="9.140625" style="3"/>
    <col min="45" max="45" width="83.85546875" style="17" customWidth="1"/>
    <col min="46" max="47" width="9.140625" style="110"/>
    <col min="48" max="48" width="29.7109375" style="110" customWidth="1"/>
    <col min="49" max="49" width="22" style="110" customWidth="1"/>
    <col min="50" max="50" width="9.140625" style="110"/>
    <col min="51" max="51" width="38.5703125" style="110" bestFit="1" customWidth="1"/>
    <col min="52" max="16384" width="9.140625" style="3"/>
  </cols>
  <sheetData>
    <row r="2" spans="2:51" ht="21" x14ac:dyDescent="0.25">
      <c r="B2" s="7"/>
      <c r="C2" s="110"/>
      <c r="D2" s="110"/>
      <c r="E2" s="8"/>
      <c r="F2" s="8"/>
      <c r="G2" s="110"/>
      <c r="H2" s="9"/>
      <c r="I2" s="9"/>
      <c r="J2" s="110"/>
      <c r="K2" s="9"/>
      <c r="L2" s="9"/>
      <c r="M2" s="110"/>
      <c r="N2" s="110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10"/>
      <c r="AN2" s="110"/>
      <c r="AO2" s="110"/>
      <c r="AP2" s="110"/>
      <c r="AQ2" s="110"/>
      <c r="AR2" s="110"/>
    </row>
    <row r="3" spans="2:51" ht="21" x14ac:dyDescent="0.25">
      <c r="B3" s="18" t="s">
        <v>1</v>
      </c>
      <c r="C3" s="18"/>
      <c r="D3" s="18"/>
      <c r="E3" s="110"/>
      <c r="F3" s="9"/>
      <c r="G3" s="9"/>
      <c r="H3" s="110"/>
      <c r="I3" s="110"/>
      <c r="J3" s="110"/>
      <c r="K3" s="19"/>
      <c r="L3" s="20"/>
      <c r="M3" s="110"/>
      <c r="N3" s="110"/>
      <c r="O3" s="21" t="s">
        <v>2</v>
      </c>
      <c r="P3" s="367" t="s">
        <v>134</v>
      </c>
      <c r="Q3" s="368"/>
      <c r="R3" s="368"/>
      <c r="S3" s="368"/>
      <c r="T3" s="368"/>
      <c r="U3" s="369"/>
      <c r="V3" s="22"/>
      <c r="W3" s="22"/>
      <c r="X3" s="22"/>
      <c r="Y3" s="22"/>
      <c r="Z3" s="22"/>
      <c r="AH3" s="110"/>
      <c r="AI3" s="110"/>
      <c r="AJ3" s="110"/>
      <c r="AK3" s="110"/>
      <c r="AL3" s="17"/>
      <c r="AM3" s="110"/>
      <c r="AN3" s="110"/>
      <c r="AO3" s="110"/>
      <c r="AP3" s="110"/>
      <c r="AQ3" s="110"/>
      <c r="AR3" s="110"/>
      <c r="AS3" s="110"/>
    </row>
    <row r="4" spans="2:51" x14ac:dyDescent="0.25">
      <c r="B4" s="23" t="s">
        <v>4</v>
      </c>
      <c r="C4" s="23"/>
      <c r="D4" s="23"/>
      <c r="E4" s="110"/>
      <c r="F4" s="24"/>
      <c r="G4" s="110"/>
      <c r="H4" s="110"/>
      <c r="I4" s="110"/>
      <c r="J4" s="110"/>
      <c r="K4" s="110"/>
      <c r="L4" s="110"/>
      <c r="M4" s="110"/>
      <c r="N4" s="110"/>
      <c r="O4" s="21" t="s">
        <v>5</v>
      </c>
      <c r="P4" s="367" t="s">
        <v>135</v>
      </c>
      <c r="Q4" s="368"/>
      <c r="R4" s="368"/>
      <c r="S4" s="368"/>
      <c r="T4" s="368"/>
      <c r="U4" s="369"/>
      <c r="V4" s="22"/>
      <c r="W4" s="22"/>
      <c r="X4" s="22"/>
      <c r="Y4" s="22"/>
      <c r="Z4" s="22"/>
      <c r="AH4" s="110"/>
      <c r="AI4" s="110"/>
      <c r="AJ4" s="110"/>
      <c r="AK4" s="110"/>
      <c r="AL4" s="17"/>
      <c r="AM4" s="110"/>
      <c r="AN4" s="110"/>
      <c r="AO4" s="110"/>
      <c r="AP4" s="110"/>
      <c r="AQ4" s="110"/>
      <c r="AR4" s="110"/>
      <c r="AS4" s="110"/>
    </row>
    <row r="5" spans="2:51" x14ac:dyDescent="0.25">
      <c r="B5" s="110"/>
      <c r="C5" s="110"/>
      <c r="D5" s="110"/>
      <c r="E5" s="25"/>
      <c r="F5" s="25"/>
      <c r="G5" s="110"/>
      <c r="H5" s="110"/>
      <c r="I5" s="110"/>
      <c r="J5" s="110"/>
      <c r="K5" s="110"/>
      <c r="L5" s="110"/>
      <c r="M5" s="110"/>
      <c r="N5" s="110"/>
      <c r="O5" s="21" t="s">
        <v>6</v>
      </c>
      <c r="P5" s="367" t="s">
        <v>133</v>
      </c>
      <c r="Q5" s="368"/>
      <c r="R5" s="368"/>
      <c r="S5" s="368"/>
      <c r="T5" s="368"/>
      <c r="U5" s="369"/>
      <c r="V5" s="22"/>
      <c r="W5" s="22"/>
      <c r="X5" s="22"/>
      <c r="Y5" s="22"/>
      <c r="Z5" s="22"/>
      <c r="AH5" s="110"/>
      <c r="AI5" s="110"/>
      <c r="AJ5" s="110"/>
      <c r="AK5" s="110"/>
      <c r="AL5" s="17"/>
      <c r="AM5" s="110"/>
      <c r="AN5" s="110"/>
      <c r="AO5" s="110"/>
      <c r="AP5" s="110"/>
      <c r="AQ5" s="110"/>
      <c r="AR5" s="110"/>
      <c r="AS5" s="110"/>
    </row>
    <row r="6" spans="2:51" x14ac:dyDescent="0.25">
      <c r="B6" s="367" t="s">
        <v>7</v>
      </c>
      <c r="C6" s="369"/>
      <c r="D6" s="370" t="s">
        <v>8</v>
      </c>
      <c r="E6" s="371"/>
      <c r="F6" s="371"/>
      <c r="G6" s="371"/>
      <c r="H6" s="372"/>
      <c r="I6" s="110"/>
      <c r="J6" s="110"/>
      <c r="K6" s="21"/>
      <c r="L6" s="373">
        <v>41686</v>
      </c>
      <c r="M6" s="373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374" t="s">
        <v>9</v>
      </c>
      <c r="C7" s="375"/>
      <c r="D7" s="374" t="s">
        <v>10</v>
      </c>
      <c r="E7" s="376"/>
      <c r="F7" s="376"/>
      <c r="G7" s="375"/>
      <c r="H7" s="133" t="s">
        <v>11</v>
      </c>
      <c r="I7" s="134" t="s">
        <v>12</v>
      </c>
      <c r="J7" s="134" t="s">
        <v>13</v>
      </c>
      <c r="K7" s="134" t="s">
        <v>14</v>
      </c>
      <c r="L7" s="17"/>
      <c r="M7" s="17"/>
      <c r="N7" s="17"/>
      <c r="O7" s="133" t="s">
        <v>15</v>
      </c>
      <c r="P7" s="374" t="s">
        <v>16</v>
      </c>
      <c r="Q7" s="376"/>
      <c r="R7" s="376"/>
      <c r="S7" s="376"/>
      <c r="T7" s="375"/>
      <c r="U7" s="387" t="s">
        <v>17</v>
      </c>
      <c r="V7" s="387"/>
      <c r="W7" s="134" t="s">
        <v>18</v>
      </c>
      <c r="X7" s="374" t="s">
        <v>19</v>
      </c>
      <c r="Y7" s="375"/>
      <c r="Z7" s="374" t="s">
        <v>20</v>
      </c>
      <c r="AA7" s="375"/>
      <c r="AB7" s="374" t="s">
        <v>21</v>
      </c>
      <c r="AC7" s="375"/>
      <c r="AD7" s="374" t="s">
        <v>22</v>
      </c>
      <c r="AE7" s="375"/>
      <c r="AF7" s="134" t="s">
        <v>23</v>
      </c>
      <c r="AG7" s="134" t="s">
        <v>24</v>
      </c>
      <c r="AH7" s="134" t="s">
        <v>25</v>
      </c>
      <c r="AI7" s="134" t="s">
        <v>26</v>
      </c>
      <c r="AJ7" s="374" t="s">
        <v>27</v>
      </c>
      <c r="AK7" s="376"/>
      <c r="AL7" s="376"/>
      <c r="AM7" s="376"/>
      <c r="AN7" s="375"/>
      <c r="AO7" s="374" t="s">
        <v>28</v>
      </c>
      <c r="AP7" s="376"/>
      <c r="AQ7" s="375"/>
      <c r="AR7" s="134" t="s">
        <v>29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377">
        <v>41944</v>
      </c>
      <c r="C8" s="378"/>
      <c r="D8" s="379" t="s">
        <v>30</v>
      </c>
      <c r="E8" s="380"/>
      <c r="F8" s="380"/>
      <c r="G8" s="381"/>
      <c r="H8" s="33"/>
      <c r="I8" s="379" t="s">
        <v>30</v>
      </c>
      <c r="J8" s="380"/>
      <c r="K8" s="381"/>
      <c r="L8" s="34"/>
      <c r="M8" s="34"/>
      <c r="N8" s="34"/>
      <c r="O8" s="33" t="s">
        <v>31</v>
      </c>
      <c r="P8" s="33" t="s">
        <v>31</v>
      </c>
      <c r="Q8" s="33" t="s">
        <v>32</v>
      </c>
      <c r="R8" s="33" t="s">
        <v>32</v>
      </c>
      <c r="S8" s="33" t="s">
        <v>31</v>
      </c>
      <c r="T8" s="33" t="s">
        <v>33</v>
      </c>
      <c r="U8" s="382" t="s">
        <v>34</v>
      </c>
      <c r="V8" s="382"/>
      <c r="W8" s="35" t="s">
        <v>35</v>
      </c>
      <c r="X8" s="383">
        <v>0</v>
      </c>
      <c r="Y8" s="384"/>
      <c r="Z8" s="385" t="s">
        <v>36</v>
      </c>
      <c r="AA8" s="386"/>
      <c r="AB8" s="383">
        <v>1185</v>
      </c>
      <c r="AC8" s="384"/>
      <c r="AD8" s="388">
        <v>800</v>
      </c>
      <c r="AE8" s="389"/>
      <c r="AF8" s="33"/>
      <c r="AG8" s="35">
        <f>AG34-AG10</f>
        <v>23552</v>
      </c>
      <c r="AH8" s="36"/>
      <c r="AI8" s="36"/>
      <c r="AJ8" s="33" t="s">
        <v>37</v>
      </c>
      <c r="AK8" s="33" t="s">
        <v>37</v>
      </c>
      <c r="AL8" s="33" t="s">
        <v>37</v>
      </c>
      <c r="AM8" s="33" t="s">
        <v>37</v>
      </c>
      <c r="AN8" s="33" t="s">
        <v>37</v>
      </c>
      <c r="AO8" s="33" t="s">
        <v>37</v>
      </c>
      <c r="AP8" s="33" t="s">
        <v>32</v>
      </c>
      <c r="AQ8" s="33" t="s">
        <v>32</v>
      </c>
      <c r="AR8" s="33" t="s">
        <v>38</v>
      </c>
      <c r="AS8" s="32"/>
      <c r="AV8" s="37" t="s">
        <v>39</v>
      </c>
    </row>
    <row r="9" spans="2:51" ht="60" x14ac:dyDescent="0.25">
      <c r="B9" s="390" t="s">
        <v>40</v>
      </c>
      <c r="C9" s="390"/>
      <c r="D9" s="391" t="s">
        <v>41</v>
      </c>
      <c r="E9" s="392"/>
      <c r="F9" s="393" t="s">
        <v>42</v>
      </c>
      <c r="G9" s="392"/>
      <c r="H9" s="394" t="s">
        <v>43</v>
      </c>
      <c r="I9" s="390" t="s">
        <v>44</v>
      </c>
      <c r="J9" s="390"/>
      <c r="K9" s="390"/>
      <c r="L9" s="134" t="s">
        <v>45</v>
      </c>
      <c r="M9" s="387" t="s">
        <v>46</v>
      </c>
      <c r="N9" s="38" t="s">
        <v>47</v>
      </c>
      <c r="O9" s="395" t="s">
        <v>48</v>
      </c>
      <c r="P9" s="395" t="s">
        <v>49</v>
      </c>
      <c r="Q9" s="39" t="s">
        <v>50</v>
      </c>
      <c r="R9" s="402" t="s">
        <v>51</v>
      </c>
      <c r="S9" s="403"/>
      <c r="T9" s="404"/>
      <c r="U9" s="135" t="s">
        <v>52</v>
      </c>
      <c r="V9" s="135" t="s">
        <v>53</v>
      </c>
      <c r="W9" s="390" t="s">
        <v>54</v>
      </c>
      <c r="X9" s="408" t="s">
        <v>55</v>
      </c>
      <c r="Y9" s="409"/>
      <c r="Z9" s="409"/>
      <c r="AA9" s="409"/>
      <c r="AB9" s="409"/>
      <c r="AC9" s="409"/>
      <c r="AD9" s="409"/>
      <c r="AE9" s="410"/>
      <c r="AF9" s="137" t="s">
        <v>56</v>
      </c>
      <c r="AG9" s="137" t="s">
        <v>57</v>
      </c>
      <c r="AH9" s="397" t="s">
        <v>58</v>
      </c>
      <c r="AI9" s="411" t="s">
        <v>59</v>
      </c>
      <c r="AJ9" s="135" t="s">
        <v>60</v>
      </c>
      <c r="AK9" s="135" t="s">
        <v>61</v>
      </c>
      <c r="AL9" s="135" t="s">
        <v>62</v>
      </c>
      <c r="AM9" s="135" t="s">
        <v>63</v>
      </c>
      <c r="AN9" s="135" t="s">
        <v>64</v>
      </c>
      <c r="AO9" s="135" t="s">
        <v>65</v>
      </c>
      <c r="AP9" s="135" t="s">
        <v>66</v>
      </c>
      <c r="AQ9" s="395" t="s">
        <v>67</v>
      </c>
      <c r="AR9" s="135" t="s">
        <v>68</v>
      </c>
      <c r="AS9" s="397" t="s">
        <v>69</v>
      </c>
      <c r="AV9" s="40" t="s">
        <v>70</v>
      </c>
      <c r="AW9" s="40" t="s">
        <v>71</v>
      </c>
      <c r="AY9" s="41" t="s">
        <v>72</v>
      </c>
    </row>
    <row r="10" spans="2:51" x14ac:dyDescent="0.25">
      <c r="B10" s="135" t="s">
        <v>73</v>
      </c>
      <c r="C10" s="135" t="s">
        <v>74</v>
      </c>
      <c r="D10" s="135" t="s">
        <v>75</v>
      </c>
      <c r="E10" s="135" t="s">
        <v>76</v>
      </c>
      <c r="F10" s="135" t="s">
        <v>75</v>
      </c>
      <c r="G10" s="135" t="s">
        <v>76</v>
      </c>
      <c r="H10" s="394"/>
      <c r="I10" s="135" t="s">
        <v>76</v>
      </c>
      <c r="J10" s="135" t="s">
        <v>76</v>
      </c>
      <c r="K10" s="135" t="s">
        <v>76</v>
      </c>
      <c r="L10" s="33" t="s">
        <v>30</v>
      </c>
      <c r="M10" s="387"/>
      <c r="N10" s="33" t="s">
        <v>30</v>
      </c>
      <c r="O10" s="396"/>
      <c r="P10" s="396"/>
      <c r="Q10" s="6">
        <f>'[1]OCT 31'!Q34</f>
        <v>12431257</v>
      </c>
      <c r="R10" s="405"/>
      <c r="S10" s="406"/>
      <c r="T10" s="407"/>
      <c r="U10" s="135" t="s">
        <v>76</v>
      </c>
      <c r="V10" s="135" t="s">
        <v>76</v>
      </c>
      <c r="W10" s="390"/>
      <c r="X10" s="42" t="s">
        <v>77</v>
      </c>
      <c r="Y10" s="42" t="s">
        <v>78</v>
      </c>
      <c r="Z10" s="42" t="s">
        <v>79</v>
      </c>
      <c r="AA10" s="42" t="s">
        <v>80</v>
      </c>
      <c r="AB10" s="42" t="s">
        <v>81</v>
      </c>
      <c r="AC10" s="42" t="s">
        <v>82</v>
      </c>
      <c r="AD10" s="42" t="s">
        <v>83</v>
      </c>
      <c r="AE10" s="42" t="s">
        <v>84</v>
      </c>
      <c r="AF10" s="43"/>
      <c r="AG10" s="4">
        <f>'[1]OCT 31'!AG34</f>
        <v>32053338</v>
      </c>
      <c r="AH10" s="397"/>
      <c r="AI10" s="412"/>
      <c r="AJ10" s="135" t="s">
        <v>85</v>
      </c>
      <c r="AK10" s="135" t="s">
        <v>85</v>
      </c>
      <c r="AL10" s="135" t="s">
        <v>85</v>
      </c>
      <c r="AM10" s="135" t="s">
        <v>85</v>
      </c>
      <c r="AN10" s="135" t="s">
        <v>85</v>
      </c>
      <c r="AO10" s="135" t="s">
        <v>85</v>
      </c>
      <c r="AP10" s="5">
        <f>'[1]OCT 31'!AP34</f>
        <v>7038983</v>
      </c>
      <c r="AQ10" s="396"/>
      <c r="AR10" s="136" t="s">
        <v>86</v>
      </c>
      <c r="AS10" s="397"/>
      <c r="AV10" s="44" t="s">
        <v>87</v>
      </c>
      <c r="AW10" s="44" t="s">
        <v>88</v>
      </c>
      <c r="AY10" s="45"/>
    </row>
    <row r="11" spans="2:51" x14ac:dyDescent="0.25">
      <c r="B11" s="46">
        <v>2</v>
      </c>
      <c r="C11" s="46">
        <v>4.1666666666666664E-2</v>
      </c>
      <c r="D11" s="47">
        <v>15</v>
      </c>
      <c r="E11" s="48">
        <f>D11/1.42</f>
        <v>10.563380281690142</v>
      </c>
      <c r="F11" s="111">
        <v>66</v>
      </c>
      <c r="G11" s="48">
        <f>F11/1.42</f>
        <v>46.478873239436624</v>
      </c>
      <c r="H11" s="49" t="s">
        <v>89</v>
      </c>
      <c r="I11" s="49">
        <f>J11-(2/1.42)</f>
        <v>41.549295774647888</v>
      </c>
      <c r="J11" s="50">
        <f>(F11-5)/1.42</f>
        <v>42.95774647887324</v>
      </c>
      <c r="K11" s="49">
        <f>J11+(6/1.42)</f>
        <v>47.183098591549296</v>
      </c>
      <c r="L11" s="51">
        <v>14</v>
      </c>
      <c r="M11" s="52" t="s">
        <v>90</v>
      </c>
      <c r="N11" s="52">
        <v>11.4</v>
      </c>
      <c r="O11" s="53">
        <v>112</v>
      </c>
      <c r="P11" s="53">
        <v>87</v>
      </c>
      <c r="Q11" s="53">
        <v>12434979</v>
      </c>
      <c r="R11" s="54">
        <f>Q11-Q10</f>
        <v>3722</v>
      </c>
      <c r="S11" s="55">
        <f>R11*24/1000</f>
        <v>89.328000000000003</v>
      </c>
      <c r="T11" s="55">
        <f>R11/1000</f>
        <v>3.722</v>
      </c>
      <c r="U11" s="56">
        <v>6.1</v>
      </c>
      <c r="V11" s="56">
        <f t="shared" ref="V11:V34" si="0">U11</f>
        <v>6.1</v>
      </c>
      <c r="W11" s="118" t="s">
        <v>132</v>
      </c>
      <c r="X11" s="112">
        <v>0</v>
      </c>
      <c r="Y11" s="112">
        <v>0</v>
      </c>
      <c r="Z11" s="112">
        <v>1008</v>
      </c>
      <c r="AA11" s="112">
        <v>0</v>
      </c>
      <c r="AB11" s="112">
        <v>1018</v>
      </c>
      <c r="AC11" s="57" t="s">
        <v>91</v>
      </c>
      <c r="AD11" s="57" t="s">
        <v>91</v>
      </c>
      <c r="AE11" s="57" t="s">
        <v>91</v>
      </c>
      <c r="AF11" s="58" t="s">
        <v>91</v>
      </c>
      <c r="AG11" s="58">
        <v>32053934</v>
      </c>
      <c r="AH11" s="59">
        <f>IF(ISBLANK(AG11),"-",AG11-AG10)</f>
        <v>596</v>
      </c>
      <c r="AI11" s="60">
        <f>AH11/T11</f>
        <v>160.12896292315961</v>
      </c>
      <c r="AJ11" s="61">
        <v>0</v>
      </c>
      <c r="AK11" s="61">
        <v>0</v>
      </c>
      <c r="AL11" s="61">
        <v>1</v>
      </c>
      <c r="AM11" s="61">
        <v>0</v>
      </c>
      <c r="AN11" s="61">
        <v>1</v>
      </c>
      <c r="AO11" s="61">
        <v>0.35</v>
      </c>
      <c r="AP11" s="112">
        <v>7039955</v>
      </c>
      <c r="AQ11" s="112">
        <f t="shared" ref="AQ11:AQ34" si="1">AP11-AP10</f>
        <v>972</v>
      </c>
      <c r="AR11" s="62"/>
      <c r="AS11" s="63" t="s">
        <v>114</v>
      </c>
      <c r="AV11" s="44" t="s">
        <v>89</v>
      </c>
      <c r="AW11" s="44" t="s">
        <v>92</v>
      </c>
      <c r="AY11" s="109" t="s">
        <v>134</v>
      </c>
    </row>
    <row r="12" spans="2:51" x14ac:dyDescent="0.25">
      <c r="B12" s="46">
        <v>2.0416666666666701</v>
      </c>
      <c r="C12" s="46">
        <v>8.3333333333333329E-2</v>
      </c>
      <c r="D12" s="47">
        <v>19</v>
      </c>
      <c r="E12" s="48">
        <f t="shared" ref="E12:E34" si="2">D12/1.42</f>
        <v>13.380281690140846</v>
      </c>
      <c r="F12" s="111">
        <v>66</v>
      </c>
      <c r="G12" s="48">
        <f t="shared" ref="G12:G34" si="3">F12/1.42</f>
        <v>46.478873239436624</v>
      </c>
      <c r="H12" s="49" t="s">
        <v>89</v>
      </c>
      <c r="I12" s="49">
        <f t="shared" ref="I12:I34" si="4">J12-(2/1.42)</f>
        <v>41.549295774647888</v>
      </c>
      <c r="J12" s="50">
        <f>(F12-5)/1.42</f>
        <v>42.95774647887324</v>
      </c>
      <c r="K12" s="49">
        <f>J12+(6/1.42)</f>
        <v>47.183098591549296</v>
      </c>
      <c r="L12" s="51">
        <v>14</v>
      </c>
      <c r="M12" s="52" t="s">
        <v>90</v>
      </c>
      <c r="N12" s="52">
        <v>11.2</v>
      </c>
      <c r="O12" s="53">
        <v>109</v>
      </c>
      <c r="P12" s="53">
        <v>86</v>
      </c>
      <c r="Q12" s="53">
        <v>12438585</v>
      </c>
      <c r="R12" s="54">
        <f t="shared" ref="R12:R34" si="5">Q12-Q11</f>
        <v>3606</v>
      </c>
      <c r="S12" s="55">
        <f t="shared" ref="S12:S34" si="6">R12*24/1000</f>
        <v>86.543999999999997</v>
      </c>
      <c r="T12" s="55">
        <f t="shared" ref="T12:T34" si="7">R12/1000</f>
        <v>3.6059999999999999</v>
      </c>
      <c r="U12" s="56">
        <v>8.1</v>
      </c>
      <c r="V12" s="56">
        <f t="shared" si="0"/>
        <v>8.1</v>
      </c>
      <c r="W12" s="118" t="s">
        <v>132</v>
      </c>
      <c r="X12" s="112">
        <v>0</v>
      </c>
      <c r="Y12" s="112">
        <v>0</v>
      </c>
      <c r="Z12" s="112">
        <v>960</v>
      </c>
      <c r="AA12" s="112">
        <v>0</v>
      </c>
      <c r="AB12" s="112">
        <v>968</v>
      </c>
      <c r="AC12" s="57" t="s">
        <v>91</v>
      </c>
      <c r="AD12" s="57" t="s">
        <v>91</v>
      </c>
      <c r="AE12" s="57" t="s">
        <v>91</v>
      </c>
      <c r="AF12" s="58" t="s">
        <v>91</v>
      </c>
      <c r="AG12" s="58">
        <v>32054476</v>
      </c>
      <c r="AH12" s="59">
        <f>IF(ISBLANK(AG12),"-",AG12-AG11)</f>
        <v>542</v>
      </c>
      <c r="AI12" s="60">
        <f t="shared" ref="AI12:AI34" si="8">AH12/T12</f>
        <v>150.30504714364949</v>
      </c>
      <c r="AJ12" s="61">
        <v>0</v>
      </c>
      <c r="AK12" s="61">
        <v>0</v>
      </c>
      <c r="AL12" s="61">
        <v>1</v>
      </c>
      <c r="AM12" s="61">
        <v>0</v>
      </c>
      <c r="AN12" s="61">
        <v>1</v>
      </c>
      <c r="AO12" s="61">
        <v>0.35</v>
      </c>
      <c r="AP12" s="112">
        <v>7041339</v>
      </c>
      <c r="AQ12" s="112">
        <f t="shared" si="1"/>
        <v>1384</v>
      </c>
      <c r="AR12" s="64"/>
      <c r="AS12" s="63" t="s">
        <v>114</v>
      </c>
      <c r="AV12" s="44" t="s">
        <v>93</v>
      </c>
      <c r="AW12" s="44" t="s">
        <v>94</v>
      </c>
      <c r="AY12" s="109" t="s">
        <v>3</v>
      </c>
    </row>
    <row r="13" spans="2:51" x14ac:dyDescent="0.25">
      <c r="B13" s="46">
        <v>2.0833333333333299</v>
      </c>
      <c r="C13" s="46">
        <v>0.125</v>
      </c>
      <c r="D13" s="47">
        <v>20</v>
      </c>
      <c r="E13" s="48">
        <f t="shared" si="2"/>
        <v>14.084507042253522</v>
      </c>
      <c r="F13" s="111">
        <v>66</v>
      </c>
      <c r="G13" s="48">
        <f t="shared" si="3"/>
        <v>46.478873239436624</v>
      </c>
      <c r="H13" s="49" t="s">
        <v>89</v>
      </c>
      <c r="I13" s="49">
        <f t="shared" si="4"/>
        <v>41.549295774647888</v>
      </c>
      <c r="J13" s="50">
        <f>(F13-5)/1.42</f>
        <v>42.95774647887324</v>
      </c>
      <c r="K13" s="49">
        <f>J13+(6/1.42)</f>
        <v>47.183098591549296</v>
      </c>
      <c r="L13" s="51">
        <v>14</v>
      </c>
      <c r="M13" s="52" t="s">
        <v>90</v>
      </c>
      <c r="N13" s="52">
        <v>11.2</v>
      </c>
      <c r="O13" s="53">
        <v>98</v>
      </c>
      <c r="P13" s="53">
        <v>83</v>
      </c>
      <c r="Q13" s="53">
        <v>12442173</v>
      </c>
      <c r="R13" s="54">
        <f t="shared" si="5"/>
        <v>3588</v>
      </c>
      <c r="S13" s="55">
        <f t="shared" si="6"/>
        <v>86.111999999999995</v>
      </c>
      <c r="T13" s="55">
        <f t="shared" si="7"/>
        <v>3.5880000000000001</v>
      </c>
      <c r="U13" s="56">
        <v>8.9</v>
      </c>
      <c r="V13" s="56">
        <f t="shared" si="0"/>
        <v>8.9</v>
      </c>
      <c r="W13" s="118" t="s">
        <v>132</v>
      </c>
      <c r="X13" s="112">
        <v>0</v>
      </c>
      <c r="Y13" s="112">
        <v>0</v>
      </c>
      <c r="Z13" s="112">
        <v>959</v>
      </c>
      <c r="AA13" s="112">
        <v>0</v>
      </c>
      <c r="AB13" s="112">
        <v>968</v>
      </c>
      <c r="AC13" s="57" t="s">
        <v>91</v>
      </c>
      <c r="AD13" s="57" t="s">
        <v>91</v>
      </c>
      <c r="AE13" s="57" t="s">
        <v>91</v>
      </c>
      <c r="AF13" s="58" t="s">
        <v>91</v>
      </c>
      <c r="AG13" s="58">
        <v>32055004</v>
      </c>
      <c r="AH13" s="59">
        <f>IF(ISBLANK(AG13),"-",AG13-AG12)</f>
        <v>528</v>
      </c>
      <c r="AI13" s="60">
        <f t="shared" si="8"/>
        <v>147.15719063545151</v>
      </c>
      <c r="AJ13" s="61">
        <v>0</v>
      </c>
      <c r="AK13" s="61">
        <v>0</v>
      </c>
      <c r="AL13" s="61">
        <v>1</v>
      </c>
      <c r="AM13" s="61">
        <v>0</v>
      </c>
      <c r="AN13" s="61">
        <v>1</v>
      </c>
      <c r="AO13" s="61">
        <v>0.35</v>
      </c>
      <c r="AP13" s="112">
        <v>7042542</v>
      </c>
      <c r="AQ13" s="112">
        <f t="shared" si="1"/>
        <v>1203</v>
      </c>
      <c r="AR13" s="62"/>
      <c r="AS13" s="63" t="s">
        <v>114</v>
      </c>
      <c r="AV13" s="44" t="s">
        <v>95</v>
      </c>
      <c r="AW13" s="44" t="s">
        <v>96</v>
      </c>
      <c r="AY13" s="109" t="s">
        <v>136</v>
      </c>
    </row>
    <row r="14" spans="2:51" x14ac:dyDescent="0.25">
      <c r="B14" s="46">
        <v>2.125</v>
      </c>
      <c r="C14" s="46">
        <v>0.16666666666666699</v>
      </c>
      <c r="D14" s="47">
        <v>26</v>
      </c>
      <c r="E14" s="48">
        <f t="shared" si="2"/>
        <v>18.30985915492958</v>
      </c>
      <c r="F14" s="111">
        <v>66</v>
      </c>
      <c r="G14" s="48">
        <f t="shared" si="3"/>
        <v>46.478873239436624</v>
      </c>
      <c r="H14" s="49" t="s">
        <v>89</v>
      </c>
      <c r="I14" s="49">
        <f t="shared" si="4"/>
        <v>41.549295774647888</v>
      </c>
      <c r="J14" s="50">
        <f>(F14-5)/1.42</f>
        <v>42.95774647887324</v>
      </c>
      <c r="K14" s="49">
        <f>J14+(6/1.42)</f>
        <v>47.183098591549296</v>
      </c>
      <c r="L14" s="51">
        <v>14</v>
      </c>
      <c r="M14" s="52" t="s">
        <v>90</v>
      </c>
      <c r="N14" s="52">
        <v>12.8</v>
      </c>
      <c r="O14" s="53">
        <v>87</v>
      </c>
      <c r="P14" s="53">
        <v>85</v>
      </c>
      <c r="Q14" s="53">
        <v>12445610</v>
      </c>
      <c r="R14" s="54">
        <f t="shared" si="5"/>
        <v>3437</v>
      </c>
      <c r="S14" s="55">
        <f t="shared" si="6"/>
        <v>82.488</v>
      </c>
      <c r="T14" s="55">
        <f t="shared" si="7"/>
        <v>3.4369999999999998</v>
      </c>
      <c r="U14" s="56">
        <v>9.5</v>
      </c>
      <c r="V14" s="56">
        <f t="shared" si="0"/>
        <v>9.5</v>
      </c>
      <c r="W14" s="118" t="s">
        <v>132</v>
      </c>
      <c r="X14" s="112">
        <v>0</v>
      </c>
      <c r="Y14" s="112">
        <v>0</v>
      </c>
      <c r="Z14" s="112">
        <v>897</v>
      </c>
      <c r="AA14" s="112">
        <v>0</v>
      </c>
      <c r="AB14" s="112">
        <v>899</v>
      </c>
      <c r="AC14" s="57" t="s">
        <v>91</v>
      </c>
      <c r="AD14" s="57" t="s">
        <v>91</v>
      </c>
      <c r="AE14" s="57" t="s">
        <v>91</v>
      </c>
      <c r="AF14" s="58" t="s">
        <v>91</v>
      </c>
      <c r="AG14" s="58">
        <v>32055430</v>
      </c>
      <c r="AH14" s="59">
        <f t="shared" ref="AH14:AH34" si="9">IF(ISBLANK(AG14),"-",AG14-AG13)</f>
        <v>426</v>
      </c>
      <c r="AI14" s="60">
        <f t="shared" si="8"/>
        <v>123.9453011347105</v>
      </c>
      <c r="AJ14" s="61">
        <v>0</v>
      </c>
      <c r="AK14" s="61">
        <v>0</v>
      </c>
      <c r="AL14" s="61">
        <v>1</v>
      </c>
      <c r="AM14" s="61">
        <v>0</v>
      </c>
      <c r="AN14" s="61">
        <v>1</v>
      </c>
      <c r="AO14" s="61">
        <v>0.35</v>
      </c>
      <c r="AP14" s="112">
        <v>7043452</v>
      </c>
      <c r="AQ14" s="112">
        <f t="shared" si="1"/>
        <v>910</v>
      </c>
      <c r="AR14" s="62"/>
      <c r="AS14" s="63" t="s">
        <v>114</v>
      </c>
      <c r="AT14" s="65"/>
      <c r="AV14" s="44" t="s">
        <v>97</v>
      </c>
      <c r="AW14" s="44" t="s">
        <v>98</v>
      </c>
      <c r="AY14" s="109" t="s">
        <v>135</v>
      </c>
    </row>
    <row r="15" spans="2:51" x14ac:dyDescent="0.25">
      <c r="B15" s="46">
        <v>2.1666666666666701</v>
      </c>
      <c r="C15" s="46">
        <v>0.20833333333333301</v>
      </c>
      <c r="D15" s="47">
        <v>22</v>
      </c>
      <c r="E15" s="48">
        <f t="shared" si="2"/>
        <v>15.492957746478874</v>
      </c>
      <c r="F15" s="111">
        <v>66</v>
      </c>
      <c r="G15" s="48">
        <f t="shared" si="3"/>
        <v>46.478873239436624</v>
      </c>
      <c r="H15" s="49" t="s">
        <v>89</v>
      </c>
      <c r="I15" s="49">
        <f t="shared" si="4"/>
        <v>41.549295774647888</v>
      </c>
      <c r="J15" s="50">
        <f>(F15-5)/1.42</f>
        <v>42.95774647887324</v>
      </c>
      <c r="K15" s="49">
        <f>J15+(6/1.42)</f>
        <v>47.183098591549296</v>
      </c>
      <c r="L15" s="51">
        <v>18</v>
      </c>
      <c r="M15" s="52" t="s">
        <v>90</v>
      </c>
      <c r="N15" s="52">
        <v>13.1</v>
      </c>
      <c r="O15" s="53">
        <v>92</v>
      </c>
      <c r="P15" s="53">
        <v>89</v>
      </c>
      <c r="Q15" s="53">
        <v>12449136</v>
      </c>
      <c r="R15" s="54">
        <f t="shared" si="5"/>
        <v>3526</v>
      </c>
      <c r="S15" s="55">
        <f t="shared" si="6"/>
        <v>84.623999999999995</v>
      </c>
      <c r="T15" s="55">
        <f t="shared" si="7"/>
        <v>3.5259999999999998</v>
      </c>
      <c r="U15" s="56">
        <v>9.5</v>
      </c>
      <c r="V15" s="56">
        <f t="shared" si="0"/>
        <v>9.5</v>
      </c>
      <c r="W15" s="118" t="s">
        <v>132</v>
      </c>
      <c r="X15" s="112">
        <v>0</v>
      </c>
      <c r="Y15" s="112">
        <v>0</v>
      </c>
      <c r="Z15" s="112">
        <v>898</v>
      </c>
      <c r="AA15" s="112">
        <v>0</v>
      </c>
      <c r="AB15" s="112">
        <v>899</v>
      </c>
      <c r="AC15" s="57" t="s">
        <v>91</v>
      </c>
      <c r="AD15" s="57" t="s">
        <v>91</v>
      </c>
      <c r="AE15" s="57" t="s">
        <v>91</v>
      </c>
      <c r="AF15" s="58" t="s">
        <v>91</v>
      </c>
      <c r="AG15" s="58">
        <v>32055852</v>
      </c>
      <c r="AH15" s="59">
        <f t="shared" si="9"/>
        <v>422</v>
      </c>
      <c r="AI15" s="60">
        <f t="shared" si="8"/>
        <v>119.68235961429383</v>
      </c>
      <c r="AJ15" s="61">
        <v>0</v>
      </c>
      <c r="AK15" s="61">
        <v>0</v>
      </c>
      <c r="AL15" s="61">
        <v>1</v>
      </c>
      <c r="AM15" s="61">
        <v>0</v>
      </c>
      <c r="AN15" s="61">
        <v>1</v>
      </c>
      <c r="AO15" s="61">
        <v>0</v>
      </c>
      <c r="AP15" s="112">
        <v>7043452</v>
      </c>
      <c r="AQ15" s="112">
        <f t="shared" si="1"/>
        <v>0</v>
      </c>
      <c r="AR15" s="62"/>
      <c r="AS15" s="63" t="s">
        <v>114</v>
      </c>
      <c r="AV15" s="44" t="s">
        <v>99</v>
      </c>
      <c r="AW15" s="44" t="s">
        <v>100</v>
      </c>
      <c r="AY15" s="109" t="s">
        <v>143</v>
      </c>
    </row>
    <row r="16" spans="2:51" x14ac:dyDescent="0.25">
      <c r="B16" s="46">
        <v>2.2083333333333299</v>
      </c>
      <c r="C16" s="46">
        <v>0.25</v>
      </c>
      <c r="D16" s="47">
        <v>25</v>
      </c>
      <c r="E16" s="48">
        <f t="shared" si="2"/>
        <v>17.605633802816904</v>
      </c>
      <c r="F16" s="66">
        <v>68</v>
      </c>
      <c r="G16" s="48">
        <f t="shared" si="3"/>
        <v>47.887323943661976</v>
      </c>
      <c r="H16" s="49" t="s">
        <v>89</v>
      </c>
      <c r="I16" s="49">
        <f t="shared" si="4"/>
        <v>46.478873239436624</v>
      </c>
      <c r="J16" s="50">
        <f t="shared" ref="J16:J25" si="10">F16/1.42</f>
        <v>47.887323943661976</v>
      </c>
      <c r="K16" s="49">
        <f>J16+1.42</f>
        <v>49.307323943661977</v>
      </c>
      <c r="L16" s="51">
        <v>19</v>
      </c>
      <c r="M16" s="52" t="s">
        <v>101</v>
      </c>
      <c r="N16" s="52">
        <v>13.1</v>
      </c>
      <c r="O16" s="53">
        <v>106</v>
      </c>
      <c r="P16" s="53">
        <v>102</v>
      </c>
      <c r="Q16" s="53">
        <v>12453150</v>
      </c>
      <c r="R16" s="54">
        <f t="shared" si="5"/>
        <v>4014</v>
      </c>
      <c r="S16" s="55">
        <f t="shared" si="6"/>
        <v>96.335999999999999</v>
      </c>
      <c r="T16" s="55">
        <f t="shared" si="7"/>
        <v>4.0140000000000002</v>
      </c>
      <c r="U16" s="56">
        <v>9.5</v>
      </c>
      <c r="V16" s="56">
        <f t="shared" si="0"/>
        <v>9.5</v>
      </c>
      <c r="W16" s="118" t="s">
        <v>132</v>
      </c>
      <c r="X16" s="112">
        <v>0</v>
      </c>
      <c r="Y16" s="112">
        <v>0</v>
      </c>
      <c r="Z16" s="112">
        <v>991</v>
      </c>
      <c r="AA16" s="112">
        <v>0</v>
      </c>
      <c r="AB16" s="112">
        <v>1002</v>
      </c>
      <c r="AC16" s="57" t="s">
        <v>91</v>
      </c>
      <c r="AD16" s="57" t="s">
        <v>91</v>
      </c>
      <c r="AE16" s="57" t="s">
        <v>91</v>
      </c>
      <c r="AF16" s="58" t="s">
        <v>91</v>
      </c>
      <c r="AG16" s="58">
        <v>32056370</v>
      </c>
      <c r="AH16" s="59">
        <f t="shared" si="9"/>
        <v>518</v>
      </c>
      <c r="AI16" s="60">
        <f t="shared" si="8"/>
        <v>129.04833084205282</v>
      </c>
      <c r="AJ16" s="61">
        <v>0</v>
      </c>
      <c r="AK16" s="61">
        <v>0</v>
      </c>
      <c r="AL16" s="61">
        <v>1</v>
      </c>
      <c r="AM16" s="61">
        <v>0</v>
      </c>
      <c r="AN16" s="61">
        <v>1</v>
      </c>
      <c r="AO16" s="61">
        <v>0</v>
      </c>
      <c r="AP16" s="112">
        <v>7043452</v>
      </c>
      <c r="AQ16" s="112">
        <f t="shared" si="1"/>
        <v>0</v>
      </c>
      <c r="AR16" s="64"/>
      <c r="AS16" s="63" t="s">
        <v>102</v>
      </c>
      <c r="AV16" s="44" t="s">
        <v>103</v>
      </c>
      <c r="AW16" s="44" t="s">
        <v>104</v>
      </c>
      <c r="AY16" s="109" t="s">
        <v>133</v>
      </c>
    </row>
    <row r="17" spans="1:51" x14ac:dyDescent="0.25">
      <c r="B17" s="46">
        <v>2.25</v>
      </c>
      <c r="C17" s="46">
        <v>0.29166666666666702</v>
      </c>
      <c r="D17" s="47">
        <v>20</v>
      </c>
      <c r="E17" s="48">
        <f t="shared" si="2"/>
        <v>14.084507042253522</v>
      </c>
      <c r="F17" s="66">
        <v>83</v>
      </c>
      <c r="G17" s="48">
        <f t="shared" si="3"/>
        <v>58.450704225352112</v>
      </c>
      <c r="H17" s="49" t="s">
        <v>89</v>
      </c>
      <c r="I17" s="49">
        <f t="shared" si="4"/>
        <v>57.04225352112676</v>
      </c>
      <c r="J17" s="50">
        <f t="shared" si="10"/>
        <v>58.450704225352112</v>
      </c>
      <c r="K17" s="49">
        <f t="shared" ref="K17:K22" si="11">J17+1.42</f>
        <v>59.870704225352114</v>
      </c>
      <c r="L17" s="51">
        <v>19</v>
      </c>
      <c r="M17" s="52" t="s">
        <v>101</v>
      </c>
      <c r="N17" s="52">
        <v>16.7</v>
      </c>
      <c r="O17" s="53">
        <v>139</v>
      </c>
      <c r="P17" s="53">
        <v>137</v>
      </c>
      <c r="Q17" s="53">
        <v>12458495</v>
      </c>
      <c r="R17" s="54">
        <f t="shared" si="5"/>
        <v>5345</v>
      </c>
      <c r="S17" s="55">
        <f t="shared" si="6"/>
        <v>128.28</v>
      </c>
      <c r="T17" s="55">
        <f t="shared" si="7"/>
        <v>5.3449999999999998</v>
      </c>
      <c r="U17" s="56">
        <v>9.5</v>
      </c>
      <c r="V17" s="56">
        <f t="shared" si="0"/>
        <v>9.5</v>
      </c>
      <c r="W17" s="118" t="s">
        <v>149</v>
      </c>
      <c r="X17" s="112">
        <v>0</v>
      </c>
      <c r="Y17" s="112">
        <v>0</v>
      </c>
      <c r="Z17" s="112">
        <v>1075</v>
      </c>
      <c r="AA17" s="112">
        <v>1185</v>
      </c>
      <c r="AB17" s="112">
        <v>1079</v>
      </c>
      <c r="AC17" s="57" t="s">
        <v>91</v>
      </c>
      <c r="AD17" s="57" t="s">
        <v>91</v>
      </c>
      <c r="AE17" s="57" t="s">
        <v>91</v>
      </c>
      <c r="AF17" s="58" t="s">
        <v>91</v>
      </c>
      <c r="AG17" s="58">
        <v>32057430</v>
      </c>
      <c r="AH17" s="59">
        <f t="shared" si="9"/>
        <v>1060</v>
      </c>
      <c r="AI17" s="60">
        <f t="shared" si="8"/>
        <v>198.31618334892423</v>
      </c>
      <c r="AJ17" s="61">
        <v>0</v>
      </c>
      <c r="AK17" s="61">
        <v>0</v>
      </c>
      <c r="AL17" s="61">
        <v>1</v>
      </c>
      <c r="AM17" s="61">
        <v>1</v>
      </c>
      <c r="AN17" s="61">
        <v>1</v>
      </c>
      <c r="AO17" s="61">
        <v>0</v>
      </c>
      <c r="AP17" s="112">
        <v>7043452</v>
      </c>
      <c r="AQ17" s="112">
        <f t="shared" si="1"/>
        <v>0</v>
      </c>
      <c r="AR17" s="62"/>
      <c r="AS17" s="63" t="s">
        <v>102</v>
      </c>
      <c r="AT17" s="65"/>
      <c r="AV17" s="44" t="s">
        <v>105</v>
      </c>
      <c r="AW17" s="44" t="s">
        <v>106</v>
      </c>
      <c r="AY17" s="113"/>
    </row>
    <row r="18" spans="1:51" x14ac:dyDescent="0.25">
      <c r="B18" s="46">
        <v>2.2916666666666701</v>
      </c>
      <c r="C18" s="46">
        <v>0.33333333333333298</v>
      </c>
      <c r="D18" s="47">
        <v>12</v>
      </c>
      <c r="E18" s="48">
        <f t="shared" si="2"/>
        <v>8.4507042253521139</v>
      </c>
      <c r="F18" s="66">
        <v>83</v>
      </c>
      <c r="G18" s="48">
        <f t="shared" si="3"/>
        <v>58.450704225352112</v>
      </c>
      <c r="H18" s="49" t="s">
        <v>89</v>
      </c>
      <c r="I18" s="49">
        <f t="shared" si="4"/>
        <v>57.04225352112676</v>
      </c>
      <c r="J18" s="50">
        <f t="shared" si="10"/>
        <v>58.450704225352112</v>
      </c>
      <c r="K18" s="49">
        <f t="shared" si="11"/>
        <v>59.870704225352114</v>
      </c>
      <c r="L18" s="51">
        <v>19</v>
      </c>
      <c r="M18" s="52" t="s">
        <v>101</v>
      </c>
      <c r="N18" s="52">
        <v>17.3</v>
      </c>
      <c r="O18" s="53">
        <v>146</v>
      </c>
      <c r="P18" s="53">
        <v>142</v>
      </c>
      <c r="Q18" s="53">
        <v>12464274</v>
      </c>
      <c r="R18" s="54">
        <f t="shared" si="5"/>
        <v>5779</v>
      </c>
      <c r="S18" s="55">
        <f t="shared" si="6"/>
        <v>138.696</v>
      </c>
      <c r="T18" s="55">
        <f t="shared" si="7"/>
        <v>5.7789999999999999</v>
      </c>
      <c r="U18" s="56">
        <v>9.5</v>
      </c>
      <c r="V18" s="56">
        <f t="shared" si="0"/>
        <v>9.5</v>
      </c>
      <c r="W18" s="118" t="s">
        <v>149</v>
      </c>
      <c r="X18" s="112">
        <v>0</v>
      </c>
      <c r="Y18" s="112">
        <v>0</v>
      </c>
      <c r="Z18" s="112">
        <v>1168</v>
      </c>
      <c r="AA18" s="112">
        <v>1185</v>
      </c>
      <c r="AB18" s="112">
        <v>1170</v>
      </c>
      <c r="AC18" s="57" t="s">
        <v>91</v>
      </c>
      <c r="AD18" s="57" t="s">
        <v>91</v>
      </c>
      <c r="AE18" s="57" t="s">
        <v>91</v>
      </c>
      <c r="AF18" s="58" t="s">
        <v>91</v>
      </c>
      <c r="AG18" s="58">
        <v>32058610</v>
      </c>
      <c r="AH18" s="59">
        <f t="shared" si="9"/>
        <v>1180</v>
      </c>
      <c r="AI18" s="60">
        <f t="shared" si="8"/>
        <v>204.1875757051393</v>
      </c>
      <c r="AJ18" s="61">
        <v>0</v>
      </c>
      <c r="AK18" s="61">
        <v>0</v>
      </c>
      <c r="AL18" s="61">
        <v>1</v>
      </c>
      <c r="AM18" s="61">
        <v>1</v>
      </c>
      <c r="AN18" s="61">
        <v>1</v>
      </c>
      <c r="AO18" s="61">
        <v>0</v>
      </c>
      <c r="AP18" s="112">
        <v>7043452</v>
      </c>
      <c r="AQ18" s="112">
        <f t="shared" si="1"/>
        <v>0</v>
      </c>
      <c r="AR18" s="62"/>
      <c r="AS18" s="63" t="s">
        <v>102</v>
      </c>
      <c r="AV18" s="44" t="s">
        <v>107</v>
      </c>
      <c r="AW18" s="44" t="s">
        <v>108</v>
      </c>
      <c r="AY18" s="113"/>
    </row>
    <row r="19" spans="1:51" x14ac:dyDescent="0.25">
      <c r="B19" s="46">
        <v>2.3333333333333299</v>
      </c>
      <c r="C19" s="46">
        <v>0.375</v>
      </c>
      <c r="D19" s="47">
        <v>9</v>
      </c>
      <c r="E19" s="48">
        <f t="shared" si="2"/>
        <v>6.3380281690140849</v>
      </c>
      <c r="F19" s="66">
        <v>83</v>
      </c>
      <c r="G19" s="48">
        <f t="shared" si="3"/>
        <v>58.450704225352112</v>
      </c>
      <c r="H19" s="49" t="s">
        <v>89</v>
      </c>
      <c r="I19" s="49">
        <f t="shared" si="4"/>
        <v>57.04225352112676</v>
      </c>
      <c r="J19" s="50">
        <f t="shared" si="10"/>
        <v>58.450704225352112</v>
      </c>
      <c r="K19" s="49">
        <f t="shared" si="11"/>
        <v>59.870704225352114</v>
      </c>
      <c r="L19" s="51">
        <v>19</v>
      </c>
      <c r="M19" s="52" t="s">
        <v>101</v>
      </c>
      <c r="N19" s="52">
        <v>18.399999999999999</v>
      </c>
      <c r="O19" s="53">
        <v>143</v>
      </c>
      <c r="P19" s="53">
        <v>146</v>
      </c>
      <c r="Q19" s="53">
        <v>12470309</v>
      </c>
      <c r="R19" s="54">
        <f t="shared" si="5"/>
        <v>6035</v>
      </c>
      <c r="S19" s="55">
        <f t="shared" si="6"/>
        <v>144.84</v>
      </c>
      <c r="T19" s="55">
        <f t="shared" si="7"/>
        <v>6.0350000000000001</v>
      </c>
      <c r="U19" s="56">
        <v>9.3000000000000007</v>
      </c>
      <c r="V19" s="56">
        <f t="shared" si="0"/>
        <v>9.3000000000000007</v>
      </c>
      <c r="W19" s="118" t="s">
        <v>152</v>
      </c>
      <c r="X19" s="112">
        <v>0</v>
      </c>
      <c r="Y19" s="112">
        <v>994</v>
      </c>
      <c r="Z19" s="112">
        <v>1196</v>
      </c>
      <c r="AA19" s="112">
        <v>1185</v>
      </c>
      <c r="AB19" s="112">
        <v>1198</v>
      </c>
      <c r="AC19" s="57" t="s">
        <v>91</v>
      </c>
      <c r="AD19" s="57" t="s">
        <v>91</v>
      </c>
      <c r="AE19" s="57" t="s">
        <v>91</v>
      </c>
      <c r="AF19" s="58" t="s">
        <v>91</v>
      </c>
      <c r="AG19" s="58">
        <v>32059942</v>
      </c>
      <c r="AH19" s="59">
        <f t="shared" si="9"/>
        <v>1332</v>
      </c>
      <c r="AI19" s="60">
        <f t="shared" si="8"/>
        <v>220.71251035625517</v>
      </c>
      <c r="AJ19" s="61">
        <v>0</v>
      </c>
      <c r="AK19" s="61">
        <v>1</v>
      </c>
      <c r="AL19" s="61">
        <v>1</v>
      </c>
      <c r="AM19" s="61">
        <v>1</v>
      </c>
      <c r="AN19" s="61">
        <v>1</v>
      </c>
      <c r="AO19" s="61">
        <v>0</v>
      </c>
      <c r="AP19" s="112">
        <v>7043452</v>
      </c>
      <c r="AQ19" s="112">
        <f t="shared" si="1"/>
        <v>0</v>
      </c>
      <c r="AR19" s="62"/>
      <c r="AS19" s="63" t="s">
        <v>102</v>
      </c>
      <c r="AV19" s="44" t="s">
        <v>109</v>
      </c>
      <c r="AW19" s="44" t="s">
        <v>110</v>
      </c>
      <c r="AY19" s="113"/>
    </row>
    <row r="20" spans="1:51" x14ac:dyDescent="0.25">
      <c r="B20" s="46">
        <v>2.375</v>
      </c>
      <c r="C20" s="46">
        <v>0.41666666666666669</v>
      </c>
      <c r="D20" s="47">
        <v>9</v>
      </c>
      <c r="E20" s="48">
        <f t="shared" si="2"/>
        <v>6.3380281690140849</v>
      </c>
      <c r="F20" s="66">
        <v>83</v>
      </c>
      <c r="G20" s="48">
        <f t="shared" si="3"/>
        <v>58.450704225352112</v>
      </c>
      <c r="H20" s="49" t="s">
        <v>89</v>
      </c>
      <c r="I20" s="49">
        <f t="shared" si="4"/>
        <v>57.04225352112676</v>
      </c>
      <c r="J20" s="50">
        <f t="shared" si="10"/>
        <v>58.450704225352112</v>
      </c>
      <c r="K20" s="49">
        <f t="shared" si="11"/>
        <v>59.870704225352114</v>
      </c>
      <c r="L20" s="51">
        <v>19</v>
      </c>
      <c r="M20" s="52" t="s">
        <v>101</v>
      </c>
      <c r="N20" s="52">
        <v>17.7</v>
      </c>
      <c r="O20" s="53">
        <v>144</v>
      </c>
      <c r="P20" s="53">
        <v>147</v>
      </c>
      <c r="Q20" s="53">
        <v>12476478</v>
      </c>
      <c r="R20" s="54">
        <f t="shared" si="5"/>
        <v>6169</v>
      </c>
      <c r="S20" s="55">
        <f t="shared" si="6"/>
        <v>148.05600000000001</v>
      </c>
      <c r="T20" s="55">
        <f t="shared" si="7"/>
        <v>6.1689999999999996</v>
      </c>
      <c r="U20" s="56">
        <v>8.9</v>
      </c>
      <c r="V20" s="56">
        <f t="shared" si="0"/>
        <v>8.9</v>
      </c>
      <c r="W20" s="118" t="s">
        <v>152</v>
      </c>
      <c r="X20" s="112">
        <v>0</v>
      </c>
      <c r="Y20" s="112">
        <v>1018</v>
      </c>
      <c r="Z20" s="112">
        <v>1196</v>
      </c>
      <c r="AA20" s="112">
        <v>1185</v>
      </c>
      <c r="AB20" s="112">
        <v>1198</v>
      </c>
      <c r="AC20" s="57" t="s">
        <v>91</v>
      </c>
      <c r="AD20" s="57" t="s">
        <v>91</v>
      </c>
      <c r="AE20" s="57" t="s">
        <v>91</v>
      </c>
      <c r="AF20" s="58" t="s">
        <v>91</v>
      </c>
      <c r="AG20" s="58">
        <v>32061306</v>
      </c>
      <c r="AH20" s="59">
        <f t="shared" si="9"/>
        <v>1364</v>
      </c>
      <c r="AI20" s="60">
        <f t="shared" si="8"/>
        <v>221.10552763819098</v>
      </c>
      <c r="AJ20" s="61">
        <v>0</v>
      </c>
      <c r="AK20" s="61">
        <v>1</v>
      </c>
      <c r="AL20" s="61">
        <v>1</v>
      </c>
      <c r="AM20" s="61">
        <v>1</v>
      </c>
      <c r="AN20" s="61">
        <v>1</v>
      </c>
      <c r="AO20" s="61">
        <v>0</v>
      </c>
      <c r="AP20" s="112">
        <v>7043452</v>
      </c>
      <c r="AQ20" s="112">
        <f t="shared" si="1"/>
        <v>0</v>
      </c>
      <c r="AR20" s="64"/>
      <c r="AS20" s="63" t="s">
        <v>102</v>
      </c>
      <c r="AY20" s="113"/>
    </row>
    <row r="21" spans="1:51" x14ac:dyDescent="0.25">
      <c r="B21" s="46">
        <v>2.4166666666666701</v>
      </c>
      <c r="C21" s="46">
        <v>0.45833333333333298</v>
      </c>
      <c r="D21" s="47">
        <v>10</v>
      </c>
      <c r="E21" s="48">
        <f t="shared" si="2"/>
        <v>7.042253521126761</v>
      </c>
      <c r="F21" s="66">
        <v>83</v>
      </c>
      <c r="G21" s="48">
        <f t="shared" si="3"/>
        <v>58.450704225352112</v>
      </c>
      <c r="H21" s="49" t="s">
        <v>89</v>
      </c>
      <c r="I21" s="49">
        <f t="shared" si="4"/>
        <v>57.04225352112676</v>
      </c>
      <c r="J21" s="50">
        <f t="shared" si="10"/>
        <v>58.450704225352112</v>
      </c>
      <c r="K21" s="49">
        <f t="shared" si="11"/>
        <v>59.870704225352114</v>
      </c>
      <c r="L21" s="51">
        <v>19</v>
      </c>
      <c r="M21" s="52" t="s">
        <v>101</v>
      </c>
      <c r="N21" s="52">
        <v>17.7</v>
      </c>
      <c r="O21" s="53">
        <v>143</v>
      </c>
      <c r="P21" s="53">
        <v>145</v>
      </c>
      <c r="Q21" s="53">
        <v>12482651</v>
      </c>
      <c r="R21" s="54">
        <f>Q21-Q20</f>
        <v>6173</v>
      </c>
      <c r="S21" s="55">
        <f t="shared" si="6"/>
        <v>148.15199999999999</v>
      </c>
      <c r="T21" s="55">
        <f t="shared" si="7"/>
        <v>6.173</v>
      </c>
      <c r="U21" s="56">
        <v>8.6</v>
      </c>
      <c r="V21" s="56">
        <f t="shared" si="0"/>
        <v>8.6</v>
      </c>
      <c r="W21" s="118" t="s">
        <v>152</v>
      </c>
      <c r="X21" s="112">
        <v>0</v>
      </c>
      <c r="Y21" s="112">
        <v>1016</v>
      </c>
      <c r="Z21" s="112">
        <v>1196</v>
      </c>
      <c r="AA21" s="112">
        <v>1185</v>
      </c>
      <c r="AB21" s="112">
        <v>1198</v>
      </c>
      <c r="AC21" s="57" t="s">
        <v>91</v>
      </c>
      <c r="AD21" s="57" t="s">
        <v>91</v>
      </c>
      <c r="AE21" s="57" t="s">
        <v>91</v>
      </c>
      <c r="AF21" s="58" t="s">
        <v>91</v>
      </c>
      <c r="AG21" s="58">
        <v>32062675</v>
      </c>
      <c r="AH21" s="59">
        <f t="shared" si="9"/>
        <v>1369</v>
      </c>
      <c r="AI21" s="60">
        <f t="shared" si="8"/>
        <v>221.77223392191803</v>
      </c>
      <c r="AJ21" s="61">
        <v>0</v>
      </c>
      <c r="AK21" s="61">
        <v>1</v>
      </c>
      <c r="AL21" s="61">
        <v>1</v>
      </c>
      <c r="AM21" s="61">
        <v>1</v>
      </c>
      <c r="AN21" s="61">
        <v>1</v>
      </c>
      <c r="AO21" s="61">
        <v>0</v>
      </c>
      <c r="AP21" s="112">
        <v>7043452</v>
      </c>
      <c r="AQ21" s="112">
        <f t="shared" si="1"/>
        <v>0</v>
      </c>
      <c r="AR21" s="62"/>
      <c r="AS21" s="63" t="s">
        <v>102</v>
      </c>
      <c r="AY21" s="113"/>
    </row>
    <row r="22" spans="1:51" x14ac:dyDescent="0.25">
      <c r="B22" s="46">
        <v>2.4583333333333299</v>
      </c>
      <c r="C22" s="46">
        <v>0.5</v>
      </c>
      <c r="D22" s="47">
        <v>10</v>
      </c>
      <c r="E22" s="48">
        <f t="shared" si="2"/>
        <v>7.042253521126761</v>
      </c>
      <c r="F22" s="66">
        <v>83</v>
      </c>
      <c r="G22" s="48">
        <f t="shared" si="3"/>
        <v>58.450704225352112</v>
      </c>
      <c r="H22" s="49" t="s">
        <v>89</v>
      </c>
      <c r="I22" s="49">
        <f t="shared" si="4"/>
        <v>57.04225352112676</v>
      </c>
      <c r="J22" s="50">
        <f t="shared" si="10"/>
        <v>58.450704225352112</v>
      </c>
      <c r="K22" s="49">
        <f t="shared" si="11"/>
        <v>59.870704225352114</v>
      </c>
      <c r="L22" s="51">
        <v>19</v>
      </c>
      <c r="M22" s="52" t="s">
        <v>101</v>
      </c>
      <c r="N22" s="52">
        <v>17.3</v>
      </c>
      <c r="O22" s="53">
        <v>142</v>
      </c>
      <c r="P22" s="53">
        <v>142</v>
      </c>
      <c r="Q22" s="53">
        <v>12488816</v>
      </c>
      <c r="R22" s="54">
        <f t="shared" si="5"/>
        <v>6165</v>
      </c>
      <c r="S22" s="55">
        <f t="shared" si="6"/>
        <v>147.96</v>
      </c>
      <c r="T22" s="55">
        <f t="shared" si="7"/>
        <v>6.165</v>
      </c>
      <c r="U22" s="56">
        <v>8.3000000000000007</v>
      </c>
      <c r="V22" s="56">
        <f t="shared" si="0"/>
        <v>8.3000000000000007</v>
      </c>
      <c r="W22" s="118" t="s">
        <v>152</v>
      </c>
      <c r="X22" s="112">
        <v>0</v>
      </c>
      <c r="Y22" s="112">
        <v>1017</v>
      </c>
      <c r="Z22" s="112">
        <v>1196</v>
      </c>
      <c r="AA22" s="112">
        <v>1185</v>
      </c>
      <c r="AB22" s="112">
        <v>1198</v>
      </c>
      <c r="AC22" s="57" t="s">
        <v>91</v>
      </c>
      <c r="AD22" s="57" t="s">
        <v>91</v>
      </c>
      <c r="AE22" s="57" t="s">
        <v>91</v>
      </c>
      <c r="AF22" s="58" t="s">
        <v>91</v>
      </c>
      <c r="AG22" s="58">
        <v>32064024</v>
      </c>
      <c r="AH22" s="59">
        <f t="shared" si="9"/>
        <v>1349</v>
      </c>
      <c r="AI22" s="60">
        <f t="shared" si="8"/>
        <v>218.81589618815897</v>
      </c>
      <c r="AJ22" s="61">
        <v>0</v>
      </c>
      <c r="AK22" s="61">
        <v>1</v>
      </c>
      <c r="AL22" s="61">
        <v>1</v>
      </c>
      <c r="AM22" s="61">
        <v>1</v>
      </c>
      <c r="AN22" s="61">
        <v>1</v>
      </c>
      <c r="AO22" s="61">
        <v>0</v>
      </c>
      <c r="AP22" s="112">
        <v>7043452</v>
      </c>
      <c r="AQ22" s="112">
        <f t="shared" si="1"/>
        <v>0</v>
      </c>
      <c r="AR22" s="62"/>
      <c r="AS22" s="63" t="s">
        <v>102</v>
      </c>
      <c r="AV22" s="67" t="s">
        <v>111</v>
      </c>
      <c r="AY22" s="113"/>
    </row>
    <row r="23" spans="1:51" x14ac:dyDescent="0.25">
      <c r="A23" s="3" t="s">
        <v>144</v>
      </c>
      <c r="B23" s="46">
        <v>2.5</v>
      </c>
      <c r="C23" s="46">
        <v>0.54166666666666696</v>
      </c>
      <c r="D23" s="47">
        <v>12</v>
      </c>
      <c r="E23" s="48">
        <f t="shared" si="2"/>
        <v>8.4507042253521139</v>
      </c>
      <c r="F23" s="111">
        <v>81</v>
      </c>
      <c r="G23" s="48">
        <f t="shared" si="3"/>
        <v>57.04225352112676</v>
      </c>
      <c r="H23" s="49" t="s">
        <v>89</v>
      </c>
      <c r="I23" s="49">
        <f t="shared" si="4"/>
        <v>55.633802816901408</v>
      </c>
      <c r="J23" s="50">
        <f t="shared" si="10"/>
        <v>57.04225352112676</v>
      </c>
      <c r="K23" s="49">
        <f>J23+(6/1.42)</f>
        <v>61.267605633802816</v>
      </c>
      <c r="L23" s="51">
        <v>19</v>
      </c>
      <c r="M23" s="52" t="s">
        <v>101</v>
      </c>
      <c r="N23" s="52">
        <v>17.5</v>
      </c>
      <c r="O23" s="53">
        <v>123</v>
      </c>
      <c r="P23" s="53">
        <v>136</v>
      </c>
      <c r="Q23" s="53">
        <v>12494614</v>
      </c>
      <c r="R23" s="54">
        <f t="shared" si="5"/>
        <v>5798</v>
      </c>
      <c r="S23" s="55">
        <f t="shared" si="6"/>
        <v>139.15199999999999</v>
      </c>
      <c r="T23" s="55">
        <f t="shared" si="7"/>
        <v>5.798</v>
      </c>
      <c r="U23" s="56">
        <v>7.6</v>
      </c>
      <c r="V23" s="56">
        <f t="shared" si="0"/>
        <v>7.6</v>
      </c>
      <c r="W23" s="118" t="s">
        <v>152</v>
      </c>
      <c r="X23" s="112">
        <v>0</v>
      </c>
      <c r="Y23" s="112">
        <v>1124</v>
      </c>
      <c r="Z23" s="112">
        <v>1104</v>
      </c>
      <c r="AA23" s="112">
        <v>1185</v>
      </c>
      <c r="AB23" s="112">
        <v>1109</v>
      </c>
      <c r="AC23" s="57" t="s">
        <v>91</v>
      </c>
      <c r="AD23" s="57" t="s">
        <v>91</v>
      </c>
      <c r="AE23" s="57" t="s">
        <v>91</v>
      </c>
      <c r="AF23" s="58" t="s">
        <v>91</v>
      </c>
      <c r="AG23" s="58">
        <v>32065274</v>
      </c>
      <c r="AH23" s="59">
        <f t="shared" si="9"/>
        <v>1250</v>
      </c>
      <c r="AI23" s="60">
        <f t="shared" si="8"/>
        <v>215.5915833045878</v>
      </c>
      <c r="AJ23" s="61">
        <v>0</v>
      </c>
      <c r="AK23" s="61">
        <v>1</v>
      </c>
      <c r="AL23" s="61">
        <v>1</v>
      </c>
      <c r="AM23" s="61">
        <v>1</v>
      </c>
      <c r="AN23" s="61">
        <v>1</v>
      </c>
      <c r="AO23" s="61">
        <v>0</v>
      </c>
      <c r="AP23" s="112">
        <v>7043452</v>
      </c>
      <c r="AQ23" s="112">
        <f t="shared" si="1"/>
        <v>0</v>
      </c>
      <c r="AR23" s="62"/>
      <c r="AS23" s="63" t="s">
        <v>114</v>
      </c>
      <c r="AT23" s="65"/>
      <c r="AV23" s="68" t="s">
        <v>112</v>
      </c>
      <c r="AW23" s="69" t="s">
        <v>113</v>
      </c>
      <c r="AY23" s="113"/>
    </row>
    <row r="24" spans="1:51" x14ac:dyDescent="0.25">
      <c r="B24" s="46">
        <v>2.5416666666666701</v>
      </c>
      <c r="C24" s="46">
        <v>0.58333333333333404</v>
      </c>
      <c r="D24" s="47">
        <v>12</v>
      </c>
      <c r="E24" s="48">
        <f t="shared" si="2"/>
        <v>8.4507042253521139</v>
      </c>
      <c r="F24" s="111">
        <v>81</v>
      </c>
      <c r="G24" s="48">
        <f t="shared" si="3"/>
        <v>57.04225352112676</v>
      </c>
      <c r="H24" s="49" t="s">
        <v>89</v>
      </c>
      <c r="I24" s="49">
        <f t="shared" si="4"/>
        <v>55.633802816901408</v>
      </c>
      <c r="J24" s="50">
        <f t="shared" si="10"/>
        <v>57.04225352112676</v>
      </c>
      <c r="K24" s="49">
        <f t="shared" ref="K24:K34" si="12">J24+(6/1.42)</f>
        <v>61.267605633802816</v>
      </c>
      <c r="L24" s="51">
        <v>18</v>
      </c>
      <c r="M24" s="52" t="s">
        <v>101</v>
      </c>
      <c r="N24" s="52">
        <v>17.3</v>
      </c>
      <c r="O24" s="53">
        <v>140</v>
      </c>
      <c r="P24" s="53">
        <v>138</v>
      </c>
      <c r="Q24" s="53">
        <v>12500361</v>
      </c>
      <c r="R24" s="54">
        <f t="shared" si="5"/>
        <v>5747</v>
      </c>
      <c r="S24" s="55">
        <f t="shared" si="6"/>
        <v>137.928</v>
      </c>
      <c r="T24" s="55">
        <f t="shared" si="7"/>
        <v>5.7469999999999999</v>
      </c>
      <c r="U24" s="56">
        <v>6.8</v>
      </c>
      <c r="V24" s="56">
        <f t="shared" si="0"/>
        <v>6.8</v>
      </c>
      <c r="W24" s="118" t="s">
        <v>152</v>
      </c>
      <c r="X24" s="112">
        <v>0</v>
      </c>
      <c r="Y24" s="112">
        <v>981</v>
      </c>
      <c r="Z24" s="112">
        <v>1186</v>
      </c>
      <c r="AA24" s="112">
        <v>1185</v>
      </c>
      <c r="AB24" s="112">
        <v>1190</v>
      </c>
      <c r="AC24" s="57" t="s">
        <v>91</v>
      </c>
      <c r="AD24" s="57" t="s">
        <v>91</v>
      </c>
      <c r="AE24" s="57" t="s">
        <v>91</v>
      </c>
      <c r="AF24" s="58" t="s">
        <v>91</v>
      </c>
      <c r="AG24" s="58">
        <v>32066510</v>
      </c>
      <c r="AH24" s="59">
        <f t="shared" si="9"/>
        <v>1236</v>
      </c>
      <c r="AI24" s="60">
        <f t="shared" si="8"/>
        <v>215.06873151209328</v>
      </c>
      <c r="AJ24" s="61">
        <v>0</v>
      </c>
      <c r="AK24" s="61">
        <v>1</v>
      </c>
      <c r="AL24" s="61">
        <v>1</v>
      </c>
      <c r="AM24" s="61">
        <v>1</v>
      </c>
      <c r="AN24" s="61">
        <v>1</v>
      </c>
      <c r="AO24" s="61">
        <v>0</v>
      </c>
      <c r="AP24" s="112">
        <v>7043452</v>
      </c>
      <c r="AQ24" s="112">
        <f t="shared" si="1"/>
        <v>0</v>
      </c>
      <c r="AR24" s="64"/>
      <c r="AS24" s="63" t="s">
        <v>114</v>
      </c>
      <c r="AV24" s="70" t="s">
        <v>30</v>
      </c>
      <c r="AW24" s="70">
        <v>14.7</v>
      </c>
      <c r="AY24" s="113"/>
    </row>
    <row r="25" spans="1:51" x14ac:dyDescent="0.25">
      <c r="B25" s="46">
        <v>2.5833333333333299</v>
      </c>
      <c r="C25" s="46">
        <v>0.625</v>
      </c>
      <c r="D25" s="47">
        <v>8</v>
      </c>
      <c r="E25" s="48">
        <f t="shared" si="2"/>
        <v>5.6338028169014089</v>
      </c>
      <c r="F25" s="111">
        <v>81</v>
      </c>
      <c r="G25" s="48">
        <f t="shared" si="3"/>
        <v>57.04225352112676</v>
      </c>
      <c r="H25" s="49" t="s">
        <v>89</v>
      </c>
      <c r="I25" s="49">
        <f t="shared" si="4"/>
        <v>55.633802816901408</v>
      </c>
      <c r="J25" s="50">
        <f t="shared" si="10"/>
        <v>57.04225352112676</v>
      </c>
      <c r="K25" s="49">
        <f t="shared" si="12"/>
        <v>61.267605633802816</v>
      </c>
      <c r="L25" s="51">
        <v>18</v>
      </c>
      <c r="M25" s="52" t="s">
        <v>101</v>
      </c>
      <c r="N25" s="52">
        <v>16.899999999999999</v>
      </c>
      <c r="O25" s="53">
        <v>134</v>
      </c>
      <c r="P25" s="53">
        <v>136</v>
      </c>
      <c r="Q25" s="53">
        <v>12506094</v>
      </c>
      <c r="R25" s="54">
        <f t="shared" si="5"/>
        <v>5733</v>
      </c>
      <c r="S25" s="55">
        <f t="shared" si="6"/>
        <v>137.59200000000001</v>
      </c>
      <c r="T25" s="55">
        <f t="shared" si="7"/>
        <v>5.7329999999999997</v>
      </c>
      <c r="U25" s="56">
        <v>6.7</v>
      </c>
      <c r="V25" s="56">
        <f t="shared" si="0"/>
        <v>6.7</v>
      </c>
      <c r="W25" s="118" t="s">
        <v>152</v>
      </c>
      <c r="X25" s="112">
        <v>0</v>
      </c>
      <c r="Y25" s="112">
        <v>997</v>
      </c>
      <c r="Z25" s="112">
        <v>1176</v>
      </c>
      <c r="AA25" s="112">
        <v>1185</v>
      </c>
      <c r="AB25" s="112">
        <v>1179</v>
      </c>
      <c r="AC25" s="57" t="s">
        <v>91</v>
      </c>
      <c r="AD25" s="57" t="s">
        <v>91</v>
      </c>
      <c r="AE25" s="57" t="s">
        <v>91</v>
      </c>
      <c r="AF25" s="58" t="s">
        <v>91</v>
      </c>
      <c r="AG25" s="58">
        <v>32067802</v>
      </c>
      <c r="AH25" s="59">
        <f t="shared" si="9"/>
        <v>1292</v>
      </c>
      <c r="AI25" s="60">
        <f t="shared" si="8"/>
        <v>225.36193964765394</v>
      </c>
      <c r="AJ25" s="61">
        <v>0</v>
      </c>
      <c r="AK25" s="61">
        <v>1</v>
      </c>
      <c r="AL25" s="61">
        <v>1</v>
      </c>
      <c r="AM25" s="61">
        <v>1</v>
      </c>
      <c r="AN25" s="61">
        <v>1</v>
      </c>
      <c r="AO25" s="61">
        <v>0</v>
      </c>
      <c r="AP25" s="112">
        <v>7043452</v>
      </c>
      <c r="AQ25" s="112">
        <f t="shared" si="1"/>
        <v>0</v>
      </c>
      <c r="AR25" s="62"/>
      <c r="AS25" s="63" t="s">
        <v>114</v>
      </c>
      <c r="AV25" s="70" t="s">
        <v>75</v>
      </c>
      <c r="AW25" s="70">
        <v>10.36</v>
      </c>
      <c r="AY25" s="113"/>
    </row>
    <row r="26" spans="1:51" x14ac:dyDescent="0.25">
      <c r="B26" s="46">
        <v>2.625</v>
      </c>
      <c r="C26" s="46">
        <v>0.66666666666666696</v>
      </c>
      <c r="D26" s="47">
        <v>7</v>
      </c>
      <c r="E26" s="48">
        <f t="shared" si="2"/>
        <v>4.9295774647887329</v>
      </c>
      <c r="F26" s="111">
        <v>81</v>
      </c>
      <c r="G26" s="48">
        <f t="shared" si="3"/>
        <v>57.04225352112676</v>
      </c>
      <c r="H26" s="49" t="s">
        <v>89</v>
      </c>
      <c r="I26" s="49">
        <f t="shared" si="4"/>
        <v>53.521126760563384</v>
      </c>
      <c r="J26" s="50">
        <f>(F26-3)/1.42</f>
        <v>54.929577464788736</v>
      </c>
      <c r="K26" s="49">
        <f t="shared" si="12"/>
        <v>59.154929577464792</v>
      </c>
      <c r="L26" s="51">
        <v>18</v>
      </c>
      <c r="M26" s="52" t="s">
        <v>101</v>
      </c>
      <c r="N26" s="52">
        <v>16.7</v>
      </c>
      <c r="O26" s="53">
        <v>137</v>
      </c>
      <c r="P26" s="53">
        <v>127</v>
      </c>
      <c r="Q26" s="53">
        <v>12511688</v>
      </c>
      <c r="R26" s="54">
        <f t="shared" si="5"/>
        <v>5594</v>
      </c>
      <c r="S26" s="55">
        <f t="shared" si="6"/>
        <v>134.256</v>
      </c>
      <c r="T26" s="55">
        <f t="shared" si="7"/>
        <v>5.5940000000000003</v>
      </c>
      <c r="U26" s="56">
        <v>6.6</v>
      </c>
      <c r="V26" s="56">
        <f t="shared" si="0"/>
        <v>6.6</v>
      </c>
      <c r="W26" s="118" t="s">
        <v>152</v>
      </c>
      <c r="X26" s="112">
        <v>0</v>
      </c>
      <c r="Y26" s="112">
        <v>979</v>
      </c>
      <c r="Z26" s="112">
        <v>1197</v>
      </c>
      <c r="AA26" s="112">
        <v>1185</v>
      </c>
      <c r="AB26" s="112">
        <v>1180</v>
      </c>
      <c r="AC26" s="57" t="s">
        <v>91</v>
      </c>
      <c r="AD26" s="57" t="s">
        <v>91</v>
      </c>
      <c r="AE26" s="57" t="s">
        <v>91</v>
      </c>
      <c r="AF26" s="58" t="s">
        <v>91</v>
      </c>
      <c r="AG26" s="58">
        <v>32069098</v>
      </c>
      <c r="AH26" s="59">
        <f t="shared" si="9"/>
        <v>1296</v>
      </c>
      <c r="AI26" s="60">
        <f t="shared" si="8"/>
        <v>231.67679656775115</v>
      </c>
      <c r="AJ26" s="61">
        <v>0</v>
      </c>
      <c r="AK26" s="61">
        <v>1</v>
      </c>
      <c r="AL26" s="61">
        <v>1</v>
      </c>
      <c r="AM26" s="61">
        <v>1</v>
      </c>
      <c r="AN26" s="61">
        <v>1</v>
      </c>
      <c r="AO26" s="61">
        <v>0</v>
      </c>
      <c r="AP26" s="112">
        <v>7043452</v>
      </c>
      <c r="AQ26" s="112">
        <f t="shared" si="1"/>
        <v>0</v>
      </c>
      <c r="AR26" s="62"/>
      <c r="AS26" s="63" t="s">
        <v>114</v>
      </c>
      <c r="AV26" s="70" t="s">
        <v>115</v>
      </c>
      <c r="AW26" s="70">
        <v>1.01325</v>
      </c>
      <c r="AY26" s="113"/>
    </row>
    <row r="27" spans="1:51" x14ac:dyDescent="0.25">
      <c r="B27" s="46">
        <v>2.6666666666666701</v>
      </c>
      <c r="C27" s="46">
        <v>0.70833333333333404</v>
      </c>
      <c r="D27" s="47">
        <v>6</v>
      </c>
      <c r="E27" s="48">
        <f t="shared" si="2"/>
        <v>4.2253521126760569</v>
      </c>
      <c r="F27" s="111">
        <v>81</v>
      </c>
      <c r="G27" s="48">
        <f t="shared" si="3"/>
        <v>57.04225352112676</v>
      </c>
      <c r="H27" s="49" t="s">
        <v>89</v>
      </c>
      <c r="I27" s="49">
        <f t="shared" si="4"/>
        <v>53.521126760563384</v>
      </c>
      <c r="J27" s="50">
        <f t="shared" ref="J27:J32" si="13">(F27-3)/1.42</f>
        <v>54.929577464788736</v>
      </c>
      <c r="K27" s="49">
        <f t="shared" si="12"/>
        <v>59.154929577464792</v>
      </c>
      <c r="L27" s="51">
        <v>18</v>
      </c>
      <c r="M27" s="52" t="s">
        <v>101</v>
      </c>
      <c r="N27" s="52">
        <v>16.7</v>
      </c>
      <c r="O27" s="53">
        <v>135</v>
      </c>
      <c r="P27" s="53">
        <v>139</v>
      </c>
      <c r="Q27" s="53">
        <v>12517352</v>
      </c>
      <c r="R27" s="54">
        <f t="shared" si="5"/>
        <v>5664</v>
      </c>
      <c r="S27" s="55">
        <f t="shared" si="6"/>
        <v>135.93600000000001</v>
      </c>
      <c r="T27" s="55">
        <f t="shared" si="7"/>
        <v>5.6639999999999997</v>
      </c>
      <c r="U27" s="56">
        <v>6.4</v>
      </c>
      <c r="V27" s="56">
        <f t="shared" si="0"/>
        <v>6.4</v>
      </c>
      <c r="W27" s="118" t="s">
        <v>152</v>
      </c>
      <c r="X27" s="112">
        <v>0</v>
      </c>
      <c r="Y27" s="112">
        <v>1000</v>
      </c>
      <c r="Z27" s="112">
        <v>1195</v>
      </c>
      <c r="AA27" s="112">
        <v>1185</v>
      </c>
      <c r="AB27" s="112">
        <v>1198</v>
      </c>
      <c r="AC27" s="57" t="s">
        <v>91</v>
      </c>
      <c r="AD27" s="57" t="s">
        <v>91</v>
      </c>
      <c r="AE27" s="57" t="s">
        <v>91</v>
      </c>
      <c r="AF27" s="58" t="s">
        <v>91</v>
      </c>
      <c r="AG27" s="58">
        <v>32070410</v>
      </c>
      <c r="AH27" s="59">
        <f t="shared" si="9"/>
        <v>1312</v>
      </c>
      <c r="AI27" s="60">
        <f t="shared" si="8"/>
        <v>231.63841807909606</v>
      </c>
      <c r="AJ27" s="61">
        <v>0</v>
      </c>
      <c r="AK27" s="61">
        <v>1</v>
      </c>
      <c r="AL27" s="61">
        <v>1</v>
      </c>
      <c r="AM27" s="61">
        <v>1</v>
      </c>
      <c r="AN27" s="61">
        <v>1</v>
      </c>
      <c r="AO27" s="61">
        <v>0</v>
      </c>
      <c r="AP27" s="112">
        <v>7043452</v>
      </c>
      <c r="AQ27" s="112">
        <f t="shared" si="1"/>
        <v>0</v>
      </c>
      <c r="AR27" s="62"/>
      <c r="AS27" s="63" t="s">
        <v>114</v>
      </c>
      <c r="AV27" s="70" t="s">
        <v>116</v>
      </c>
      <c r="AW27" s="70">
        <v>1</v>
      </c>
      <c r="AY27" s="113"/>
    </row>
    <row r="28" spans="1:51" x14ac:dyDescent="0.25">
      <c r="B28" s="46">
        <v>2.7083333333333299</v>
      </c>
      <c r="C28" s="46">
        <v>0.750000000000002</v>
      </c>
      <c r="D28" s="47">
        <v>7</v>
      </c>
      <c r="E28" s="48">
        <f t="shared" si="2"/>
        <v>4.9295774647887329</v>
      </c>
      <c r="F28" s="111">
        <v>78</v>
      </c>
      <c r="G28" s="48">
        <f t="shared" si="3"/>
        <v>54.929577464788736</v>
      </c>
      <c r="H28" s="49" t="s">
        <v>89</v>
      </c>
      <c r="I28" s="49">
        <f t="shared" si="4"/>
        <v>51.408450704225352</v>
      </c>
      <c r="J28" s="50">
        <f t="shared" si="13"/>
        <v>52.816901408450704</v>
      </c>
      <c r="K28" s="49">
        <f t="shared" si="12"/>
        <v>57.04225352112676</v>
      </c>
      <c r="L28" s="51">
        <v>18</v>
      </c>
      <c r="M28" s="52" t="s">
        <v>101</v>
      </c>
      <c r="N28" s="52">
        <v>16.7</v>
      </c>
      <c r="O28" s="53">
        <v>129</v>
      </c>
      <c r="P28" s="53">
        <v>137</v>
      </c>
      <c r="Q28" s="53">
        <v>12522970</v>
      </c>
      <c r="R28" s="54">
        <f t="shared" si="5"/>
        <v>5618</v>
      </c>
      <c r="S28" s="55">
        <f t="shared" si="6"/>
        <v>134.83199999999999</v>
      </c>
      <c r="T28" s="55">
        <f t="shared" si="7"/>
        <v>5.6180000000000003</v>
      </c>
      <c r="U28" s="56">
        <v>6.1</v>
      </c>
      <c r="V28" s="56">
        <f t="shared" si="0"/>
        <v>6.1</v>
      </c>
      <c r="W28" s="118" t="s">
        <v>152</v>
      </c>
      <c r="X28" s="112">
        <v>0</v>
      </c>
      <c r="Y28" s="112">
        <v>975</v>
      </c>
      <c r="Z28" s="112">
        <v>1165</v>
      </c>
      <c r="AA28" s="112">
        <v>1185</v>
      </c>
      <c r="AB28" s="112">
        <v>1139</v>
      </c>
      <c r="AC28" s="57" t="s">
        <v>91</v>
      </c>
      <c r="AD28" s="57" t="s">
        <v>91</v>
      </c>
      <c r="AE28" s="57" t="s">
        <v>91</v>
      </c>
      <c r="AF28" s="58" t="s">
        <v>91</v>
      </c>
      <c r="AG28" s="58">
        <v>32071638</v>
      </c>
      <c r="AH28" s="59">
        <f t="shared" si="9"/>
        <v>1228</v>
      </c>
      <c r="AI28" s="60">
        <f t="shared" si="8"/>
        <v>218.58312566749731</v>
      </c>
      <c r="AJ28" s="61">
        <v>0</v>
      </c>
      <c r="AK28" s="61">
        <v>1</v>
      </c>
      <c r="AL28" s="61">
        <v>1</v>
      </c>
      <c r="AM28" s="61">
        <v>1</v>
      </c>
      <c r="AN28" s="61">
        <v>1</v>
      </c>
      <c r="AO28" s="61">
        <v>0</v>
      </c>
      <c r="AP28" s="112">
        <v>7043452</v>
      </c>
      <c r="AQ28" s="112">
        <f t="shared" si="1"/>
        <v>0</v>
      </c>
      <c r="AR28" s="64"/>
      <c r="AS28" s="63" t="s">
        <v>114</v>
      </c>
      <c r="AV28" s="70" t="s">
        <v>117</v>
      </c>
      <c r="AW28" s="70">
        <v>101.325</v>
      </c>
      <c r="AY28" s="113"/>
    </row>
    <row r="29" spans="1:51" x14ac:dyDescent="0.25">
      <c r="B29" s="46">
        <v>2.75</v>
      </c>
      <c r="C29" s="46">
        <v>0.79166666666666896</v>
      </c>
      <c r="D29" s="47">
        <v>10</v>
      </c>
      <c r="E29" s="48">
        <f t="shared" si="2"/>
        <v>7.042253521126761</v>
      </c>
      <c r="F29" s="111">
        <v>78</v>
      </c>
      <c r="G29" s="48">
        <f t="shared" si="3"/>
        <v>54.929577464788736</v>
      </c>
      <c r="H29" s="49" t="s">
        <v>89</v>
      </c>
      <c r="I29" s="49">
        <f t="shared" si="4"/>
        <v>51.408450704225352</v>
      </c>
      <c r="J29" s="50">
        <f t="shared" si="13"/>
        <v>52.816901408450704</v>
      </c>
      <c r="K29" s="49">
        <f t="shared" si="12"/>
        <v>57.04225352112676</v>
      </c>
      <c r="L29" s="51">
        <v>18</v>
      </c>
      <c r="M29" s="52" t="s">
        <v>101</v>
      </c>
      <c r="N29" s="52">
        <v>16.600000000000001</v>
      </c>
      <c r="O29" s="53">
        <v>128</v>
      </c>
      <c r="P29" s="53">
        <v>124</v>
      </c>
      <c r="Q29" s="53">
        <v>12528411</v>
      </c>
      <c r="R29" s="54">
        <f t="shared" si="5"/>
        <v>5441</v>
      </c>
      <c r="S29" s="55">
        <f t="shared" si="6"/>
        <v>130.584</v>
      </c>
      <c r="T29" s="55">
        <f t="shared" si="7"/>
        <v>5.4409999999999998</v>
      </c>
      <c r="U29" s="56">
        <v>6</v>
      </c>
      <c r="V29" s="56">
        <f t="shared" si="0"/>
        <v>6</v>
      </c>
      <c r="W29" s="118" t="s">
        <v>152</v>
      </c>
      <c r="X29" s="112">
        <v>0</v>
      </c>
      <c r="Y29" s="112">
        <v>1004</v>
      </c>
      <c r="Z29" s="112">
        <v>165</v>
      </c>
      <c r="AA29" s="112">
        <v>1185</v>
      </c>
      <c r="AB29" s="112">
        <v>1199</v>
      </c>
      <c r="AC29" s="57" t="s">
        <v>91</v>
      </c>
      <c r="AD29" s="57" t="s">
        <v>91</v>
      </c>
      <c r="AE29" s="57" t="s">
        <v>91</v>
      </c>
      <c r="AF29" s="58" t="s">
        <v>91</v>
      </c>
      <c r="AG29" s="58">
        <v>32072838</v>
      </c>
      <c r="AH29" s="59">
        <f t="shared" si="9"/>
        <v>1200</v>
      </c>
      <c r="AI29" s="60">
        <f t="shared" si="8"/>
        <v>220.54769343870612</v>
      </c>
      <c r="AJ29" s="61">
        <v>0</v>
      </c>
      <c r="AK29" s="61">
        <v>1</v>
      </c>
      <c r="AL29" s="61">
        <v>1</v>
      </c>
      <c r="AM29" s="61">
        <v>1</v>
      </c>
      <c r="AN29" s="61">
        <v>1</v>
      </c>
      <c r="AO29" s="61">
        <v>0</v>
      </c>
      <c r="AP29" s="112">
        <v>7043452</v>
      </c>
      <c r="AQ29" s="112">
        <f t="shared" si="1"/>
        <v>0</v>
      </c>
      <c r="AR29" s="62"/>
      <c r="AS29" s="63" t="s">
        <v>114</v>
      </c>
      <c r="AY29" s="113"/>
    </row>
    <row r="30" spans="1:51" x14ac:dyDescent="0.25">
      <c r="B30" s="46">
        <v>2.7916666666666701</v>
      </c>
      <c r="C30" s="46">
        <v>0.83333333333333703</v>
      </c>
      <c r="D30" s="47">
        <v>14</v>
      </c>
      <c r="E30" s="48">
        <f t="shared" si="2"/>
        <v>9.8591549295774659</v>
      </c>
      <c r="F30" s="111">
        <v>76</v>
      </c>
      <c r="G30" s="48">
        <f t="shared" si="3"/>
        <v>53.521126760563384</v>
      </c>
      <c r="H30" s="49" t="s">
        <v>89</v>
      </c>
      <c r="I30" s="49">
        <f t="shared" si="4"/>
        <v>50</v>
      </c>
      <c r="J30" s="50">
        <f t="shared" si="13"/>
        <v>51.408450704225352</v>
      </c>
      <c r="K30" s="49">
        <f t="shared" si="12"/>
        <v>55.633802816901408</v>
      </c>
      <c r="L30" s="51">
        <v>18</v>
      </c>
      <c r="M30" s="52" t="s">
        <v>101</v>
      </c>
      <c r="N30" s="52">
        <v>16.600000000000001</v>
      </c>
      <c r="O30" s="53">
        <v>122</v>
      </c>
      <c r="P30" s="53">
        <v>121</v>
      </c>
      <c r="Q30" s="53">
        <v>12533454</v>
      </c>
      <c r="R30" s="54">
        <f t="shared" si="5"/>
        <v>5043</v>
      </c>
      <c r="S30" s="55">
        <f t="shared" si="6"/>
        <v>121.032</v>
      </c>
      <c r="T30" s="55">
        <f t="shared" si="7"/>
        <v>5.0430000000000001</v>
      </c>
      <c r="U30" s="56">
        <v>5.8</v>
      </c>
      <c r="V30" s="56">
        <f t="shared" si="0"/>
        <v>5.8</v>
      </c>
      <c r="W30" s="118" t="s">
        <v>153</v>
      </c>
      <c r="X30" s="112">
        <v>0</v>
      </c>
      <c r="Y30" s="112">
        <v>978</v>
      </c>
      <c r="Z30" s="112">
        <v>1165</v>
      </c>
      <c r="AA30" s="112">
        <v>0</v>
      </c>
      <c r="AB30" s="112">
        <v>1199</v>
      </c>
      <c r="AC30" s="57" t="s">
        <v>91</v>
      </c>
      <c r="AD30" s="57" t="s">
        <v>91</v>
      </c>
      <c r="AE30" s="57" t="s">
        <v>91</v>
      </c>
      <c r="AF30" s="58" t="s">
        <v>91</v>
      </c>
      <c r="AG30" s="58">
        <v>32073804</v>
      </c>
      <c r="AH30" s="59">
        <f t="shared" si="9"/>
        <v>966</v>
      </c>
      <c r="AI30" s="60">
        <f t="shared" si="8"/>
        <v>191.5526472337894</v>
      </c>
      <c r="AJ30" s="61">
        <v>0</v>
      </c>
      <c r="AK30" s="61">
        <v>1</v>
      </c>
      <c r="AL30" s="61">
        <v>1</v>
      </c>
      <c r="AM30" s="61">
        <v>0</v>
      </c>
      <c r="AN30" s="61">
        <v>1</v>
      </c>
      <c r="AO30" s="61">
        <v>0</v>
      </c>
      <c r="AP30" s="112">
        <v>7043452</v>
      </c>
      <c r="AQ30" s="112">
        <f t="shared" si="1"/>
        <v>0</v>
      </c>
      <c r="AR30" s="62"/>
      <c r="AS30" s="63" t="s">
        <v>114</v>
      </c>
      <c r="AV30" s="398" t="s">
        <v>118</v>
      </c>
      <c r="AW30" s="398"/>
      <c r="AY30" s="113"/>
    </row>
    <row r="31" spans="1:51" x14ac:dyDescent="0.25">
      <c r="B31" s="46">
        <v>2.8333333333333299</v>
      </c>
      <c r="C31" s="46">
        <v>0.875000000000004</v>
      </c>
      <c r="D31" s="47">
        <v>16</v>
      </c>
      <c r="E31" s="48">
        <f>D31/1.42</f>
        <v>11.267605633802818</v>
      </c>
      <c r="F31" s="111">
        <v>76</v>
      </c>
      <c r="G31" s="48">
        <f t="shared" si="3"/>
        <v>53.521126760563384</v>
      </c>
      <c r="H31" s="49" t="s">
        <v>89</v>
      </c>
      <c r="I31" s="49">
        <f t="shared" si="4"/>
        <v>50</v>
      </c>
      <c r="J31" s="50">
        <f t="shared" si="13"/>
        <v>51.408450704225352</v>
      </c>
      <c r="K31" s="49">
        <f t="shared" si="12"/>
        <v>55.633802816901408</v>
      </c>
      <c r="L31" s="51">
        <v>18</v>
      </c>
      <c r="M31" s="52" t="s">
        <v>101</v>
      </c>
      <c r="N31" s="52">
        <v>16.100000000000001</v>
      </c>
      <c r="O31" s="53">
        <v>116</v>
      </c>
      <c r="P31" s="53">
        <v>118</v>
      </c>
      <c r="Q31" s="53">
        <v>12538497</v>
      </c>
      <c r="R31" s="54">
        <f t="shared" si="5"/>
        <v>5043</v>
      </c>
      <c r="S31" s="55">
        <f t="shared" si="6"/>
        <v>121.032</v>
      </c>
      <c r="T31" s="55">
        <f t="shared" si="7"/>
        <v>5.0430000000000001</v>
      </c>
      <c r="U31" s="56">
        <v>5.7</v>
      </c>
      <c r="V31" s="56">
        <f t="shared" si="0"/>
        <v>5.7</v>
      </c>
      <c r="W31" s="118" t="s">
        <v>153</v>
      </c>
      <c r="X31" s="112">
        <v>0</v>
      </c>
      <c r="Y31" s="112">
        <v>959</v>
      </c>
      <c r="Z31" s="112">
        <v>1165</v>
      </c>
      <c r="AA31" s="112">
        <v>0</v>
      </c>
      <c r="AB31" s="112">
        <v>1170</v>
      </c>
      <c r="AC31" s="57" t="s">
        <v>91</v>
      </c>
      <c r="AD31" s="57" t="s">
        <v>91</v>
      </c>
      <c r="AE31" s="57" t="s">
        <v>91</v>
      </c>
      <c r="AF31" s="58" t="s">
        <v>91</v>
      </c>
      <c r="AG31" s="58">
        <v>32074770</v>
      </c>
      <c r="AH31" s="59">
        <f t="shared" si="9"/>
        <v>966</v>
      </c>
      <c r="AI31" s="60">
        <f t="shared" si="8"/>
        <v>191.5526472337894</v>
      </c>
      <c r="AJ31" s="61">
        <v>0</v>
      </c>
      <c r="AK31" s="61">
        <v>1</v>
      </c>
      <c r="AL31" s="61">
        <v>1</v>
      </c>
      <c r="AM31" s="61">
        <v>0</v>
      </c>
      <c r="AN31" s="61">
        <v>1</v>
      </c>
      <c r="AO31" s="61">
        <v>0</v>
      </c>
      <c r="AP31" s="112">
        <v>7043452</v>
      </c>
      <c r="AQ31" s="112">
        <f t="shared" si="1"/>
        <v>0</v>
      </c>
      <c r="AR31" s="62"/>
      <c r="AS31" s="63" t="s">
        <v>114</v>
      </c>
      <c r="AV31" s="71" t="s">
        <v>30</v>
      </c>
      <c r="AW31" s="71" t="s">
        <v>75</v>
      </c>
      <c r="AY31" s="113"/>
    </row>
    <row r="32" spans="1:51" x14ac:dyDescent="0.25">
      <c r="B32" s="46">
        <v>2.875</v>
      </c>
      <c r="C32" s="46">
        <v>0.91666666666667096</v>
      </c>
      <c r="D32" s="47">
        <v>20</v>
      </c>
      <c r="E32" s="48">
        <f t="shared" si="2"/>
        <v>14.084507042253522</v>
      </c>
      <c r="F32" s="111">
        <v>76</v>
      </c>
      <c r="G32" s="48">
        <f t="shared" si="3"/>
        <v>53.521126760563384</v>
      </c>
      <c r="H32" s="49" t="s">
        <v>89</v>
      </c>
      <c r="I32" s="49">
        <f t="shared" si="4"/>
        <v>50</v>
      </c>
      <c r="J32" s="50">
        <f t="shared" si="13"/>
        <v>51.408450704225352</v>
      </c>
      <c r="K32" s="49">
        <f t="shared" si="12"/>
        <v>55.633802816901408</v>
      </c>
      <c r="L32" s="51">
        <v>14</v>
      </c>
      <c r="M32" s="52" t="s">
        <v>119</v>
      </c>
      <c r="N32" s="52">
        <v>12.6</v>
      </c>
      <c r="O32" s="53">
        <v>112</v>
      </c>
      <c r="P32" s="53">
        <v>115</v>
      </c>
      <c r="Q32" s="53">
        <v>12543335</v>
      </c>
      <c r="R32" s="54">
        <f>Q32-Q31</f>
        <v>4838</v>
      </c>
      <c r="S32" s="55">
        <f t="shared" si="6"/>
        <v>116.11199999999999</v>
      </c>
      <c r="T32" s="55">
        <f t="shared" si="7"/>
        <v>4.8380000000000001</v>
      </c>
      <c r="U32" s="56">
        <v>5.6</v>
      </c>
      <c r="V32" s="56">
        <f t="shared" si="0"/>
        <v>5.6</v>
      </c>
      <c r="W32" s="262" t="s">
        <v>153</v>
      </c>
      <c r="X32" s="112">
        <v>0</v>
      </c>
      <c r="Y32" s="112">
        <v>938</v>
      </c>
      <c r="Z32" s="112">
        <v>1165</v>
      </c>
      <c r="AA32" s="256">
        <v>0</v>
      </c>
      <c r="AB32" s="112">
        <v>1110</v>
      </c>
      <c r="AC32" s="57" t="s">
        <v>91</v>
      </c>
      <c r="AD32" s="57" t="s">
        <v>91</v>
      </c>
      <c r="AE32" s="57" t="s">
        <v>91</v>
      </c>
      <c r="AF32" s="58" t="s">
        <v>91</v>
      </c>
      <c r="AG32" s="58">
        <v>32075644</v>
      </c>
      <c r="AH32" s="59">
        <f t="shared" si="9"/>
        <v>874</v>
      </c>
      <c r="AI32" s="60">
        <f t="shared" si="8"/>
        <v>180.65316246382804</v>
      </c>
      <c r="AJ32" s="61">
        <v>0</v>
      </c>
      <c r="AK32" s="61">
        <v>1</v>
      </c>
      <c r="AL32" s="61">
        <v>1</v>
      </c>
      <c r="AM32" s="61">
        <v>0</v>
      </c>
      <c r="AN32" s="61">
        <v>1</v>
      </c>
      <c r="AO32" s="61">
        <v>0</v>
      </c>
      <c r="AP32" s="112">
        <v>7043452</v>
      </c>
      <c r="AQ32" s="112">
        <f t="shared" si="1"/>
        <v>0</v>
      </c>
      <c r="AR32" s="64"/>
      <c r="AS32" s="63" t="s">
        <v>114</v>
      </c>
      <c r="AV32" s="72">
        <v>1</v>
      </c>
      <c r="AW32" s="72">
        <f>IFERROR(AV32*VLOOKUP(AV31,AV24:AW28,2,FALSE)/VLOOKUP(AW31,AV24:AW28,2,FALSE),"Enter Unit and Value")</f>
        <v>1.4189189189189189</v>
      </c>
      <c r="AY32" s="113"/>
    </row>
    <row r="33" spans="2:51" x14ac:dyDescent="0.25">
      <c r="B33" s="46">
        <v>2.9166666666666701</v>
      </c>
      <c r="C33" s="46">
        <v>0.95833333333333803</v>
      </c>
      <c r="D33" s="47">
        <v>15</v>
      </c>
      <c r="E33" s="48">
        <f t="shared" si="2"/>
        <v>10.563380281690142</v>
      </c>
      <c r="F33" s="111">
        <v>66</v>
      </c>
      <c r="G33" s="48">
        <f t="shared" si="3"/>
        <v>46.478873239436624</v>
      </c>
      <c r="H33" s="49" t="s">
        <v>89</v>
      </c>
      <c r="I33" s="49">
        <f>J33-(2/1.42)</f>
        <v>41.549295774647888</v>
      </c>
      <c r="J33" s="50">
        <f t="shared" ref="J33:J34" si="14">(F33-5)/1.42</f>
        <v>42.95774647887324</v>
      </c>
      <c r="K33" s="49">
        <f t="shared" si="12"/>
        <v>47.183098591549296</v>
      </c>
      <c r="L33" s="51">
        <v>14</v>
      </c>
      <c r="M33" s="52" t="s">
        <v>119</v>
      </c>
      <c r="N33" s="52">
        <v>11.9</v>
      </c>
      <c r="O33" s="53">
        <v>111</v>
      </c>
      <c r="P33" s="53">
        <v>93</v>
      </c>
      <c r="Q33" s="53">
        <v>12547341</v>
      </c>
      <c r="R33" s="54">
        <f t="shared" si="5"/>
        <v>4006</v>
      </c>
      <c r="S33" s="55">
        <f t="shared" si="6"/>
        <v>96.144000000000005</v>
      </c>
      <c r="T33" s="55">
        <f t="shared" si="7"/>
        <v>4.0060000000000002</v>
      </c>
      <c r="U33" s="56">
        <v>6.2</v>
      </c>
      <c r="V33" s="56">
        <f t="shared" si="0"/>
        <v>6.2</v>
      </c>
      <c r="W33" s="118" t="s">
        <v>132</v>
      </c>
      <c r="X33" s="112">
        <v>0</v>
      </c>
      <c r="Y33" s="112">
        <v>0</v>
      </c>
      <c r="Z33" s="112">
        <v>981</v>
      </c>
      <c r="AA33" s="256">
        <v>0</v>
      </c>
      <c r="AB33" s="256">
        <v>1110</v>
      </c>
      <c r="AC33" s="57" t="s">
        <v>91</v>
      </c>
      <c r="AD33" s="57" t="s">
        <v>91</v>
      </c>
      <c r="AE33" s="57" t="s">
        <v>91</v>
      </c>
      <c r="AF33" s="58" t="s">
        <v>91</v>
      </c>
      <c r="AG33" s="58">
        <v>32076298</v>
      </c>
      <c r="AH33" s="59">
        <f t="shared" si="9"/>
        <v>654</v>
      </c>
      <c r="AI33" s="60">
        <f t="shared" si="8"/>
        <v>163.25511732401398</v>
      </c>
      <c r="AJ33" s="61">
        <v>0</v>
      </c>
      <c r="AK33" s="61">
        <v>0</v>
      </c>
      <c r="AL33" s="61">
        <v>1</v>
      </c>
      <c r="AM33" s="61">
        <v>0</v>
      </c>
      <c r="AN33" s="61">
        <v>1</v>
      </c>
      <c r="AO33" s="61">
        <v>0.25</v>
      </c>
      <c r="AP33" s="112">
        <v>7043984</v>
      </c>
      <c r="AQ33" s="112">
        <f t="shared" si="1"/>
        <v>532</v>
      </c>
      <c r="AR33" s="62"/>
      <c r="AS33" s="63" t="s">
        <v>114</v>
      </c>
      <c r="AY33" s="113"/>
    </row>
    <row r="34" spans="2:51" x14ac:dyDescent="0.25">
      <c r="B34" s="46">
        <v>2.9583333333333299</v>
      </c>
      <c r="C34" s="46">
        <v>1</v>
      </c>
      <c r="D34" s="47">
        <v>19</v>
      </c>
      <c r="E34" s="48">
        <f t="shared" si="2"/>
        <v>13.380281690140846</v>
      </c>
      <c r="F34" s="111">
        <v>66</v>
      </c>
      <c r="G34" s="48">
        <f t="shared" si="3"/>
        <v>46.478873239436624</v>
      </c>
      <c r="H34" s="49" t="s">
        <v>89</v>
      </c>
      <c r="I34" s="49">
        <f t="shared" si="4"/>
        <v>41.549295774647888</v>
      </c>
      <c r="J34" s="50">
        <f t="shared" si="14"/>
        <v>42.95774647887324</v>
      </c>
      <c r="K34" s="49">
        <f t="shared" si="12"/>
        <v>47.183098591549296</v>
      </c>
      <c r="L34" s="51">
        <v>14</v>
      </c>
      <c r="M34" s="52" t="s">
        <v>119</v>
      </c>
      <c r="N34" s="73">
        <v>11.5</v>
      </c>
      <c r="O34" s="53">
        <v>107</v>
      </c>
      <c r="P34" s="53">
        <v>89</v>
      </c>
      <c r="Q34" s="53">
        <v>12551063</v>
      </c>
      <c r="R34" s="54">
        <f t="shared" si="5"/>
        <v>3722</v>
      </c>
      <c r="S34" s="55">
        <f t="shared" si="6"/>
        <v>89.328000000000003</v>
      </c>
      <c r="T34" s="55">
        <f t="shared" si="7"/>
        <v>3.722</v>
      </c>
      <c r="U34" s="56">
        <v>6.8</v>
      </c>
      <c r="V34" s="56">
        <f t="shared" si="0"/>
        <v>6.8</v>
      </c>
      <c r="W34" s="118" t="s">
        <v>132</v>
      </c>
      <c r="X34" s="112">
        <v>0</v>
      </c>
      <c r="Y34" s="112">
        <v>0</v>
      </c>
      <c r="Z34" s="112">
        <v>933</v>
      </c>
      <c r="AA34" s="256">
        <v>0</v>
      </c>
      <c r="AB34" s="256">
        <v>1060</v>
      </c>
      <c r="AC34" s="57" t="s">
        <v>91</v>
      </c>
      <c r="AD34" s="57" t="s">
        <v>91</v>
      </c>
      <c r="AE34" s="57" t="s">
        <v>91</v>
      </c>
      <c r="AF34" s="58" t="s">
        <v>91</v>
      </c>
      <c r="AG34" s="58">
        <v>32076890</v>
      </c>
      <c r="AH34" s="59">
        <f t="shared" si="9"/>
        <v>592</v>
      </c>
      <c r="AI34" s="60">
        <f t="shared" si="8"/>
        <v>159.05427189682968</v>
      </c>
      <c r="AJ34" s="61">
        <v>0</v>
      </c>
      <c r="AK34" s="61">
        <v>0</v>
      </c>
      <c r="AL34" s="61">
        <v>1</v>
      </c>
      <c r="AM34" s="61">
        <v>0</v>
      </c>
      <c r="AN34" s="61">
        <v>1</v>
      </c>
      <c r="AO34" s="61">
        <v>0.25</v>
      </c>
      <c r="AP34" s="112">
        <v>7044627</v>
      </c>
      <c r="AQ34" s="112">
        <f t="shared" si="1"/>
        <v>643</v>
      </c>
      <c r="AR34" s="62"/>
      <c r="AS34" s="63" t="s">
        <v>114</v>
      </c>
      <c r="AV34" s="68" t="s">
        <v>120</v>
      </c>
      <c r="AW34" s="74" t="s">
        <v>31</v>
      </c>
      <c r="AY34" s="113"/>
    </row>
    <row r="35" spans="2:51" x14ac:dyDescent="0.25">
      <c r="B35" s="75"/>
      <c r="C35" s="76"/>
      <c r="D35" s="75"/>
      <c r="E35" s="77"/>
      <c r="F35" s="77"/>
      <c r="G35" s="78"/>
      <c r="H35" s="79"/>
      <c r="I35" s="77"/>
      <c r="J35" s="77"/>
      <c r="K35" s="78"/>
      <c r="L35" s="399" t="s">
        <v>121</v>
      </c>
      <c r="M35" s="400"/>
      <c r="N35" s="401"/>
      <c r="O35" s="80"/>
      <c r="P35" s="80">
        <f>AVERAGE(P11:P34)</f>
        <v>119.33333333333333</v>
      </c>
      <c r="Q35" s="81">
        <f>Q34-Q10</f>
        <v>119806</v>
      </c>
      <c r="R35" s="82">
        <f>SUM(R11:R34)</f>
        <v>119806</v>
      </c>
      <c r="S35" s="83">
        <f>AVERAGE(S11:S34)</f>
        <v>119.80600000000003</v>
      </c>
      <c r="T35" s="83">
        <f>SUM(T11:T34)</f>
        <v>119.80599999999998</v>
      </c>
      <c r="U35" s="79"/>
      <c r="V35" s="79"/>
      <c r="W35" s="69"/>
      <c r="X35" s="84"/>
      <c r="Y35" s="85"/>
      <c r="Z35" s="85"/>
      <c r="AA35" s="85"/>
      <c r="AB35" s="86"/>
      <c r="AC35" s="84"/>
      <c r="AD35" s="85"/>
      <c r="AE35" s="86"/>
      <c r="AF35" s="87"/>
      <c r="AG35" s="88">
        <f>AG34-AG10</f>
        <v>23552</v>
      </c>
      <c r="AH35" s="89">
        <f>SUM(AH11:AH34)</f>
        <v>23552</v>
      </c>
      <c r="AI35" s="90">
        <f>$AH$35/$T35</f>
        <v>196.58447823982107</v>
      </c>
      <c r="AJ35" s="87"/>
      <c r="AK35" s="91"/>
      <c r="AL35" s="91"/>
      <c r="AM35" s="91"/>
      <c r="AN35" s="92"/>
      <c r="AO35" s="93"/>
      <c r="AP35" s="94">
        <f>AP34-AP10</f>
        <v>5644</v>
      </c>
      <c r="AQ35" s="95">
        <f>SUM(AQ11:AQ34)</f>
        <v>5644</v>
      </c>
      <c r="AR35" s="96" t="e">
        <f>AVERAGE(AR11:AR34)</f>
        <v>#DIV/0!</v>
      </c>
      <c r="AS35" s="93"/>
      <c r="AV35" s="97" t="s">
        <v>31</v>
      </c>
      <c r="AW35" s="97">
        <v>1</v>
      </c>
      <c r="AY35" s="113"/>
    </row>
    <row r="36" spans="2:51" x14ac:dyDescent="0.25">
      <c r="B36" s="98"/>
      <c r="C36" s="98"/>
      <c r="D36" s="98"/>
      <c r="E36" s="99"/>
      <c r="F36" s="99"/>
      <c r="G36" s="99"/>
      <c r="H36" s="99"/>
      <c r="I36" s="100"/>
      <c r="J36" s="100"/>
      <c r="K36" s="100"/>
      <c r="L36" s="110"/>
      <c r="M36" s="110"/>
      <c r="N36" s="110"/>
      <c r="O36" s="110"/>
      <c r="P36" s="110"/>
      <c r="Q36" s="110"/>
      <c r="R36" s="110"/>
      <c r="S36" s="110"/>
      <c r="T36" s="110"/>
      <c r="U36" s="101"/>
      <c r="V36" s="101"/>
      <c r="W36" s="110"/>
      <c r="X36" s="110"/>
      <c r="Y36" s="110"/>
      <c r="Z36" s="114"/>
      <c r="AA36" s="110"/>
      <c r="AB36" s="110"/>
      <c r="AC36" s="110"/>
      <c r="AD36" s="110"/>
      <c r="AE36" s="110"/>
      <c r="AH36" s="102"/>
      <c r="AM36" s="110"/>
      <c r="AN36" s="110"/>
      <c r="AO36" s="110"/>
      <c r="AP36" s="110"/>
      <c r="AQ36" s="110"/>
      <c r="AR36" s="110"/>
      <c r="AV36" s="97" t="s">
        <v>122</v>
      </c>
      <c r="AW36" s="97">
        <v>41.67</v>
      </c>
      <c r="AY36" s="113"/>
    </row>
    <row r="37" spans="2:51" x14ac:dyDescent="0.25">
      <c r="B37" s="131" t="s">
        <v>123</v>
      </c>
      <c r="C37" s="131"/>
      <c r="D37" s="131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4"/>
      <c r="X37" s="114"/>
      <c r="Y37" s="114"/>
      <c r="Z37" s="114"/>
      <c r="AA37" s="114"/>
      <c r="AB37" s="114"/>
      <c r="AC37" s="114"/>
      <c r="AD37" s="114"/>
      <c r="AE37" s="114"/>
      <c r="AM37" s="25"/>
      <c r="AN37" s="110"/>
      <c r="AO37" s="110"/>
      <c r="AP37" s="110"/>
      <c r="AQ37" s="110"/>
      <c r="AR37" s="114"/>
      <c r="AV37" s="97" t="s">
        <v>124</v>
      </c>
      <c r="AW37" s="97">
        <v>11.574999999999999</v>
      </c>
      <c r="AY37" s="113"/>
    </row>
    <row r="38" spans="2:51" x14ac:dyDescent="0.25">
      <c r="B38" s="129" t="s">
        <v>131</v>
      </c>
      <c r="C38" s="120"/>
      <c r="D38" s="120"/>
      <c r="E38" s="120"/>
      <c r="F38" s="120"/>
      <c r="G38" s="120"/>
      <c r="H38" s="120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19"/>
      <c r="T38" s="119"/>
      <c r="U38" s="119"/>
      <c r="V38" s="119"/>
      <c r="W38" s="114"/>
      <c r="X38" s="114"/>
      <c r="Y38" s="114"/>
      <c r="Z38" s="114"/>
      <c r="AA38" s="114"/>
      <c r="AB38" s="114"/>
      <c r="AC38" s="114"/>
      <c r="AD38" s="114"/>
      <c r="AE38" s="114"/>
      <c r="AM38" s="25"/>
      <c r="AN38" s="110"/>
      <c r="AO38" s="110"/>
      <c r="AP38" s="110"/>
      <c r="AQ38" s="110"/>
      <c r="AR38" s="114"/>
      <c r="AV38" s="103"/>
      <c r="AW38" s="103"/>
      <c r="AY38" s="113"/>
    </row>
    <row r="39" spans="2:51" x14ac:dyDescent="0.25">
      <c r="B39" s="132" t="s">
        <v>141</v>
      </c>
      <c r="C39" s="120"/>
      <c r="D39" s="120"/>
      <c r="E39" s="120"/>
      <c r="F39" s="120"/>
      <c r="G39" s="120"/>
      <c r="H39" s="120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19"/>
      <c r="T39" s="119"/>
      <c r="U39" s="119"/>
      <c r="V39" s="119"/>
      <c r="W39" s="114"/>
      <c r="X39" s="114"/>
      <c r="Y39" s="114"/>
      <c r="Z39" s="114"/>
      <c r="AA39" s="114"/>
      <c r="AB39" s="114"/>
      <c r="AC39" s="114"/>
      <c r="AD39" s="114"/>
      <c r="AE39" s="114"/>
      <c r="AM39" s="25"/>
      <c r="AN39" s="110"/>
      <c r="AO39" s="110"/>
      <c r="AP39" s="110"/>
      <c r="AQ39" s="110"/>
      <c r="AR39" s="114"/>
      <c r="AV39" s="103"/>
      <c r="AW39" s="103"/>
      <c r="AY39" s="113"/>
    </row>
    <row r="40" spans="2:51" x14ac:dyDescent="0.25">
      <c r="B40" s="122" t="s">
        <v>125</v>
      </c>
      <c r="C40" s="120"/>
      <c r="D40" s="120"/>
      <c r="E40" s="120"/>
      <c r="F40" s="120"/>
      <c r="G40" s="120"/>
      <c r="H40" s="120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19"/>
      <c r="T40" s="119"/>
      <c r="U40" s="119"/>
      <c r="V40" s="119"/>
      <c r="W40" s="114"/>
      <c r="X40" s="114"/>
      <c r="Y40" s="114"/>
      <c r="Z40" s="114"/>
      <c r="AA40" s="114"/>
      <c r="AB40" s="114"/>
      <c r="AC40" s="114"/>
      <c r="AD40" s="114"/>
      <c r="AE40" s="114"/>
      <c r="AM40" s="25"/>
      <c r="AN40" s="110"/>
      <c r="AO40" s="110"/>
      <c r="AP40" s="110"/>
      <c r="AQ40" s="110"/>
      <c r="AR40" s="114"/>
      <c r="AV40" s="1"/>
      <c r="AW40" s="1"/>
      <c r="AY40" s="113"/>
    </row>
    <row r="41" spans="2:51" x14ac:dyDescent="0.25">
      <c r="B41" s="124" t="s">
        <v>145</v>
      </c>
      <c r="C41" s="120"/>
      <c r="D41" s="120"/>
      <c r="E41" s="120"/>
      <c r="F41" s="120"/>
      <c r="G41" s="120"/>
      <c r="H41" s="120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5"/>
      <c r="T41" s="125"/>
      <c r="U41" s="125"/>
      <c r="V41" s="125"/>
      <c r="W41" s="114"/>
      <c r="X41" s="114"/>
      <c r="Y41" s="114"/>
      <c r="Z41" s="114"/>
      <c r="AA41" s="114"/>
      <c r="AB41" s="114"/>
      <c r="AC41" s="114"/>
      <c r="AD41" s="114"/>
      <c r="AE41" s="114"/>
      <c r="AM41" s="115"/>
      <c r="AN41" s="115"/>
      <c r="AO41" s="115"/>
      <c r="AP41" s="115"/>
      <c r="AQ41" s="115"/>
      <c r="AR41" s="115"/>
      <c r="AS41" s="116"/>
      <c r="AV41" s="113"/>
      <c r="AW41" s="3"/>
      <c r="AX41" s="3"/>
      <c r="AY41" s="3"/>
    </row>
    <row r="42" spans="2:51" x14ac:dyDescent="0.25">
      <c r="B42" s="132" t="s">
        <v>126</v>
      </c>
      <c r="C42" s="120"/>
      <c r="D42" s="120"/>
      <c r="E42" s="130"/>
      <c r="F42" s="130"/>
      <c r="G42" s="130"/>
      <c r="H42" s="120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5"/>
      <c r="T42" s="125"/>
      <c r="U42" s="125"/>
      <c r="V42" s="125"/>
      <c r="W42" s="114"/>
      <c r="X42" s="114"/>
      <c r="Y42" s="114"/>
      <c r="Z42" s="114"/>
      <c r="AA42" s="114"/>
      <c r="AB42" s="114"/>
      <c r="AC42" s="114"/>
      <c r="AD42" s="114"/>
      <c r="AE42" s="114"/>
      <c r="AM42" s="115"/>
      <c r="AN42" s="115"/>
      <c r="AO42" s="115"/>
      <c r="AP42" s="115"/>
      <c r="AQ42" s="115"/>
      <c r="AR42" s="115"/>
      <c r="AS42" s="116"/>
      <c r="AV42" s="113"/>
      <c r="AW42" s="3"/>
      <c r="AX42" s="3"/>
      <c r="AY42" s="3"/>
    </row>
    <row r="43" spans="2:51" x14ac:dyDescent="0.25">
      <c r="B43" s="126" t="s">
        <v>151</v>
      </c>
      <c r="C43" s="120"/>
      <c r="D43" s="120"/>
      <c r="E43" s="120"/>
      <c r="F43" s="120"/>
      <c r="G43" s="120"/>
      <c r="H43" s="120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5"/>
      <c r="T43" s="125"/>
      <c r="U43" s="125"/>
      <c r="V43" s="125"/>
      <c r="W43" s="114"/>
      <c r="X43" s="114"/>
      <c r="Y43" s="114"/>
      <c r="Z43" s="114"/>
      <c r="AA43" s="114"/>
      <c r="AB43" s="114"/>
      <c r="AC43" s="114"/>
      <c r="AD43" s="114"/>
      <c r="AE43" s="114"/>
      <c r="AM43" s="115"/>
      <c r="AN43" s="115"/>
      <c r="AO43" s="115"/>
      <c r="AP43" s="115"/>
      <c r="AQ43" s="115"/>
      <c r="AR43" s="115"/>
      <c r="AS43" s="116"/>
      <c r="AV43" s="113"/>
      <c r="AW43" s="3"/>
      <c r="AX43" s="3"/>
      <c r="AY43" s="3"/>
    </row>
    <row r="44" spans="2:51" x14ac:dyDescent="0.25">
      <c r="B44" s="132" t="s">
        <v>127</v>
      </c>
      <c r="C44" s="120"/>
      <c r="D44" s="120"/>
      <c r="E44" s="120"/>
      <c r="F44" s="120"/>
      <c r="G44" s="120"/>
      <c r="H44" s="120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5"/>
      <c r="T44" s="125"/>
      <c r="U44" s="125"/>
      <c r="V44" s="125"/>
      <c r="W44" s="114"/>
      <c r="X44" s="114"/>
      <c r="Y44" s="114"/>
      <c r="Z44" s="114"/>
      <c r="AA44" s="114"/>
      <c r="AB44" s="114"/>
      <c r="AC44" s="114"/>
      <c r="AD44" s="114"/>
      <c r="AE44" s="114"/>
      <c r="AM44" s="115"/>
      <c r="AN44" s="115"/>
      <c r="AO44" s="115"/>
      <c r="AP44" s="115"/>
      <c r="AQ44" s="115"/>
      <c r="AR44" s="115"/>
      <c r="AS44" s="116"/>
      <c r="AV44" s="113"/>
      <c r="AW44" s="3"/>
      <c r="AX44" s="3"/>
      <c r="AY44" s="3"/>
    </row>
    <row r="45" spans="2:51" x14ac:dyDescent="0.25">
      <c r="B45" s="123" t="s">
        <v>128</v>
      </c>
      <c r="C45" s="120"/>
      <c r="D45" s="120"/>
      <c r="E45" s="120"/>
      <c r="F45" s="120"/>
      <c r="G45" s="120"/>
      <c r="H45" s="120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5"/>
      <c r="T45" s="125"/>
      <c r="U45" s="125"/>
      <c r="V45" s="125"/>
      <c r="W45" s="114"/>
      <c r="X45" s="114"/>
      <c r="Y45" s="114"/>
      <c r="Z45" s="114"/>
      <c r="AA45" s="114"/>
      <c r="AB45" s="114"/>
      <c r="AC45" s="114"/>
      <c r="AD45" s="114"/>
      <c r="AE45" s="114"/>
      <c r="AM45" s="115"/>
      <c r="AN45" s="115"/>
      <c r="AO45" s="115"/>
      <c r="AP45" s="115"/>
      <c r="AQ45" s="115"/>
      <c r="AR45" s="115"/>
      <c r="AS45" s="116"/>
      <c r="AV45" s="113"/>
      <c r="AW45" s="3"/>
      <c r="AX45" s="3"/>
      <c r="AY45" s="3"/>
    </row>
    <row r="46" spans="2:51" x14ac:dyDescent="0.25">
      <c r="B46" s="123" t="s">
        <v>150</v>
      </c>
      <c r="C46" s="120"/>
      <c r="D46" s="120"/>
      <c r="E46" s="120"/>
      <c r="F46" s="120"/>
      <c r="G46" s="120"/>
      <c r="H46" s="120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5"/>
      <c r="T46" s="125"/>
      <c r="U46" s="125"/>
      <c r="V46" s="125"/>
      <c r="W46" s="114"/>
      <c r="X46" s="114"/>
      <c r="Y46" s="114"/>
      <c r="Z46" s="114"/>
      <c r="AA46" s="114"/>
      <c r="AB46" s="114"/>
      <c r="AC46" s="114"/>
      <c r="AD46" s="114"/>
      <c r="AE46" s="114"/>
      <c r="AM46" s="115"/>
      <c r="AN46" s="115"/>
      <c r="AO46" s="115"/>
      <c r="AP46" s="115"/>
      <c r="AQ46" s="115"/>
      <c r="AR46" s="115"/>
      <c r="AS46" s="116"/>
      <c r="AV46" s="113"/>
      <c r="AW46" s="3"/>
      <c r="AX46" s="3"/>
      <c r="AY46" s="3"/>
    </row>
    <row r="47" spans="2:51" x14ac:dyDescent="0.25">
      <c r="B47" s="132" t="s">
        <v>146</v>
      </c>
      <c r="C47" s="120"/>
      <c r="D47" s="120"/>
      <c r="E47" s="120"/>
      <c r="F47" s="120"/>
      <c r="G47" s="120"/>
      <c r="H47" s="120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5"/>
      <c r="U47" s="125"/>
      <c r="V47" s="125"/>
      <c r="W47" s="114"/>
      <c r="X47" s="114"/>
      <c r="Y47" s="114"/>
      <c r="Z47" s="114"/>
      <c r="AA47" s="114"/>
      <c r="AB47" s="114"/>
      <c r="AC47" s="114"/>
      <c r="AD47" s="114"/>
      <c r="AE47" s="114"/>
      <c r="AM47" s="115"/>
      <c r="AN47" s="115"/>
      <c r="AO47" s="115"/>
      <c r="AP47" s="115"/>
      <c r="AQ47" s="115"/>
      <c r="AR47" s="115"/>
      <c r="AS47" s="116"/>
      <c r="AV47" s="113"/>
      <c r="AW47" s="3"/>
      <c r="AX47" s="3"/>
      <c r="AY47" s="3"/>
    </row>
    <row r="48" spans="2:51" x14ac:dyDescent="0.25">
      <c r="B48" s="132" t="s">
        <v>137</v>
      </c>
      <c r="C48" s="120"/>
      <c r="D48" s="120"/>
      <c r="E48" s="120"/>
      <c r="F48" s="120"/>
      <c r="G48" s="120"/>
      <c r="H48" s="120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7"/>
      <c r="T48" s="125"/>
      <c r="U48" s="125"/>
      <c r="V48" s="125"/>
      <c r="W48" s="114"/>
      <c r="X48" s="114"/>
      <c r="Y48" s="114"/>
      <c r="Z48" s="114"/>
      <c r="AA48" s="114"/>
      <c r="AB48" s="114"/>
      <c r="AC48" s="114"/>
      <c r="AD48" s="114"/>
      <c r="AE48" s="114"/>
      <c r="AM48" s="115"/>
      <c r="AN48" s="115"/>
      <c r="AO48" s="115"/>
      <c r="AP48" s="115"/>
      <c r="AQ48" s="115"/>
      <c r="AR48" s="115"/>
      <c r="AS48" s="116"/>
      <c r="AV48" s="113"/>
      <c r="AW48" s="3"/>
      <c r="AX48" s="3"/>
      <c r="AY48" s="3"/>
    </row>
    <row r="49" spans="2:51" x14ac:dyDescent="0.25">
      <c r="B49" s="126" t="s">
        <v>154</v>
      </c>
      <c r="C49" s="120"/>
      <c r="D49" s="120"/>
      <c r="E49" s="120"/>
      <c r="F49" s="120"/>
      <c r="G49" s="120"/>
      <c r="H49" s="120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7"/>
      <c r="T49" s="125"/>
      <c r="U49" s="125"/>
      <c r="V49" s="125"/>
      <c r="W49" s="114"/>
      <c r="X49" s="114"/>
      <c r="Y49" s="114"/>
      <c r="Z49" s="114"/>
      <c r="AA49" s="114"/>
      <c r="AB49" s="114"/>
      <c r="AC49" s="114"/>
      <c r="AD49" s="114"/>
      <c r="AE49" s="114"/>
      <c r="AM49" s="115"/>
      <c r="AN49" s="115"/>
      <c r="AO49" s="115"/>
      <c r="AP49" s="115"/>
      <c r="AQ49" s="115"/>
      <c r="AR49" s="115"/>
      <c r="AS49" s="116"/>
      <c r="AV49" s="113"/>
      <c r="AW49" s="3"/>
      <c r="AX49" s="3"/>
      <c r="AY49" s="3"/>
    </row>
    <row r="50" spans="2:51" x14ac:dyDescent="0.25">
      <c r="B50" s="132" t="s">
        <v>138</v>
      </c>
      <c r="C50" s="120"/>
      <c r="D50" s="120"/>
      <c r="E50" s="120"/>
      <c r="F50" s="120"/>
      <c r="G50" s="120"/>
      <c r="H50" s="120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7"/>
      <c r="T50" s="125"/>
      <c r="U50" s="125"/>
      <c r="V50" s="125"/>
      <c r="W50" s="114"/>
      <c r="X50" s="114"/>
      <c r="Y50" s="114"/>
      <c r="Z50" s="114"/>
      <c r="AA50" s="114"/>
      <c r="AB50" s="114"/>
      <c r="AC50" s="114"/>
      <c r="AD50" s="114"/>
      <c r="AE50" s="114"/>
      <c r="AM50" s="115"/>
      <c r="AN50" s="115"/>
      <c r="AO50" s="115"/>
      <c r="AP50" s="115"/>
      <c r="AQ50" s="115"/>
      <c r="AR50" s="115"/>
      <c r="AS50" s="116"/>
      <c r="AV50" s="113"/>
      <c r="AW50" s="3"/>
      <c r="AX50" s="3"/>
      <c r="AY50" s="3"/>
    </row>
    <row r="51" spans="2:51" x14ac:dyDescent="0.25">
      <c r="B51" s="132" t="s">
        <v>139</v>
      </c>
      <c r="C51" s="120"/>
      <c r="D51" s="120"/>
      <c r="E51" s="120"/>
      <c r="F51" s="120"/>
      <c r="G51" s="120"/>
      <c r="H51" s="120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5"/>
      <c r="U51" s="125"/>
      <c r="V51" s="125"/>
      <c r="W51" s="114"/>
      <c r="X51" s="114"/>
      <c r="Y51" s="114"/>
      <c r="Z51" s="114"/>
      <c r="AA51" s="114"/>
      <c r="AB51" s="114"/>
      <c r="AC51" s="114"/>
      <c r="AD51" s="114"/>
      <c r="AE51" s="114"/>
      <c r="AM51" s="115"/>
      <c r="AN51" s="115"/>
      <c r="AO51" s="115"/>
      <c r="AP51" s="115"/>
      <c r="AQ51" s="115"/>
      <c r="AR51" s="115"/>
      <c r="AS51" s="116"/>
      <c r="AV51" s="113"/>
      <c r="AW51" s="3"/>
      <c r="AX51" s="3"/>
      <c r="AY51" s="3"/>
    </row>
    <row r="52" spans="2:51" x14ac:dyDescent="0.25">
      <c r="B52" s="144" t="s">
        <v>142</v>
      </c>
      <c r="C52" s="120"/>
      <c r="D52" s="120"/>
      <c r="E52" s="120"/>
      <c r="F52" s="120"/>
      <c r="G52" s="120"/>
      <c r="H52" s="120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5"/>
      <c r="U52" s="125"/>
      <c r="V52" s="125"/>
      <c r="W52" s="114"/>
      <c r="X52" s="114"/>
      <c r="Y52" s="114"/>
      <c r="Z52" s="114"/>
      <c r="AA52" s="114"/>
      <c r="AB52" s="114"/>
      <c r="AC52" s="114"/>
      <c r="AD52" s="114"/>
      <c r="AE52" s="114"/>
      <c r="AM52" s="115"/>
      <c r="AN52" s="115"/>
      <c r="AO52" s="115"/>
      <c r="AP52" s="115"/>
      <c r="AQ52" s="115"/>
      <c r="AR52" s="115"/>
      <c r="AS52" s="116"/>
      <c r="AV52" s="113"/>
      <c r="AW52" s="3"/>
      <c r="AX52" s="3"/>
      <c r="AY52" s="3"/>
    </row>
    <row r="53" spans="2:51" x14ac:dyDescent="0.25">
      <c r="B53" s="126" t="s">
        <v>155</v>
      </c>
      <c r="C53" s="120"/>
      <c r="D53" s="120"/>
      <c r="E53" s="120"/>
      <c r="F53" s="120"/>
      <c r="G53" s="120"/>
      <c r="H53" s="120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7"/>
      <c r="U53" s="127"/>
      <c r="V53" s="127"/>
      <c r="W53" s="114"/>
      <c r="X53" s="114"/>
      <c r="Y53" s="114"/>
      <c r="Z53" s="114"/>
      <c r="AA53" s="114"/>
      <c r="AB53" s="114"/>
      <c r="AC53" s="114"/>
      <c r="AD53" s="114"/>
      <c r="AE53" s="114"/>
      <c r="AM53" s="115"/>
      <c r="AN53" s="115"/>
      <c r="AO53" s="115"/>
      <c r="AP53" s="115"/>
      <c r="AQ53" s="115"/>
      <c r="AR53" s="115"/>
      <c r="AS53" s="116"/>
      <c r="AV53" s="113"/>
      <c r="AW53" s="3"/>
      <c r="AX53" s="3"/>
      <c r="AY53" s="3"/>
    </row>
    <row r="54" spans="2:51" x14ac:dyDescent="0.25">
      <c r="B54" s="132" t="s">
        <v>147</v>
      </c>
      <c r="C54" s="120"/>
      <c r="D54" s="120"/>
      <c r="E54" s="120"/>
      <c r="F54" s="120"/>
      <c r="G54" s="120"/>
      <c r="H54" s="120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7"/>
      <c r="U54" s="106"/>
      <c r="V54" s="106"/>
      <c r="W54" s="114"/>
      <c r="X54" s="114"/>
      <c r="Y54" s="114"/>
      <c r="Z54" s="114"/>
      <c r="AA54" s="114"/>
      <c r="AB54" s="114"/>
      <c r="AC54" s="114"/>
      <c r="AD54" s="114"/>
      <c r="AE54" s="114"/>
      <c r="AM54" s="115"/>
      <c r="AN54" s="115"/>
      <c r="AO54" s="115"/>
      <c r="AP54" s="115"/>
      <c r="AQ54" s="115"/>
      <c r="AR54" s="115"/>
      <c r="AS54" s="116"/>
      <c r="AV54" s="113"/>
      <c r="AW54" s="3"/>
      <c r="AX54" s="3"/>
      <c r="AY54" s="3"/>
    </row>
    <row r="55" spans="2:51" x14ac:dyDescent="0.25">
      <c r="B55" s="128" t="s">
        <v>140</v>
      </c>
      <c r="C55" s="120"/>
      <c r="D55" s="120"/>
      <c r="E55" s="120"/>
      <c r="F55" s="120"/>
      <c r="G55" s="120"/>
      <c r="H55" s="120"/>
      <c r="I55" s="120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7"/>
      <c r="U55" s="106"/>
      <c r="V55" s="106"/>
      <c r="W55" s="114"/>
      <c r="X55" s="114"/>
      <c r="Y55" s="114"/>
      <c r="Z55" s="114"/>
      <c r="AA55" s="114"/>
      <c r="AB55" s="114"/>
      <c r="AC55" s="114"/>
      <c r="AD55" s="114"/>
      <c r="AE55" s="114"/>
      <c r="AM55" s="115"/>
      <c r="AN55" s="115"/>
      <c r="AO55" s="115"/>
      <c r="AP55" s="115"/>
      <c r="AQ55" s="115"/>
      <c r="AR55" s="115"/>
      <c r="AS55" s="116"/>
      <c r="AV55" s="113"/>
      <c r="AW55" s="3"/>
      <c r="AX55" s="3"/>
      <c r="AY55" s="3"/>
    </row>
    <row r="56" spans="2:51" x14ac:dyDescent="0.25">
      <c r="B56" s="138" t="s">
        <v>129</v>
      </c>
      <c r="C56" s="123"/>
      <c r="D56" s="120"/>
      <c r="E56" s="120"/>
      <c r="F56" s="120"/>
      <c r="G56" s="120"/>
      <c r="H56" s="120"/>
      <c r="I56" s="120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7"/>
      <c r="U56" s="106"/>
      <c r="V56" s="106"/>
      <c r="W56" s="114"/>
      <c r="X56" s="114"/>
      <c r="Y56" s="114"/>
      <c r="Z56" s="114"/>
      <c r="AA56" s="114"/>
      <c r="AB56" s="114"/>
      <c r="AC56" s="114"/>
      <c r="AD56" s="114"/>
      <c r="AE56" s="114"/>
      <c r="AM56" s="115"/>
      <c r="AN56" s="115"/>
      <c r="AO56" s="115"/>
      <c r="AP56" s="115"/>
      <c r="AQ56" s="115"/>
      <c r="AR56" s="115"/>
      <c r="AS56" s="116"/>
      <c r="AV56" s="113"/>
      <c r="AW56" s="3"/>
      <c r="AX56" s="3"/>
      <c r="AY56" s="3"/>
    </row>
    <row r="57" spans="2:51" x14ac:dyDescent="0.25">
      <c r="B57" s="138" t="s">
        <v>148</v>
      </c>
      <c r="C57" s="123"/>
      <c r="D57" s="120"/>
      <c r="E57" s="120"/>
      <c r="F57" s="120"/>
      <c r="G57" s="120"/>
      <c r="H57" s="120"/>
      <c r="I57" s="120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7"/>
      <c r="U57" s="106"/>
      <c r="V57" s="106"/>
      <c r="W57" s="114"/>
      <c r="X57" s="114"/>
      <c r="Y57" s="114"/>
      <c r="Z57" s="114"/>
      <c r="AA57" s="114"/>
      <c r="AB57" s="114"/>
      <c r="AC57" s="114"/>
      <c r="AD57" s="114"/>
      <c r="AE57" s="114"/>
      <c r="AM57" s="115"/>
      <c r="AN57" s="115"/>
      <c r="AO57" s="115"/>
      <c r="AP57" s="115"/>
      <c r="AQ57" s="115"/>
      <c r="AR57" s="115"/>
      <c r="AS57" s="116"/>
      <c r="AV57" s="113"/>
      <c r="AW57" s="3"/>
      <c r="AX57" s="3"/>
      <c r="AY57" s="3"/>
    </row>
    <row r="58" spans="2:51" x14ac:dyDescent="0.25">
      <c r="B58" s="138" t="s">
        <v>130</v>
      </c>
      <c r="C58" s="117"/>
      <c r="D58" s="120"/>
      <c r="E58" s="120"/>
      <c r="F58" s="120"/>
      <c r="G58" s="120"/>
      <c r="H58" s="120"/>
      <c r="I58" s="120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7"/>
      <c r="U58" s="106"/>
      <c r="V58" s="106"/>
      <c r="W58" s="114"/>
      <c r="X58" s="114"/>
      <c r="Y58" s="114"/>
      <c r="Z58" s="108"/>
      <c r="AA58" s="114"/>
      <c r="AB58" s="114"/>
      <c r="AC58" s="114"/>
      <c r="AD58" s="114"/>
      <c r="AE58" s="114"/>
      <c r="AM58" s="115"/>
      <c r="AN58" s="115"/>
      <c r="AO58" s="115"/>
      <c r="AP58" s="115"/>
      <c r="AQ58" s="115"/>
      <c r="AR58" s="115"/>
      <c r="AS58" s="116"/>
      <c r="AV58" s="113"/>
      <c r="AW58" s="3"/>
      <c r="AX58" s="3"/>
      <c r="AY58" s="3"/>
    </row>
    <row r="59" spans="2:51" x14ac:dyDescent="0.25">
      <c r="B59" s="2"/>
      <c r="C59" s="117"/>
      <c r="D59" s="104"/>
      <c r="E59" s="120"/>
      <c r="F59" s="120"/>
      <c r="G59" s="120"/>
      <c r="H59" s="120"/>
      <c r="I59" s="104"/>
      <c r="J59" s="121"/>
      <c r="K59" s="121"/>
      <c r="L59" s="121"/>
      <c r="M59" s="121"/>
      <c r="N59" s="121"/>
      <c r="O59" s="121"/>
      <c r="P59" s="121"/>
      <c r="Q59" s="121"/>
      <c r="R59" s="121"/>
      <c r="S59" s="108"/>
      <c r="T59" s="108"/>
      <c r="U59" s="108"/>
      <c r="V59" s="108"/>
      <c r="W59" s="108"/>
      <c r="X59" s="108"/>
      <c r="Y59" s="108"/>
      <c r="Z59" s="107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  <c r="AK59" s="108"/>
      <c r="AL59" s="108"/>
      <c r="AM59" s="108"/>
      <c r="AN59" s="108"/>
      <c r="AO59" s="108"/>
      <c r="AP59" s="108"/>
      <c r="AQ59" s="108"/>
      <c r="AR59" s="108"/>
      <c r="AS59" s="108"/>
      <c r="AT59" s="108"/>
      <c r="AU59" s="108"/>
      <c r="AV59" s="113"/>
      <c r="AW59" s="3"/>
      <c r="AX59" s="3"/>
      <c r="AY59" s="3"/>
    </row>
    <row r="60" spans="2:51" x14ac:dyDescent="0.25">
      <c r="B60" s="2"/>
      <c r="C60" s="132"/>
      <c r="D60" s="104"/>
      <c r="E60" s="120"/>
      <c r="F60" s="120"/>
      <c r="G60" s="120"/>
      <c r="H60" s="120"/>
      <c r="I60" s="104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7"/>
      <c r="X60" s="107"/>
      <c r="Y60" s="107"/>
      <c r="Z60" s="114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13"/>
      <c r="AW60" s="3"/>
      <c r="AX60" s="3"/>
      <c r="AY60" s="3"/>
    </row>
    <row r="61" spans="2:51" x14ac:dyDescent="0.25">
      <c r="B61" s="105"/>
      <c r="C61" s="132"/>
      <c r="D61" s="120"/>
      <c r="E61" s="104"/>
      <c r="F61" s="120"/>
      <c r="G61" s="104"/>
      <c r="H61" s="104"/>
      <c r="I61" s="120"/>
      <c r="J61" s="108"/>
      <c r="K61" s="108"/>
      <c r="L61" s="108"/>
      <c r="M61" s="108"/>
      <c r="N61" s="108"/>
      <c r="O61" s="108"/>
      <c r="P61" s="108"/>
      <c r="Q61" s="108"/>
      <c r="R61" s="108"/>
      <c r="S61" s="121"/>
      <c r="T61" s="127"/>
      <c r="U61" s="106"/>
      <c r="V61" s="106"/>
      <c r="W61" s="114"/>
      <c r="X61" s="114"/>
      <c r="Y61" s="114"/>
      <c r="Z61" s="114"/>
      <c r="AA61" s="114"/>
      <c r="AB61" s="114"/>
      <c r="AC61" s="114"/>
      <c r="AD61" s="114"/>
      <c r="AE61" s="114"/>
      <c r="AM61" s="115"/>
      <c r="AN61" s="115"/>
      <c r="AO61" s="115"/>
      <c r="AP61" s="115"/>
      <c r="AQ61" s="115"/>
      <c r="AR61" s="115"/>
      <c r="AS61" s="116"/>
      <c r="AV61" s="113"/>
      <c r="AW61" s="3"/>
      <c r="AX61" s="3"/>
      <c r="AY61" s="3"/>
    </row>
    <row r="62" spans="2:51" x14ac:dyDescent="0.25">
      <c r="B62" s="105"/>
      <c r="C62" s="123"/>
      <c r="D62" s="120"/>
      <c r="E62" s="104"/>
      <c r="F62" s="104"/>
      <c r="G62" s="104"/>
      <c r="H62" s="104"/>
      <c r="I62" s="120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7"/>
      <c r="U62" s="106"/>
      <c r="V62" s="106"/>
      <c r="W62" s="114"/>
      <c r="X62" s="114"/>
      <c r="Y62" s="114"/>
      <c r="Z62" s="114"/>
      <c r="AA62" s="114"/>
      <c r="AB62" s="114"/>
      <c r="AC62" s="114"/>
      <c r="AD62" s="114"/>
      <c r="AE62" s="114"/>
      <c r="AM62" s="115"/>
      <c r="AN62" s="115"/>
      <c r="AO62" s="115"/>
      <c r="AP62" s="115"/>
      <c r="AQ62" s="115"/>
      <c r="AR62" s="115"/>
      <c r="AS62" s="116"/>
      <c r="AV62" s="113"/>
      <c r="AW62" s="3"/>
      <c r="AX62" s="3"/>
      <c r="AY62" s="3"/>
    </row>
    <row r="63" spans="2:51" x14ac:dyDescent="0.25">
      <c r="B63" s="105"/>
      <c r="C63" s="123"/>
      <c r="D63" s="120"/>
      <c r="E63" s="120"/>
      <c r="F63" s="104"/>
      <c r="G63" s="120"/>
      <c r="H63" s="120"/>
      <c r="I63" s="120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7"/>
      <c r="U63" s="106"/>
      <c r="V63" s="106"/>
      <c r="W63" s="114"/>
      <c r="X63" s="114"/>
      <c r="Y63" s="114"/>
      <c r="Z63" s="114"/>
      <c r="AA63" s="114"/>
      <c r="AB63" s="114"/>
      <c r="AC63" s="114"/>
      <c r="AD63" s="114"/>
      <c r="AE63" s="114"/>
      <c r="AM63" s="115"/>
      <c r="AN63" s="115"/>
      <c r="AO63" s="115"/>
      <c r="AP63" s="115"/>
      <c r="AQ63" s="115"/>
      <c r="AR63" s="115"/>
      <c r="AS63" s="116"/>
      <c r="AV63" s="113"/>
      <c r="AW63" s="3"/>
      <c r="AX63" s="3"/>
      <c r="AY63" s="3"/>
    </row>
    <row r="64" spans="2:51" x14ac:dyDescent="0.25">
      <c r="B64" s="105"/>
      <c r="C64" s="108"/>
      <c r="D64" s="120"/>
      <c r="E64" s="120"/>
      <c r="F64" s="120"/>
      <c r="G64" s="120"/>
      <c r="H64" s="120"/>
      <c r="I64" s="120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7"/>
      <c r="U64" s="106"/>
      <c r="V64" s="106"/>
      <c r="W64" s="114"/>
      <c r="X64" s="114"/>
      <c r="Y64" s="114"/>
      <c r="Z64" s="114"/>
      <c r="AA64" s="114"/>
      <c r="AB64" s="114"/>
      <c r="AC64" s="114"/>
      <c r="AD64" s="114"/>
      <c r="AE64" s="114"/>
      <c r="AM64" s="115"/>
      <c r="AN64" s="115"/>
      <c r="AO64" s="115"/>
      <c r="AP64" s="115"/>
      <c r="AQ64" s="115"/>
      <c r="AR64" s="115"/>
      <c r="AS64" s="116"/>
      <c r="AV64" s="113"/>
      <c r="AW64" s="3"/>
      <c r="AX64" s="3"/>
      <c r="AY64" s="3"/>
    </row>
    <row r="65" spans="1:51" x14ac:dyDescent="0.25">
      <c r="B65" s="108"/>
      <c r="C65" s="132"/>
      <c r="D65" s="108"/>
      <c r="E65" s="120"/>
      <c r="F65" s="120"/>
      <c r="G65" s="120"/>
      <c r="H65" s="120"/>
      <c r="I65" s="108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7"/>
      <c r="U65" s="106"/>
      <c r="V65" s="106"/>
      <c r="W65" s="114"/>
      <c r="X65" s="114"/>
      <c r="Y65" s="114"/>
      <c r="Z65" s="114"/>
      <c r="AA65" s="114"/>
      <c r="AB65" s="114"/>
      <c r="AC65" s="114"/>
      <c r="AD65" s="114"/>
      <c r="AE65" s="114"/>
      <c r="AM65" s="115"/>
      <c r="AN65" s="115"/>
      <c r="AO65" s="115"/>
      <c r="AP65" s="115"/>
      <c r="AQ65" s="115"/>
      <c r="AR65" s="115"/>
      <c r="AS65" s="116"/>
      <c r="AV65" s="113"/>
      <c r="AW65" s="3"/>
      <c r="AX65" s="3"/>
      <c r="AY65" s="3"/>
    </row>
    <row r="66" spans="1:51" x14ac:dyDescent="0.25">
      <c r="B66" s="108"/>
      <c r="C66" s="123"/>
      <c r="D66" s="108"/>
      <c r="E66" s="120"/>
      <c r="F66" s="120"/>
      <c r="G66" s="120"/>
      <c r="H66" s="120"/>
      <c r="I66" s="108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7"/>
      <c r="U66" s="106"/>
      <c r="V66" s="106"/>
      <c r="W66" s="114"/>
      <c r="X66" s="114"/>
      <c r="Y66" s="114"/>
      <c r="Z66" s="114"/>
      <c r="AA66" s="114"/>
      <c r="AB66" s="114"/>
      <c r="AC66" s="114"/>
      <c r="AD66" s="114"/>
      <c r="AE66" s="114"/>
      <c r="AM66" s="115"/>
      <c r="AN66" s="115"/>
      <c r="AO66" s="115"/>
      <c r="AP66" s="115"/>
      <c r="AQ66" s="115"/>
      <c r="AR66" s="115"/>
      <c r="AS66" s="116"/>
      <c r="AU66" s="3"/>
      <c r="AV66" s="113"/>
      <c r="AW66" s="3"/>
      <c r="AX66" s="3"/>
      <c r="AY66" s="3"/>
    </row>
    <row r="67" spans="1:51" x14ac:dyDescent="0.25">
      <c r="B67" s="105"/>
      <c r="C67" s="132"/>
      <c r="D67" s="120"/>
      <c r="E67" s="108"/>
      <c r="F67" s="120"/>
      <c r="G67" s="108"/>
      <c r="H67" s="108"/>
      <c r="I67" s="120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7"/>
      <c r="U67" s="106"/>
      <c r="V67" s="106"/>
      <c r="W67" s="114"/>
      <c r="X67" s="114"/>
      <c r="Y67" s="114"/>
      <c r="Z67" s="114"/>
      <c r="AA67" s="114"/>
      <c r="AB67" s="114"/>
      <c r="AC67" s="114"/>
      <c r="AD67" s="114"/>
      <c r="AE67" s="114"/>
      <c r="AM67" s="115"/>
      <c r="AN67" s="115"/>
      <c r="AO67" s="115"/>
      <c r="AP67" s="115"/>
      <c r="AQ67" s="115"/>
      <c r="AR67" s="115"/>
      <c r="AS67" s="116"/>
      <c r="AU67" s="3"/>
      <c r="AV67" s="113"/>
      <c r="AW67" s="3"/>
      <c r="AX67" s="3"/>
      <c r="AY67" s="3"/>
    </row>
    <row r="68" spans="1:51" x14ac:dyDescent="0.25">
      <c r="A68" s="114"/>
      <c r="C68" s="126"/>
      <c r="D68" s="120"/>
      <c r="E68" s="108"/>
      <c r="F68" s="108"/>
      <c r="G68" s="108"/>
      <c r="H68" s="108"/>
      <c r="I68" s="115"/>
      <c r="J68" s="115"/>
      <c r="K68" s="115"/>
      <c r="L68" s="115"/>
      <c r="M68" s="115"/>
      <c r="N68" s="115"/>
      <c r="O68" s="116"/>
      <c r="P68" s="110"/>
      <c r="R68" s="113"/>
      <c r="AS68" s="3"/>
      <c r="AT68" s="3"/>
      <c r="AU68" s="3"/>
      <c r="AV68" s="3"/>
      <c r="AW68" s="3"/>
      <c r="AX68" s="3"/>
      <c r="AY68" s="3"/>
    </row>
    <row r="69" spans="1:51" x14ac:dyDescent="0.25">
      <c r="A69" s="114"/>
      <c r="I69" s="115"/>
      <c r="J69" s="115"/>
      <c r="K69" s="115"/>
      <c r="L69" s="115"/>
      <c r="M69" s="115"/>
      <c r="N69" s="115"/>
      <c r="O69" s="116"/>
      <c r="P69" s="110"/>
      <c r="R69" s="110"/>
      <c r="AS69" s="3"/>
      <c r="AT69" s="3"/>
      <c r="AU69" s="3"/>
      <c r="AV69" s="3"/>
      <c r="AW69" s="3"/>
      <c r="AX69" s="3"/>
      <c r="AY69" s="3"/>
    </row>
    <row r="70" spans="1:51" x14ac:dyDescent="0.25">
      <c r="A70" s="114"/>
      <c r="I70" s="115"/>
      <c r="J70" s="115"/>
      <c r="K70" s="115"/>
      <c r="L70" s="115"/>
      <c r="M70" s="115"/>
      <c r="N70" s="115"/>
      <c r="O70" s="116"/>
      <c r="P70" s="110"/>
      <c r="R70" s="110"/>
      <c r="AS70" s="3"/>
      <c r="AT70" s="3"/>
      <c r="AU70" s="3"/>
      <c r="AV70" s="3"/>
      <c r="AW70" s="3"/>
      <c r="AX70" s="3"/>
      <c r="AY70" s="3"/>
    </row>
    <row r="71" spans="1:51" x14ac:dyDescent="0.25">
      <c r="A71" s="114"/>
      <c r="I71" s="115"/>
      <c r="J71" s="115"/>
      <c r="K71" s="115"/>
      <c r="L71" s="115"/>
      <c r="M71" s="115"/>
      <c r="N71" s="115"/>
      <c r="O71" s="116"/>
      <c r="P71" s="110"/>
      <c r="R71" s="110"/>
      <c r="AS71" s="3"/>
      <c r="AT71" s="3"/>
      <c r="AU71" s="3"/>
      <c r="AV71" s="3"/>
      <c r="AW71" s="3"/>
      <c r="AX71" s="3"/>
      <c r="AY71" s="3"/>
    </row>
    <row r="72" spans="1:51" x14ac:dyDescent="0.25">
      <c r="A72" s="114"/>
      <c r="I72" s="115"/>
      <c r="J72" s="115"/>
      <c r="K72" s="115"/>
      <c r="L72" s="115"/>
      <c r="M72" s="115"/>
      <c r="N72" s="115"/>
      <c r="O72" s="116"/>
      <c r="P72" s="110"/>
      <c r="R72" s="110"/>
      <c r="AS72" s="3"/>
      <c r="AT72" s="3"/>
      <c r="AU72" s="3"/>
      <c r="AV72" s="3"/>
      <c r="AW72" s="3"/>
      <c r="AX72" s="3"/>
      <c r="AY72" s="3"/>
    </row>
    <row r="73" spans="1:51" x14ac:dyDescent="0.25">
      <c r="A73" s="114"/>
      <c r="I73" s="115"/>
      <c r="J73" s="115"/>
      <c r="K73" s="115"/>
      <c r="L73" s="115"/>
      <c r="M73" s="115"/>
      <c r="N73" s="115"/>
      <c r="O73" s="116"/>
      <c r="P73" s="110"/>
      <c r="R73" s="110"/>
      <c r="AS73" s="3"/>
      <c r="AT73" s="3"/>
      <c r="AU73" s="3"/>
      <c r="AV73" s="3"/>
      <c r="AW73" s="3"/>
      <c r="AX73" s="3"/>
      <c r="AY73" s="3"/>
    </row>
    <row r="74" spans="1:51" x14ac:dyDescent="0.25">
      <c r="A74" s="114"/>
      <c r="I74" s="115"/>
      <c r="J74" s="115"/>
      <c r="K74" s="115"/>
      <c r="L74" s="115"/>
      <c r="M74" s="115"/>
      <c r="N74" s="115"/>
      <c r="O74" s="116"/>
      <c r="P74" s="110"/>
      <c r="R74" s="107"/>
      <c r="AS74" s="3"/>
      <c r="AT74" s="3"/>
      <c r="AU74" s="3"/>
      <c r="AV74" s="3"/>
      <c r="AW74" s="3"/>
      <c r="AX74" s="3"/>
      <c r="AY74" s="3"/>
    </row>
    <row r="75" spans="1:51" x14ac:dyDescent="0.25">
      <c r="A75" s="114"/>
      <c r="I75" s="115"/>
      <c r="J75" s="115"/>
      <c r="K75" s="115"/>
      <c r="L75" s="115"/>
      <c r="M75" s="115"/>
      <c r="N75" s="115"/>
      <c r="O75" s="116"/>
      <c r="R75" s="110"/>
      <c r="AS75" s="3"/>
      <c r="AT75" s="3"/>
      <c r="AU75" s="3"/>
      <c r="AV75" s="3"/>
      <c r="AW75" s="3"/>
      <c r="AX75" s="3"/>
      <c r="AY75" s="3"/>
    </row>
    <row r="76" spans="1:51" x14ac:dyDescent="0.25">
      <c r="O76" s="116"/>
      <c r="R76" s="110"/>
      <c r="AS76" s="3"/>
      <c r="AT76" s="3"/>
      <c r="AU76" s="3"/>
      <c r="AV76" s="3"/>
      <c r="AW76" s="3"/>
      <c r="AX76" s="3"/>
      <c r="AY76" s="3"/>
    </row>
    <row r="77" spans="1:51" x14ac:dyDescent="0.25">
      <c r="O77" s="116"/>
      <c r="R77" s="110"/>
      <c r="AS77" s="3"/>
      <c r="AT77" s="3"/>
      <c r="AU77" s="3"/>
      <c r="AV77" s="3"/>
      <c r="AW77" s="3"/>
      <c r="AX77" s="3"/>
      <c r="AY77" s="3"/>
    </row>
    <row r="78" spans="1:51" x14ac:dyDescent="0.25">
      <c r="O78" s="116"/>
      <c r="R78" s="110"/>
      <c r="AS78" s="3"/>
      <c r="AT78" s="3"/>
      <c r="AU78" s="3"/>
      <c r="AV78" s="3"/>
      <c r="AW78" s="3"/>
      <c r="AX78" s="3"/>
      <c r="AY78" s="3"/>
    </row>
    <row r="79" spans="1:51" x14ac:dyDescent="0.25">
      <c r="O79" s="116"/>
      <c r="R79" s="110"/>
      <c r="AS79" s="3"/>
      <c r="AT79" s="3"/>
      <c r="AU79" s="3"/>
      <c r="AV79" s="3"/>
      <c r="AW79" s="3"/>
      <c r="AX79" s="3"/>
      <c r="AY79" s="3"/>
    </row>
    <row r="80" spans="1:51" x14ac:dyDescent="0.25">
      <c r="O80" s="116"/>
      <c r="AS80" s="3"/>
      <c r="AT80" s="3"/>
      <c r="AU80" s="3"/>
      <c r="AV80" s="3"/>
      <c r="AW80" s="3"/>
      <c r="AX80" s="3"/>
      <c r="AY80" s="3"/>
    </row>
    <row r="81" spans="15:51" x14ac:dyDescent="0.25">
      <c r="O81" s="116"/>
      <c r="AS81" s="3"/>
      <c r="AT81" s="3"/>
      <c r="AU81" s="3"/>
      <c r="AV81" s="3"/>
      <c r="AW81" s="3"/>
      <c r="AX81" s="3"/>
      <c r="AY81" s="3"/>
    </row>
    <row r="82" spans="15:51" x14ac:dyDescent="0.25">
      <c r="O82" s="116"/>
      <c r="AS82" s="3"/>
      <c r="AT82" s="3"/>
      <c r="AU82" s="3"/>
      <c r="AV82" s="3"/>
      <c r="AW82" s="3"/>
      <c r="AX82" s="3"/>
      <c r="AY82" s="3"/>
    </row>
    <row r="83" spans="15:51" x14ac:dyDescent="0.25">
      <c r="O83" s="116"/>
      <c r="AS83" s="3"/>
      <c r="AT83" s="3"/>
      <c r="AU83" s="3"/>
      <c r="AV83" s="3"/>
      <c r="AW83" s="3"/>
      <c r="AX83" s="3"/>
      <c r="AY83" s="3"/>
    </row>
    <row r="84" spans="15:51" x14ac:dyDescent="0.25">
      <c r="O84" s="116"/>
      <c r="AS84" s="3"/>
      <c r="AT84" s="3"/>
      <c r="AU84" s="3"/>
      <c r="AV84" s="3"/>
      <c r="AW84" s="3"/>
      <c r="AX84" s="3"/>
      <c r="AY84" s="3"/>
    </row>
    <row r="85" spans="15:51" x14ac:dyDescent="0.25">
      <c r="O85" s="116"/>
      <c r="AS85" s="3"/>
      <c r="AT85" s="3"/>
      <c r="AU85" s="3"/>
      <c r="AV85" s="3"/>
      <c r="AW85" s="3"/>
      <c r="AX85" s="3"/>
      <c r="AY85" s="3"/>
    </row>
    <row r="86" spans="15:51" x14ac:dyDescent="0.25">
      <c r="O86" s="116"/>
      <c r="Q86" s="110"/>
      <c r="AS86" s="3"/>
      <c r="AT86" s="3"/>
      <c r="AU86" s="3"/>
      <c r="AV86" s="3"/>
      <c r="AW86" s="3"/>
      <c r="AX86" s="3"/>
      <c r="AY86" s="3"/>
    </row>
    <row r="87" spans="15:51" x14ac:dyDescent="0.25">
      <c r="O87" s="17"/>
      <c r="P87" s="110"/>
      <c r="Q87" s="110"/>
      <c r="AS87" s="3"/>
      <c r="AT87" s="3"/>
      <c r="AU87" s="3"/>
      <c r="AV87" s="3"/>
      <c r="AW87" s="3"/>
      <c r="AX87" s="3"/>
      <c r="AY87" s="3"/>
    </row>
    <row r="88" spans="15:51" x14ac:dyDescent="0.25">
      <c r="O88" s="17"/>
      <c r="P88" s="110"/>
      <c r="Q88" s="110"/>
      <c r="AS88" s="3"/>
      <c r="AT88" s="3"/>
      <c r="AU88" s="3"/>
      <c r="AV88" s="3"/>
      <c r="AW88" s="3"/>
      <c r="AX88" s="3"/>
      <c r="AY88" s="3"/>
    </row>
    <row r="89" spans="15:51" x14ac:dyDescent="0.25">
      <c r="O89" s="17"/>
      <c r="P89" s="110"/>
      <c r="Q89" s="110"/>
      <c r="AS89" s="3"/>
      <c r="AT89" s="3"/>
      <c r="AU89" s="3"/>
      <c r="AV89" s="3"/>
      <c r="AW89" s="3"/>
      <c r="AX89" s="3"/>
      <c r="AY89" s="3"/>
    </row>
    <row r="90" spans="15:51" x14ac:dyDescent="0.25">
      <c r="O90" s="17"/>
      <c r="P90" s="110"/>
      <c r="Q90" s="110"/>
      <c r="AS90" s="3"/>
      <c r="AT90" s="3"/>
      <c r="AU90" s="3"/>
      <c r="AV90" s="3"/>
      <c r="AW90" s="3"/>
      <c r="AX90" s="3"/>
      <c r="AY90" s="3"/>
    </row>
    <row r="91" spans="15:51" x14ac:dyDescent="0.25">
      <c r="O91" s="17"/>
      <c r="P91" s="110"/>
      <c r="Q91" s="110"/>
      <c r="AS91" s="3"/>
      <c r="AT91" s="3"/>
      <c r="AU91" s="3"/>
      <c r="AV91" s="3"/>
      <c r="AW91" s="3"/>
      <c r="AX91" s="3"/>
      <c r="AY91" s="3"/>
    </row>
    <row r="92" spans="15:51" x14ac:dyDescent="0.25">
      <c r="O92" s="17"/>
      <c r="P92" s="110"/>
      <c r="Q92" s="110"/>
      <c r="AS92" s="3"/>
      <c r="AT92" s="3"/>
      <c r="AU92" s="3"/>
      <c r="AV92" s="3"/>
      <c r="AW92" s="3"/>
      <c r="AX92" s="3"/>
      <c r="AY92" s="3"/>
    </row>
    <row r="93" spans="15:51" x14ac:dyDescent="0.25">
      <c r="O93" s="17"/>
      <c r="P93" s="110"/>
      <c r="Q93" s="110"/>
      <c r="AS93" s="3"/>
      <c r="AT93" s="3"/>
      <c r="AU93" s="3"/>
      <c r="AV93" s="3"/>
      <c r="AW93" s="3"/>
      <c r="AX93" s="3"/>
      <c r="AY93" s="3"/>
    </row>
    <row r="94" spans="15:51" x14ac:dyDescent="0.25">
      <c r="O94" s="17"/>
      <c r="P94" s="110"/>
      <c r="Q94" s="110"/>
      <c r="AS94" s="3"/>
      <c r="AT94" s="3"/>
      <c r="AU94" s="3"/>
      <c r="AV94" s="3"/>
      <c r="AW94" s="3"/>
      <c r="AX94" s="3"/>
      <c r="AY94" s="3"/>
    </row>
    <row r="95" spans="15:51" x14ac:dyDescent="0.25">
      <c r="O95" s="17"/>
      <c r="P95" s="110"/>
      <c r="Q95" s="110"/>
      <c r="AS95" s="3"/>
      <c r="AT95" s="3"/>
      <c r="AU95" s="3"/>
      <c r="AV95" s="3"/>
      <c r="AW95" s="3"/>
      <c r="AX95" s="3"/>
      <c r="AY95" s="3"/>
    </row>
    <row r="96" spans="15:51" x14ac:dyDescent="0.25">
      <c r="O96" s="17"/>
      <c r="P96" s="110"/>
      <c r="Q96" s="110"/>
      <c r="R96" s="110"/>
      <c r="S96" s="110"/>
      <c r="AS96" s="3"/>
      <c r="AT96" s="3"/>
      <c r="AU96" s="3"/>
      <c r="AV96" s="3"/>
      <c r="AW96" s="3"/>
      <c r="AX96" s="3"/>
      <c r="AY96" s="3"/>
    </row>
    <row r="97" spans="15:51" x14ac:dyDescent="0.25">
      <c r="O97" s="17"/>
      <c r="P97" s="110"/>
      <c r="Q97" s="110"/>
      <c r="R97" s="110"/>
      <c r="S97" s="110"/>
      <c r="T97" s="110"/>
      <c r="AS97" s="3"/>
      <c r="AT97" s="3"/>
      <c r="AU97" s="3"/>
      <c r="AV97" s="3"/>
      <c r="AW97" s="3"/>
      <c r="AX97" s="3"/>
      <c r="AY97" s="3"/>
    </row>
    <row r="98" spans="15:51" x14ac:dyDescent="0.25">
      <c r="O98" s="17"/>
      <c r="P98" s="110"/>
      <c r="Q98" s="110"/>
      <c r="R98" s="110"/>
      <c r="S98" s="110"/>
      <c r="T98" s="110"/>
      <c r="AS98" s="3"/>
      <c r="AT98" s="3"/>
      <c r="AU98" s="3"/>
      <c r="AV98" s="3"/>
      <c r="AW98" s="3"/>
      <c r="AX98" s="3"/>
      <c r="AY98" s="3"/>
    </row>
    <row r="99" spans="15:51" x14ac:dyDescent="0.25">
      <c r="O99" s="17"/>
      <c r="P99" s="110"/>
      <c r="T99" s="110"/>
      <c r="AS99" s="3"/>
      <c r="AT99" s="3"/>
      <c r="AU99" s="3"/>
      <c r="AV99" s="3"/>
      <c r="AW99" s="3"/>
      <c r="AX99" s="3"/>
      <c r="AY99" s="3"/>
    </row>
    <row r="100" spans="15:51" x14ac:dyDescent="0.25">
      <c r="O100" s="110"/>
      <c r="Q100" s="110"/>
      <c r="R100" s="110"/>
      <c r="S100" s="110"/>
      <c r="AS100" s="3"/>
      <c r="AT100" s="3"/>
      <c r="AU100" s="3"/>
      <c r="AV100" s="3"/>
      <c r="AW100" s="3"/>
      <c r="AX100" s="3"/>
      <c r="AY100" s="3"/>
    </row>
    <row r="101" spans="15:51" x14ac:dyDescent="0.25">
      <c r="O101" s="17"/>
      <c r="P101" s="110"/>
      <c r="Q101" s="110"/>
      <c r="R101" s="110"/>
      <c r="S101" s="110"/>
      <c r="T101" s="110"/>
      <c r="AS101" s="3"/>
      <c r="AT101" s="3"/>
      <c r="AU101" s="3"/>
      <c r="AV101" s="3"/>
      <c r="AW101" s="3"/>
      <c r="AX101" s="3"/>
      <c r="AY101" s="3"/>
    </row>
    <row r="102" spans="15:51" x14ac:dyDescent="0.25">
      <c r="O102" s="17"/>
      <c r="P102" s="110"/>
      <c r="Q102" s="110"/>
      <c r="R102" s="110"/>
      <c r="S102" s="110"/>
      <c r="T102" s="110"/>
      <c r="U102" s="110"/>
      <c r="AS102" s="3"/>
      <c r="AT102" s="3"/>
      <c r="AU102" s="3"/>
      <c r="AV102" s="3"/>
      <c r="AW102" s="3"/>
      <c r="AX102" s="3"/>
      <c r="AY102" s="3"/>
    </row>
    <row r="103" spans="15:51" x14ac:dyDescent="0.25">
      <c r="O103" s="17"/>
      <c r="P103" s="110"/>
      <c r="T103" s="110"/>
      <c r="U103" s="110"/>
      <c r="AS103" s="3"/>
      <c r="AT103" s="3"/>
      <c r="AU103" s="3"/>
      <c r="AV103" s="3"/>
      <c r="AW103" s="3"/>
      <c r="AX103" s="3"/>
      <c r="AY103" s="3"/>
    </row>
    <row r="115" spans="45:51" x14ac:dyDescent="0.25">
      <c r="AS115" s="3"/>
      <c r="AT115" s="3"/>
      <c r="AU115" s="3"/>
      <c r="AV115" s="3"/>
      <c r="AW115" s="3"/>
      <c r="AX115" s="3"/>
      <c r="AY115" s="3"/>
    </row>
  </sheetData>
  <protectedRanges>
    <protectedRange sqref="N59:R59 B67 S61:T67 B59:B64 S55:T58 N62:R67 T42 T52:T54" name="Range2_12_5_1_1"/>
    <protectedRange sqref="N10 L10 L6 D6 D8 AD8 AF8 O8:U8 AJ8:AR8 AF10 AR11:AR34 L24:N31 E23:E34 G23:G34 N12:N23 N32:N34 N11:AG11 E11:G22 O12:AG34" name="Range1_16_3_1_1"/>
    <protectedRange sqref="I64 J62:M67 J59:M59 I67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6:H66 F67 E66" name="Range2_2_2_9_2_1_1"/>
    <protectedRange sqref="D64 D67:D68" name="Range2_1_1_1_1_1_9_2_1_1"/>
    <protectedRange sqref="Q10" name="Range1_17_1_1_1"/>
    <protectedRange sqref="AG10" name="Range1_18_1_1_1"/>
    <protectedRange sqref="C65 C67" name="Range2_4_1_1_1"/>
    <protectedRange sqref="AS16:AS34" name="Range1_1_1_1"/>
    <protectedRange sqref="P3:U5" name="Range1_16_1_1_1_1"/>
    <protectedRange sqref="C68 C66 C63" name="Range2_1_3_1_1"/>
    <protectedRange sqref="H11:H34" name="Range1_1_1_1_1_1_1"/>
    <protectedRange sqref="B65:B66 J60:R61 D65:D66 I65:I66 Z58:Z59 S59:Y60 AA59:AU60 E67:E68 G67:H68 F68" name="Range2_2_1_10_1_1_1_2"/>
    <protectedRange sqref="C64" name="Range2_2_1_10_2_1_1_1"/>
    <protectedRange sqref="N55:R58 G63:H63 D61 F64 E63" name="Range2_12_1_6_1_1"/>
    <protectedRange sqref="D56:D57 I61:I63 I55:M58 G64:H65 G57:H59 E64:E65 F65:F66 F58:F60 E57:E59" name="Range2_2_12_1_7_1_1"/>
    <protectedRange sqref="D62:D63" name="Range2_1_1_1_1_11_1_2_1_1"/>
    <protectedRange sqref="E60 G60:H60 F61" name="Range2_2_2_9_1_1_1_1"/>
    <protectedRange sqref="D58" name="Range2_1_1_1_1_1_9_1_1_1_1"/>
    <protectedRange sqref="C62 C57" name="Range2_1_1_2_1_1"/>
    <protectedRange sqref="C61" name="Range2_1_2_2_1_1"/>
    <protectedRange sqref="C60" name="Range2_3_2_1_1"/>
    <protectedRange sqref="F56:F57 E56 G56:H56" name="Range2_2_12_1_1_1_1_1"/>
    <protectedRange sqref="C56" name="Range2_1_4_2_1_1_1"/>
    <protectedRange sqref="C58:C59" name="Range2_5_1_1_1"/>
    <protectedRange sqref="E61:E62 F62:F63 G61:H62 I59:I60" name="Range2_2_1_1_1_1"/>
    <protectedRange sqref="D59:D60" name="Range2_1_1_1_1_1_1_1_1"/>
    <protectedRange sqref="AS11:AS15" name="Range1_4_1_1_1_1"/>
    <protectedRange sqref="J11:J15 J26:J34" name="Range1_1_2_1_10_1_1_1_1"/>
    <protectedRange sqref="R74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4" name="Range2_12_5_1_1_5_1_1"/>
    <protectedRange sqref="S52:S53" name="Range2_12_2_1_1_1_2_1_1"/>
    <protectedRange sqref="N54:R54" name="Range2_12_1_6_1_1_4_1_1_1_1_1_1_1_1_1_1"/>
    <protectedRange sqref="J54:M54" name="Range2_2_12_1_7_1_1_6_1_1_1_1_1_1_1_1_1_1"/>
    <protectedRange sqref="I54" name="Range2_2_12_1_4_3_1_1_1_5_1_1_1_1_1_1_1_1_1_1_1"/>
    <protectedRange sqref="G55:H55" name="Range2_2_12_1_3_1_2_1_1_1_2_1_1_1_1_1_1_2_1_1_1_1"/>
    <protectedRange sqref="Q53:R53" name="Range2_12_1_4_1_1_1_1_1_1_1_1_1_1_1_1_1_1"/>
    <protectedRange sqref="N53:P53" name="Range2_12_1_2_1_1_1_1_1_1_1_1_1_1_1_1_1_1_1"/>
    <protectedRange sqref="J53:M53" name="Range2_2_12_1_4_1_1_1_1_1_1_1_1_1_1_1_1_1_1_1"/>
    <protectedRange sqref="Q52:R52" name="Range2_12_1_6_1_1_1_2_3_1_1_3_1_1_1_1_1_1"/>
    <protectedRange sqref="N52:P52" name="Range2_12_1_2_3_1_1_1_2_3_1_1_3_1_1_1_1_1_1"/>
    <protectedRange sqref="I53 J52:M52" name="Range2_2_12_1_4_3_1_1_1_3_3_1_1_3_1_1_1_1_1_1"/>
    <protectedRange sqref="D55:E55 G54:H54" name="Range2_2_12_1_3_1_2_1_1_1_3_1_1_1_1_1_1_1_2_1_1"/>
    <protectedRange sqref="I52" name="Range2_2_12_1_7_1_1_5_2_1_1_1_1_1_1_1_1_1_1_1"/>
    <protectedRange sqref="D53:E54 G53:H53 F55" name="Range2_2_12_1_3_3_1_1_1_2_1_1_1_1_1_1_1_1_1_1_1"/>
    <protectedRange sqref="F53:F54" name="Range2_2_12_1_3_1_2_1_1_1_2_1_3_1_1_3_1_1_1_1_1_1"/>
    <protectedRange sqref="D52:E52" name="Range2_2_12_1_3_1_2_1_1_1_2_1_1_1_1_3_1_1_1_1_1_1"/>
    <protectedRange sqref="F52" name="Range2_2_12_1_3_1_2_1_1_1_3_1_1_1_1_1_3_1_1_1_1_1_1"/>
    <protectedRange sqref="B40" name="Range2_12_5_1_1_1_1"/>
    <protectedRange sqref="T50:T51" name="Range2_12_5_1_1_3"/>
    <protectedRange sqref="T49" name="Range2_12_5_1_1_2_2"/>
    <protectedRange sqref="S49:S50" name="Range2_12_4_1_1_1_4_2_2_2"/>
    <protectedRange sqref="Q49:R50" name="Range2_12_1_6_1_1_1_2_3_2_1_1_3"/>
    <protectedRange sqref="N49:P50" name="Range2_12_1_2_3_1_1_1_2_3_2_1_1_3"/>
    <protectedRange sqref="K49:M50" name="Range2_2_12_1_4_3_1_1_1_3_3_2_1_1_3"/>
    <protectedRange sqref="J49:J50" name="Range2_2_12_1_4_3_1_1_1_3_2_1_2_2"/>
    <protectedRange sqref="S51" name="Range2_12_2_1_1_1_2_1_1_1"/>
    <protectedRange sqref="G50:H51" name="Range2_2_12_1_3_1_2_1_1_1_2_1_1_1_1_1_1_2_1_1"/>
    <protectedRange sqref="D50:E51" name="Range2_2_12_1_3_1_2_1_1_1_2_1_1_1_1_3_1_1_1_1"/>
    <protectedRange sqref="F50:F51" name="Range2_2_12_1_3_1_2_1_1_1_3_1_1_1_1_1_3_1_1_1_1"/>
    <protectedRange sqref="Q51:R51" name="Range2_12_1_6_1_1_1_2_3_1_1_3_1_1_1_1_1_1_1"/>
    <protectedRange sqref="N51:P51" name="Range2_12_1_2_3_1_1_1_2_3_1_1_3_1_1_1_1_1_1_1"/>
    <protectedRange sqref="J51:M51" name="Range2_2_12_1_4_3_1_1_1_3_3_1_1_3_1_1_1_1_1_1_1"/>
    <protectedRange sqref="I50:I51" name="Range2_2_12_1_4_3_1_1_1_2_1_2_1_1_3_1_1_1_1_1_1"/>
    <protectedRange sqref="G52:H52" name="Range2_2_12_1_3_1_2_1_1_1_2_1_3_1_1_3_1_1_1_1_1_1_1"/>
    <protectedRange sqref="T48" name="Range2_12_5_1_1_2_1_1"/>
    <protectedRange sqref="T43:T45" name="Range2_12_5_1_1_3_1_1_1_1_1"/>
    <protectedRange sqref="S43:S45" name="Range2_12_5_1_1_2_3_1_1_1_1_1_1_1"/>
    <protectedRange sqref="Q43:R45" name="Range2_12_1_6_1_1_1_1_2_1_1_1_1_1_1"/>
    <protectedRange sqref="N43:P45" name="Range2_12_1_2_3_1_1_1_1_2_1_1_1_1_1_1"/>
    <protectedRange sqref="I43:M45" name="Range2_2_12_1_4_3_1_1_1_1_2_1_1_1_1_1_1"/>
    <protectedRange sqref="E43:H45 E49:H49" name="Range2_2_12_1_3_1_2_1_1_1_1_2_1_1_1_1_1_1"/>
    <protectedRange sqref="D43:D45 D49" name="Range2_2_12_1_3_1_2_1_1_1_2_1_2_3_1_1_1_1"/>
    <protectedRange sqref="T46" name="Range2_12_5_1_1_2_1_1_1_1_1_1_1"/>
    <protectedRange sqref="S46" name="Range2_12_4_1_1_1_4_2_1_1_1_1_1_1"/>
    <protectedRange sqref="Q46:R46" name="Range2_12_1_6_1_1_1_2_3_2_1_1_1_1_1_1"/>
    <protectedRange sqref="N46:P46" name="Range2_12_1_2_3_1_1_1_2_3_2_1_1_1_1_1_1"/>
    <protectedRange sqref="J46:M46" name="Range2_2_12_1_4_3_1_1_1_3_3_2_1_1_1_1_1_1"/>
    <protectedRange sqref="I46" name="Range2_2_12_1_4_3_1_1_1_2_1_2_2_1_1_1_1_1"/>
    <protectedRange sqref="G46:H46 D46:E46" name="Range2_2_12_1_3_1_2_1_1_1_2_1_3_2_1_1_1_1_1"/>
    <protectedRange sqref="F46" name="Range2_2_12_1_3_1_2_1_1_1_1_1_2_2_1_1_1_1_1"/>
    <protectedRange sqref="T47" name="Range2_12_5_1_1_6_1_1_1_1_1_1_1"/>
    <protectedRange sqref="S47" name="Range2_12_5_1_1_5_3_1_1_1_1_1_1_1"/>
    <protectedRange sqref="Q47:R47" name="Range2_12_1_6_1_1_1_2_3_2_1_1_2_1_1_1_1_1"/>
    <protectedRange sqref="N47:P47" name="Range2_12_1_2_3_1_1_1_2_3_2_1_1_2_1_1_1_1_1"/>
    <protectedRange sqref="J47:M47" name="Range2_2_12_1_4_3_1_1_1_3_3_2_1_1_2_1_1_1_1_1"/>
    <protectedRange sqref="I47" name="Range2_2_12_1_4_3_1_1_1_2_1_2_2_1_2_1_1_1_1_1"/>
    <protectedRange sqref="G47:H47 D47:E47" name="Range2_2_12_1_3_1_2_1_1_1_2_1_3_2_1_2_1_1_1_1_1"/>
    <protectedRange sqref="F47" name="Range2_2_12_1_3_1_2_1_1_1_1_1_2_2_1_2_1_1_1_1_1"/>
    <protectedRange sqref="B43:B45 B49" name="Range2_12_5_1_1_1_2_2_1_1_1_1_1_1_1_1"/>
    <protectedRange sqref="B46" name="Range2_12_5_1_1_1_3_1_1_1_1_1_1_1_1_1"/>
    <protectedRange sqref="S48" name="Range2_12_4_1_1_1_4_2_2_1_1"/>
    <protectedRange sqref="Q48:R48" name="Range2_12_1_6_1_1_1_2_3_2_1_1_1_1"/>
    <protectedRange sqref="N48:P48" name="Range2_12_1_2_3_1_1_1_2_3_2_1_1_1_1"/>
    <protectedRange sqref="K48:M48" name="Range2_2_12_1_4_3_1_1_1_3_3_2_1_1_1_1"/>
    <protectedRange sqref="J48" name="Range2_2_12_1_4_3_1_1_1_3_2_1_2_1_1"/>
    <protectedRange sqref="D48:E48" name="Range2_2_12_1_3_1_2_1_1_1_2_1_2_3_2_1_1"/>
    <protectedRange sqref="I48" name="Range2_2_12_1_4_2_1_1_1_4_1_2_1_1_1_2_1_1"/>
    <protectedRange sqref="F48:H48" name="Range2_2_12_1_3_1_1_1_1_1_4_1_2_1_2_1_2_1_1"/>
    <protectedRange sqref="I49" name="Range2_2_12_1_4_2_1_1_1_4_1_2_1_1_1_2_2_1"/>
    <protectedRange sqref="B53" name="Range2_12_5_1_1_1_2_1_1_1_1_1_1_1"/>
    <protectedRange sqref="B56:B58" name="Range2_12_5_1_1_2"/>
    <protectedRange sqref="B54" name="Range2_12_5_1_1_2_2_1_3_1_1_1_1_1_1_1_1_1_1"/>
    <protectedRange sqref="B52 B55" name="Range2_12_5_1_1_2_1_4_1_1_1_2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1025" priority="9" operator="containsText" text="N/A">
      <formula>NOT(ISERROR(SEARCH("N/A",X11)))</formula>
    </cfRule>
    <cfRule type="cellIs" dxfId="1024" priority="27" operator="equal">
      <formula>0</formula>
    </cfRule>
  </conditionalFormatting>
  <conditionalFormatting sqref="X11:AE34">
    <cfRule type="cellIs" dxfId="1023" priority="26" operator="greaterThanOrEqual">
      <formula>1185</formula>
    </cfRule>
  </conditionalFormatting>
  <conditionalFormatting sqref="X11:AE34">
    <cfRule type="cellIs" dxfId="1022" priority="25" operator="between">
      <formula>0.1</formula>
      <formula>1184</formula>
    </cfRule>
  </conditionalFormatting>
  <conditionalFormatting sqref="X8 AJ11:AO14 AJ15:AL15 AN15:AO15 AM15:AM16 AK17:AM23 AJ16:AJ34 AK24:AK32 AL24:AL34 AM24:AM29 AN16:AN34 AO16:AO32">
    <cfRule type="cellIs" dxfId="1021" priority="24" operator="equal">
      <formula>0</formula>
    </cfRule>
  </conditionalFormatting>
  <conditionalFormatting sqref="X8 AJ11:AO14 AJ15:AL15 AN15:AO15 AM15:AM16 AK17:AM23 AJ16:AJ34 AK24:AK32 AL24:AL34 AM24:AM29 AN16:AN34 AO16:AO32">
    <cfRule type="cellIs" dxfId="1020" priority="23" operator="greaterThan">
      <formula>1179</formula>
    </cfRule>
  </conditionalFormatting>
  <conditionalFormatting sqref="X8 AJ11:AO14 AJ15:AL15 AN15:AO15 AM15:AM16 AK17:AM23 AJ16:AJ34 AK24:AK32 AL24:AL34 AM24:AM29 AN16:AN34 AO16:AO32">
    <cfRule type="cellIs" dxfId="1019" priority="22" operator="greaterThan">
      <formula>99</formula>
    </cfRule>
  </conditionalFormatting>
  <conditionalFormatting sqref="X8 AJ11:AO14 AJ15:AL15 AN15:AO15 AM15:AM16 AK17:AM23 AJ16:AJ34 AK24:AK32 AL24:AL34 AM24:AM29 AN16:AN34 AO16:AO32">
    <cfRule type="cellIs" dxfId="1018" priority="21" operator="greaterThan">
      <formula>0.99</formula>
    </cfRule>
  </conditionalFormatting>
  <conditionalFormatting sqref="AB8">
    <cfRule type="cellIs" dxfId="1017" priority="20" operator="equal">
      <formula>0</formula>
    </cfRule>
  </conditionalFormatting>
  <conditionalFormatting sqref="AB8">
    <cfRule type="cellIs" dxfId="1016" priority="19" operator="greaterThan">
      <formula>1179</formula>
    </cfRule>
  </conditionalFormatting>
  <conditionalFormatting sqref="AB8">
    <cfRule type="cellIs" dxfId="1015" priority="18" operator="greaterThan">
      <formula>99</formula>
    </cfRule>
  </conditionalFormatting>
  <conditionalFormatting sqref="AB8">
    <cfRule type="cellIs" dxfId="1014" priority="17" operator="greaterThan">
      <formula>0.99</formula>
    </cfRule>
  </conditionalFormatting>
  <conditionalFormatting sqref="AQ11:AQ34 AK33 AK16:AL16 AM30:AM34 AO33:AO34">
    <cfRule type="cellIs" dxfId="1013" priority="16" operator="equal">
      <formula>0</formula>
    </cfRule>
  </conditionalFormatting>
  <conditionalFormatting sqref="AQ11:AQ34 AK33 AK16:AL16 AM30:AM34 AO33:AO34">
    <cfRule type="cellIs" dxfId="1012" priority="15" operator="greaterThan">
      <formula>1179</formula>
    </cfRule>
  </conditionalFormatting>
  <conditionalFormatting sqref="AQ11:AQ34 AK33 AK16:AL16 AM30:AM34 AO33:AO34">
    <cfRule type="cellIs" dxfId="1011" priority="14" operator="greaterThan">
      <formula>99</formula>
    </cfRule>
  </conditionalFormatting>
  <conditionalFormatting sqref="AQ11:AQ34 AK33 AK16:AL16 AM30:AM34 AO33:AO34">
    <cfRule type="cellIs" dxfId="1010" priority="13" operator="greaterThan">
      <formula>0.99</formula>
    </cfRule>
  </conditionalFormatting>
  <conditionalFormatting sqref="AI11:AI34">
    <cfRule type="cellIs" dxfId="1009" priority="12" operator="greaterThan">
      <formula>$AI$8</formula>
    </cfRule>
  </conditionalFormatting>
  <conditionalFormatting sqref="AH11:AH34">
    <cfRule type="cellIs" dxfId="1008" priority="10" operator="greaterThan">
      <formula>$AH$8</formula>
    </cfRule>
    <cfRule type="cellIs" dxfId="1007" priority="11" operator="greaterThan">
      <formula>$AH$8</formula>
    </cfRule>
  </conditionalFormatting>
  <conditionalFormatting sqref="AP11:AP34">
    <cfRule type="cellIs" dxfId="1006" priority="8" operator="equal">
      <formula>0</formula>
    </cfRule>
  </conditionalFormatting>
  <conditionalFormatting sqref="AP11:AP34">
    <cfRule type="cellIs" dxfId="1005" priority="7" operator="greaterThan">
      <formula>1179</formula>
    </cfRule>
  </conditionalFormatting>
  <conditionalFormatting sqref="AP11:AP34">
    <cfRule type="cellIs" dxfId="1004" priority="6" operator="greaterThan">
      <formula>99</formula>
    </cfRule>
  </conditionalFormatting>
  <conditionalFormatting sqref="AP11:AP34">
    <cfRule type="cellIs" dxfId="1003" priority="5" operator="greaterThan">
      <formula>0.99</formula>
    </cfRule>
  </conditionalFormatting>
  <conditionalFormatting sqref="AK34">
    <cfRule type="cellIs" dxfId="1002" priority="4" operator="equal">
      <formula>0</formula>
    </cfRule>
  </conditionalFormatting>
  <conditionalFormatting sqref="AK34">
    <cfRule type="cellIs" dxfId="1001" priority="3" operator="greaterThan">
      <formula>1179</formula>
    </cfRule>
  </conditionalFormatting>
  <conditionalFormatting sqref="AK34">
    <cfRule type="cellIs" dxfId="1000" priority="2" operator="greaterThan">
      <formula>99</formula>
    </cfRule>
  </conditionalFormatting>
  <conditionalFormatting sqref="AK34">
    <cfRule type="cellIs" dxfId="999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5"/>
  <sheetViews>
    <sheetView showGridLines="0" topLeftCell="V13" zoomScaleNormal="100" workbookViewId="0">
      <selection activeCell="AP10" sqref="AP10"/>
    </sheetView>
  </sheetViews>
  <sheetFormatPr defaultRowHeight="15" x14ac:dyDescent="0.25"/>
  <cols>
    <col min="1" max="1" width="7.140625" style="301" customWidth="1"/>
    <col min="2" max="2" width="10.5703125" style="301" customWidth="1"/>
    <col min="3" max="3" width="14" style="301" customWidth="1"/>
    <col min="4" max="7" width="9.140625" style="301"/>
    <col min="8" max="8" width="20.42578125" style="301" customWidth="1"/>
    <col min="9" max="10" width="9.140625" style="301"/>
    <col min="11" max="11" width="9" style="301" customWidth="1"/>
    <col min="12" max="14" width="9.140625" style="301" hidden="1" customWidth="1"/>
    <col min="15" max="16" width="9.140625" style="301"/>
    <col min="17" max="18" width="9.140625" style="301" customWidth="1"/>
    <col min="19" max="32" width="9.140625" style="301"/>
    <col min="33" max="33" width="10.42578125" style="301" bestFit="1" customWidth="1"/>
    <col min="34" max="44" width="9.140625" style="301"/>
    <col min="45" max="45" width="83.85546875" style="161" customWidth="1"/>
    <col min="46" max="47" width="9.140625" style="254"/>
    <col min="48" max="48" width="29.7109375" style="254" customWidth="1"/>
    <col min="49" max="49" width="22" style="254" customWidth="1"/>
    <col min="50" max="50" width="9.140625" style="254"/>
    <col min="51" max="51" width="38.5703125" style="254" bestFit="1" customWidth="1"/>
    <col min="52" max="16384" width="9.140625" style="301"/>
  </cols>
  <sheetData>
    <row r="2" spans="2:51" ht="21" x14ac:dyDescent="0.25">
      <c r="B2" s="151"/>
      <c r="C2" s="254"/>
      <c r="D2" s="254"/>
      <c r="E2" s="152"/>
      <c r="F2" s="152"/>
      <c r="G2" s="254"/>
      <c r="H2" s="153"/>
      <c r="I2" s="153"/>
      <c r="J2" s="254"/>
      <c r="K2" s="153"/>
      <c r="L2" s="153"/>
      <c r="M2" s="254"/>
      <c r="N2" s="254"/>
      <c r="O2" s="154"/>
      <c r="P2" s="155" t="s">
        <v>0</v>
      </c>
      <c r="Q2" s="155"/>
      <c r="R2" s="156"/>
      <c r="S2" s="157"/>
      <c r="T2" s="158"/>
      <c r="U2" s="158"/>
      <c r="V2" s="159"/>
      <c r="W2" s="160"/>
      <c r="X2" s="158"/>
      <c r="Y2" s="158"/>
      <c r="Z2" s="158"/>
      <c r="AA2" s="158"/>
      <c r="AB2" s="158"/>
      <c r="AC2" s="158"/>
      <c r="AD2" s="158"/>
      <c r="AE2" s="158"/>
      <c r="AM2" s="254"/>
      <c r="AN2" s="254"/>
      <c r="AO2" s="254"/>
      <c r="AP2" s="254"/>
      <c r="AQ2" s="254"/>
      <c r="AR2" s="254"/>
    </row>
    <row r="3" spans="2:51" ht="21" x14ac:dyDescent="0.25">
      <c r="B3" s="162" t="s">
        <v>1</v>
      </c>
      <c r="C3" s="162"/>
      <c r="D3" s="162"/>
      <c r="E3" s="254"/>
      <c r="F3" s="153"/>
      <c r="G3" s="153"/>
      <c r="H3" s="254"/>
      <c r="I3" s="254"/>
      <c r="J3" s="254"/>
      <c r="K3" s="163"/>
      <c r="L3" s="164"/>
      <c r="M3" s="254"/>
      <c r="N3" s="254"/>
      <c r="O3" s="165" t="s">
        <v>2</v>
      </c>
      <c r="P3" s="367" t="s">
        <v>134</v>
      </c>
      <c r="Q3" s="368"/>
      <c r="R3" s="368"/>
      <c r="S3" s="368"/>
      <c r="T3" s="368"/>
      <c r="U3" s="369"/>
      <c r="V3" s="166"/>
      <c r="W3" s="166"/>
      <c r="X3" s="166"/>
      <c r="Y3" s="166"/>
      <c r="Z3" s="166"/>
      <c r="AH3" s="254"/>
      <c r="AI3" s="254"/>
      <c r="AJ3" s="254"/>
      <c r="AK3" s="254"/>
      <c r="AL3" s="161"/>
      <c r="AM3" s="254"/>
      <c r="AN3" s="254"/>
      <c r="AO3" s="254"/>
      <c r="AP3" s="254"/>
      <c r="AQ3" s="254"/>
      <c r="AR3" s="254"/>
      <c r="AS3" s="254"/>
    </row>
    <row r="4" spans="2:51" x14ac:dyDescent="0.25">
      <c r="B4" s="167" t="s">
        <v>4</v>
      </c>
      <c r="C4" s="167"/>
      <c r="D4" s="167"/>
      <c r="E4" s="254"/>
      <c r="F4" s="168"/>
      <c r="G4" s="254"/>
      <c r="H4" s="254"/>
      <c r="I4" s="254"/>
      <c r="J4" s="254"/>
      <c r="K4" s="254"/>
      <c r="L4" s="254"/>
      <c r="M4" s="254"/>
      <c r="N4" s="254"/>
      <c r="O4" s="165" t="s">
        <v>5</v>
      </c>
      <c r="P4" s="367" t="s">
        <v>134</v>
      </c>
      <c r="Q4" s="368"/>
      <c r="R4" s="368"/>
      <c r="S4" s="368"/>
      <c r="T4" s="368"/>
      <c r="U4" s="369"/>
      <c r="V4" s="166"/>
      <c r="W4" s="166"/>
      <c r="X4" s="166"/>
      <c r="Y4" s="166"/>
      <c r="Z4" s="166"/>
      <c r="AH4" s="254"/>
      <c r="AI4" s="254"/>
      <c r="AJ4" s="254"/>
      <c r="AK4" s="254"/>
      <c r="AL4" s="161"/>
      <c r="AM4" s="254"/>
      <c r="AN4" s="254"/>
      <c r="AO4" s="254"/>
      <c r="AP4" s="254"/>
      <c r="AQ4" s="254"/>
      <c r="AR4" s="254"/>
      <c r="AS4" s="254"/>
    </row>
    <row r="5" spans="2:51" x14ac:dyDescent="0.25">
      <c r="B5" s="254"/>
      <c r="C5" s="254"/>
      <c r="D5" s="254"/>
      <c r="E5" s="169"/>
      <c r="F5" s="169"/>
      <c r="G5" s="254"/>
      <c r="H5" s="254"/>
      <c r="I5" s="254"/>
      <c r="J5" s="254"/>
      <c r="K5" s="254"/>
      <c r="L5" s="254"/>
      <c r="M5" s="254"/>
      <c r="N5" s="254"/>
      <c r="O5" s="165" t="s">
        <v>6</v>
      </c>
      <c r="P5" s="367" t="s">
        <v>135</v>
      </c>
      <c r="Q5" s="368"/>
      <c r="R5" s="368"/>
      <c r="S5" s="368"/>
      <c r="T5" s="368"/>
      <c r="U5" s="369"/>
      <c r="V5" s="166"/>
      <c r="W5" s="166"/>
      <c r="X5" s="166"/>
      <c r="Y5" s="166"/>
      <c r="Z5" s="166"/>
      <c r="AH5" s="254"/>
      <c r="AI5" s="254"/>
      <c r="AJ5" s="254"/>
      <c r="AK5" s="254"/>
      <c r="AL5" s="161"/>
      <c r="AM5" s="254"/>
      <c r="AN5" s="254"/>
      <c r="AO5" s="254"/>
      <c r="AP5" s="254"/>
      <c r="AQ5" s="254"/>
      <c r="AR5" s="254"/>
      <c r="AS5" s="254"/>
    </row>
    <row r="6" spans="2:51" x14ac:dyDescent="0.25">
      <c r="B6" s="367" t="s">
        <v>7</v>
      </c>
      <c r="C6" s="369"/>
      <c r="D6" s="370" t="s">
        <v>8</v>
      </c>
      <c r="E6" s="371"/>
      <c r="F6" s="371"/>
      <c r="G6" s="371"/>
      <c r="H6" s="372"/>
      <c r="I6" s="254"/>
      <c r="J6" s="254"/>
      <c r="K6" s="165"/>
      <c r="L6" s="373">
        <v>41686</v>
      </c>
      <c r="M6" s="373"/>
      <c r="N6" s="170"/>
      <c r="O6" s="170"/>
      <c r="P6" s="171"/>
      <c r="Q6" s="171"/>
      <c r="R6" s="171"/>
      <c r="S6" s="171"/>
      <c r="T6" s="171"/>
      <c r="U6" s="171"/>
      <c r="V6" s="171"/>
      <c r="W6" s="172"/>
      <c r="X6" s="172"/>
      <c r="Y6" s="172"/>
      <c r="Z6" s="172"/>
      <c r="AA6" s="172"/>
      <c r="AB6" s="172"/>
      <c r="AC6" s="172"/>
      <c r="AD6" s="172"/>
      <c r="AE6" s="172"/>
      <c r="AJ6" s="302"/>
      <c r="AM6" s="174"/>
      <c r="AN6" s="174"/>
      <c r="AO6" s="174"/>
      <c r="AP6" s="174"/>
      <c r="AQ6" s="174"/>
      <c r="AR6" s="174"/>
      <c r="AS6" s="175"/>
    </row>
    <row r="7" spans="2:51" ht="36" x14ac:dyDescent="0.25">
      <c r="B7" s="374" t="s">
        <v>9</v>
      </c>
      <c r="C7" s="375"/>
      <c r="D7" s="374" t="s">
        <v>10</v>
      </c>
      <c r="E7" s="376"/>
      <c r="F7" s="376"/>
      <c r="G7" s="375"/>
      <c r="H7" s="303" t="s">
        <v>11</v>
      </c>
      <c r="I7" s="304" t="s">
        <v>12</v>
      </c>
      <c r="J7" s="304" t="s">
        <v>13</v>
      </c>
      <c r="K7" s="304" t="s">
        <v>14</v>
      </c>
      <c r="L7" s="161"/>
      <c r="M7" s="161"/>
      <c r="N7" s="161"/>
      <c r="O7" s="303" t="s">
        <v>15</v>
      </c>
      <c r="P7" s="374" t="s">
        <v>16</v>
      </c>
      <c r="Q7" s="376"/>
      <c r="R7" s="376"/>
      <c r="S7" s="376"/>
      <c r="T7" s="375"/>
      <c r="U7" s="387" t="s">
        <v>17</v>
      </c>
      <c r="V7" s="387"/>
      <c r="W7" s="304" t="s">
        <v>18</v>
      </c>
      <c r="X7" s="374" t="s">
        <v>19</v>
      </c>
      <c r="Y7" s="375"/>
      <c r="Z7" s="374" t="s">
        <v>20</v>
      </c>
      <c r="AA7" s="375"/>
      <c r="AB7" s="374" t="s">
        <v>21</v>
      </c>
      <c r="AC7" s="375"/>
      <c r="AD7" s="374" t="s">
        <v>22</v>
      </c>
      <c r="AE7" s="375"/>
      <c r="AF7" s="304" t="s">
        <v>23</v>
      </c>
      <c r="AG7" s="304" t="s">
        <v>24</v>
      </c>
      <c r="AH7" s="304" t="s">
        <v>25</v>
      </c>
      <c r="AI7" s="304" t="s">
        <v>26</v>
      </c>
      <c r="AJ7" s="374" t="s">
        <v>27</v>
      </c>
      <c r="AK7" s="376"/>
      <c r="AL7" s="376"/>
      <c r="AM7" s="376"/>
      <c r="AN7" s="375"/>
      <c r="AO7" s="374" t="s">
        <v>28</v>
      </c>
      <c r="AP7" s="376"/>
      <c r="AQ7" s="375"/>
      <c r="AR7" s="304" t="s">
        <v>29</v>
      </c>
      <c r="AS7" s="176"/>
      <c r="AT7" s="161"/>
      <c r="AU7" s="161"/>
      <c r="AV7" s="161"/>
      <c r="AW7" s="161"/>
      <c r="AX7" s="161"/>
      <c r="AY7" s="161"/>
    </row>
    <row r="8" spans="2:51" x14ac:dyDescent="0.25">
      <c r="B8" s="377">
        <v>41953</v>
      </c>
      <c r="C8" s="378"/>
      <c r="D8" s="379" t="s">
        <v>30</v>
      </c>
      <c r="E8" s="380"/>
      <c r="F8" s="380"/>
      <c r="G8" s="381"/>
      <c r="H8" s="177"/>
      <c r="I8" s="379" t="s">
        <v>30</v>
      </c>
      <c r="J8" s="380"/>
      <c r="K8" s="381"/>
      <c r="L8" s="178"/>
      <c r="M8" s="178"/>
      <c r="N8" s="178"/>
      <c r="O8" s="177" t="s">
        <v>31</v>
      </c>
      <c r="P8" s="177" t="s">
        <v>31</v>
      </c>
      <c r="Q8" s="177" t="s">
        <v>32</v>
      </c>
      <c r="R8" s="177" t="s">
        <v>32</v>
      </c>
      <c r="S8" s="177" t="s">
        <v>31</v>
      </c>
      <c r="T8" s="177" t="s">
        <v>33</v>
      </c>
      <c r="U8" s="382" t="s">
        <v>34</v>
      </c>
      <c r="V8" s="382"/>
      <c r="W8" s="179" t="s">
        <v>35</v>
      </c>
      <c r="X8" s="383">
        <v>0</v>
      </c>
      <c r="Y8" s="384"/>
      <c r="Z8" s="385" t="s">
        <v>36</v>
      </c>
      <c r="AA8" s="386"/>
      <c r="AB8" s="383">
        <v>1185</v>
      </c>
      <c r="AC8" s="384"/>
      <c r="AD8" s="388">
        <v>800</v>
      </c>
      <c r="AE8" s="389"/>
      <c r="AF8" s="177"/>
      <c r="AG8" s="179">
        <f>AG34-AG10</f>
        <v>25539</v>
      </c>
      <c r="AH8" s="180"/>
      <c r="AI8" s="180"/>
      <c r="AJ8" s="177" t="s">
        <v>37</v>
      </c>
      <c r="AK8" s="177" t="s">
        <v>37</v>
      </c>
      <c r="AL8" s="177" t="s">
        <v>37</v>
      </c>
      <c r="AM8" s="177" t="s">
        <v>37</v>
      </c>
      <c r="AN8" s="177" t="s">
        <v>37</v>
      </c>
      <c r="AO8" s="177" t="s">
        <v>37</v>
      </c>
      <c r="AP8" s="177" t="s">
        <v>32</v>
      </c>
      <c r="AQ8" s="177" t="s">
        <v>32</v>
      </c>
      <c r="AR8" s="177" t="s">
        <v>38</v>
      </c>
      <c r="AS8" s="176"/>
      <c r="AV8" s="181" t="s">
        <v>39</v>
      </c>
    </row>
    <row r="9" spans="2:51" ht="60" x14ac:dyDescent="0.25">
      <c r="B9" s="390" t="s">
        <v>40</v>
      </c>
      <c r="C9" s="390"/>
      <c r="D9" s="391" t="s">
        <v>41</v>
      </c>
      <c r="E9" s="392"/>
      <c r="F9" s="393" t="s">
        <v>42</v>
      </c>
      <c r="G9" s="392"/>
      <c r="H9" s="394" t="s">
        <v>43</v>
      </c>
      <c r="I9" s="390" t="s">
        <v>44</v>
      </c>
      <c r="J9" s="390"/>
      <c r="K9" s="390"/>
      <c r="L9" s="304" t="s">
        <v>45</v>
      </c>
      <c r="M9" s="387" t="s">
        <v>46</v>
      </c>
      <c r="N9" s="182" t="s">
        <v>47</v>
      </c>
      <c r="O9" s="395" t="s">
        <v>48</v>
      </c>
      <c r="P9" s="395" t="s">
        <v>49</v>
      </c>
      <c r="Q9" s="183" t="s">
        <v>50</v>
      </c>
      <c r="R9" s="402" t="s">
        <v>51</v>
      </c>
      <c r="S9" s="403"/>
      <c r="T9" s="404"/>
      <c r="U9" s="305" t="s">
        <v>52</v>
      </c>
      <c r="V9" s="305" t="s">
        <v>53</v>
      </c>
      <c r="W9" s="390" t="s">
        <v>54</v>
      </c>
      <c r="X9" s="408" t="s">
        <v>55</v>
      </c>
      <c r="Y9" s="409"/>
      <c r="Z9" s="409"/>
      <c r="AA9" s="409"/>
      <c r="AB9" s="409"/>
      <c r="AC9" s="409"/>
      <c r="AD9" s="409"/>
      <c r="AE9" s="410"/>
      <c r="AF9" s="307" t="s">
        <v>56</v>
      </c>
      <c r="AG9" s="307" t="s">
        <v>57</v>
      </c>
      <c r="AH9" s="397" t="s">
        <v>58</v>
      </c>
      <c r="AI9" s="411" t="s">
        <v>59</v>
      </c>
      <c r="AJ9" s="305" t="s">
        <v>60</v>
      </c>
      <c r="AK9" s="305" t="s">
        <v>61</v>
      </c>
      <c r="AL9" s="305" t="s">
        <v>62</v>
      </c>
      <c r="AM9" s="305" t="s">
        <v>63</v>
      </c>
      <c r="AN9" s="305" t="s">
        <v>64</v>
      </c>
      <c r="AO9" s="305" t="s">
        <v>65</v>
      </c>
      <c r="AP9" s="305" t="s">
        <v>66</v>
      </c>
      <c r="AQ9" s="395" t="s">
        <v>67</v>
      </c>
      <c r="AR9" s="305" t="s">
        <v>68</v>
      </c>
      <c r="AS9" s="397" t="s">
        <v>69</v>
      </c>
      <c r="AV9" s="184" t="s">
        <v>70</v>
      </c>
      <c r="AW9" s="184" t="s">
        <v>71</v>
      </c>
      <c r="AY9" s="185" t="s">
        <v>72</v>
      </c>
    </row>
    <row r="10" spans="2:51" x14ac:dyDescent="0.25">
      <c r="B10" s="305" t="s">
        <v>73</v>
      </c>
      <c r="C10" s="305" t="s">
        <v>74</v>
      </c>
      <c r="D10" s="305" t="s">
        <v>75</v>
      </c>
      <c r="E10" s="305" t="s">
        <v>76</v>
      </c>
      <c r="F10" s="305" t="s">
        <v>75</v>
      </c>
      <c r="G10" s="305" t="s">
        <v>76</v>
      </c>
      <c r="H10" s="394"/>
      <c r="I10" s="305" t="s">
        <v>76</v>
      </c>
      <c r="J10" s="305" t="s">
        <v>76</v>
      </c>
      <c r="K10" s="305" t="s">
        <v>76</v>
      </c>
      <c r="L10" s="177" t="s">
        <v>30</v>
      </c>
      <c r="M10" s="387"/>
      <c r="N10" s="177" t="s">
        <v>30</v>
      </c>
      <c r="O10" s="396"/>
      <c r="P10" s="396"/>
      <c r="Q10" s="150">
        <f>'NOV 9'!Q34</f>
        <v>13533816</v>
      </c>
      <c r="R10" s="405"/>
      <c r="S10" s="406"/>
      <c r="T10" s="407"/>
      <c r="U10" s="305" t="s">
        <v>76</v>
      </c>
      <c r="V10" s="305" t="s">
        <v>76</v>
      </c>
      <c r="W10" s="390"/>
      <c r="X10" s="186" t="s">
        <v>77</v>
      </c>
      <c r="Y10" s="186" t="s">
        <v>78</v>
      </c>
      <c r="Z10" s="186" t="s">
        <v>79</v>
      </c>
      <c r="AA10" s="186" t="s">
        <v>80</v>
      </c>
      <c r="AB10" s="186" t="s">
        <v>81</v>
      </c>
      <c r="AC10" s="186" t="s">
        <v>82</v>
      </c>
      <c r="AD10" s="186" t="s">
        <v>83</v>
      </c>
      <c r="AE10" s="186" t="s">
        <v>84</v>
      </c>
      <c r="AF10" s="187"/>
      <c r="AG10" s="148">
        <f>'NOV 9'!AG34</f>
        <v>32276999</v>
      </c>
      <c r="AH10" s="397"/>
      <c r="AI10" s="412"/>
      <c r="AJ10" s="305" t="s">
        <v>85</v>
      </c>
      <c r="AK10" s="305" t="s">
        <v>85</v>
      </c>
      <c r="AL10" s="305" t="s">
        <v>85</v>
      </c>
      <c r="AM10" s="305" t="s">
        <v>85</v>
      </c>
      <c r="AN10" s="305" t="s">
        <v>85</v>
      </c>
      <c r="AO10" s="305" t="s">
        <v>85</v>
      </c>
      <c r="AP10" s="149">
        <f>'NOV 9'!AP34</f>
        <v>7092922</v>
      </c>
      <c r="AQ10" s="396"/>
      <c r="AR10" s="306" t="s">
        <v>86</v>
      </c>
      <c r="AS10" s="397"/>
      <c r="AV10" s="188" t="s">
        <v>87</v>
      </c>
      <c r="AW10" s="188" t="s">
        <v>88</v>
      </c>
      <c r="AY10" s="189"/>
    </row>
    <row r="11" spans="2:51" x14ac:dyDescent="0.25">
      <c r="B11" s="190">
        <v>2</v>
      </c>
      <c r="C11" s="190">
        <v>4.1666666666666664E-2</v>
      </c>
      <c r="D11" s="191">
        <v>13</v>
      </c>
      <c r="E11" s="192">
        <f>D11/1.42</f>
        <v>9.1549295774647899</v>
      </c>
      <c r="F11" s="255">
        <v>66</v>
      </c>
      <c r="G11" s="192">
        <f>F11/1.42</f>
        <v>46.478873239436624</v>
      </c>
      <c r="H11" s="193" t="s">
        <v>89</v>
      </c>
      <c r="I11" s="193">
        <f>J11-(2/1.42)</f>
        <v>41.549295774647888</v>
      </c>
      <c r="J11" s="194">
        <f>(F11-5)/1.42</f>
        <v>42.95774647887324</v>
      </c>
      <c r="K11" s="193">
        <f>J11+(6/1.42)</f>
        <v>47.183098591549296</v>
      </c>
      <c r="L11" s="195">
        <v>14</v>
      </c>
      <c r="M11" s="196" t="s">
        <v>90</v>
      </c>
      <c r="N11" s="196">
        <v>11.4</v>
      </c>
      <c r="O11" s="197">
        <v>117</v>
      </c>
      <c r="P11" s="197">
        <v>87</v>
      </c>
      <c r="Q11" s="197">
        <v>13537528</v>
      </c>
      <c r="R11" s="198">
        <f>Q11-Q10</f>
        <v>3712</v>
      </c>
      <c r="S11" s="199">
        <f>R11*24/1000</f>
        <v>89.087999999999994</v>
      </c>
      <c r="T11" s="199">
        <f>R11/1000</f>
        <v>3.7120000000000002</v>
      </c>
      <c r="U11" s="200">
        <v>5.4</v>
      </c>
      <c r="V11" s="200">
        <f>U11</f>
        <v>5.4</v>
      </c>
      <c r="W11" s="262" t="s">
        <v>132</v>
      </c>
      <c r="X11" s="256">
        <v>0</v>
      </c>
      <c r="Y11" s="256">
        <v>0</v>
      </c>
      <c r="Z11" s="256">
        <v>1018</v>
      </c>
      <c r="AA11" s="256">
        <v>0</v>
      </c>
      <c r="AB11" s="256">
        <v>1028</v>
      </c>
      <c r="AC11" s="201" t="s">
        <v>91</v>
      </c>
      <c r="AD11" s="201" t="s">
        <v>91</v>
      </c>
      <c r="AE11" s="201" t="s">
        <v>91</v>
      </c>
      <c r="AF11" s="202" t="s">
        <v>91</v>
      </c>
      <c r="AG11" s="202">
        <v>32277596</v>
      </c>
      <c r="AH11" s="203">
        <f>IF(ISBLANK(AG11),"-",AG11-AG10)</f>
        <v>597</v>
      </c>
      <c r="AI11" s="204">
        <f>AH11/T11</f>
        <v>160.82974137931035</v>
      </c>
      <c r="AJ11" s="205">
        <v>0</v>
      </c>
      <c r="AK11" s="205">
        <v>0</v>
      </c>
      <c r="AL11" s="205">
        <v>1</v>
      </c>
      <c r="AM11" s="205">
        <v>0</v>
      </c>
      <c r="AN11" s="205">
        <v>1</v>
      </c>
      <c r="AO11" s="205">
        <v>0.35</v>
      </c>
      <c r="AP11" s="256">
        <v>7094017</v>
      </c>
      <c r="AQ11" s="256">
        <f>AP11-AP10</f>
        <v>1095</v>
      </c>
      <c r="AR11" s="206"/>
      <c r="AS11" s="207" t="s">
        <v>114</v>
      </c>
      <c r="AV11" s="188" t="s">
        <v>89</v>
      </c>
      <c r="AW11" s="188" t="s">
        <v>92</v>
      </c>
      <c r="AY11" s="253" t="s">
        <v>134</v>
      </c>
    </row>
    <row r="12" spans="2:51" x14ac:dyDescent="0.25">
      <c r="B12" s="190">
        <v>2.0416666666666701</v>
      </c>
      <c r="C12" s="190">
        <v>8.3333333333333329E-2</v>
      </c>
      <c r="D12" s="191">
        <v>15</v>
      </c>
      <c r="E12" s="192">
        <f t="shared" ref="E12:E34" si="0">D12/1.42</f>
        <v>10.563380281690142</v>
      </c>
      <c r="F12" s="255">
        <v>66</v>
      </c>
      <c r="G12" s="192">
        <f t="shared" ref="G12:G34" si="1">F12/1.42</f>
        <v>46.478873239436624</v>
      </c>
      <c r="H12" s="193" t="s">
        <v>89</v>
      </c>
      <c r="I12" s="193">
        <f t="shared" ref="I12:I34" si="2">J12-(2/1.42)</f>
        <v>41.549295774647888</v>
      </c>
      <c r="J12" s="194">
        <f>(F12-5)/1.42</f>
        <v>42.95774647887324</v>
      </c>
      <c r="K12" s="193">
        <f>J12+(6/1.42)</f>
        <v>47.183098591549296</v>
      </c>
      <c r="L12" s="195">
        <v>14</v>
      </c>
      <c r="M12" s="196" t="s">
        <v>90</v>
      </c>
      <c r="N12" s="196">
        <v>11.2</v>
      </c>
      <c r="O12" s="197">
        <v>118</v>
      </c>
      <c r="P12" s="197">
        <v>86</v>
      </c>
      <c r="Q12" s="197">
        <v>13541121</v>
      </c>
      <c r="R12" s="198">
        <f t="shared" ref="R12:R34" si="3">Q12-Q11</f>
        <v>3593</v>
      </c>
      <c r="S12" s="199">
        <f t="shared" ref="S12:S34" si="4">R12*24/1000</f>
        <v>86.231999999999999</v>
      </c>
      <c r="T12" s="199">
        <f t="shared" ref="T12:T34" si="5">R12/1000</f>
        <v>3.593</v>
      </c>
      <c r="U12" s="200">
        <v>6.6</v>
      </c>
      <c r="V12" s="200">
        <f t="shared" ref="V12:V34" si="6">U12</f>
        <v>6.6</v>
      </c>
      <c r="W12" s="262" t="s">
        <v>132</v>
      </c>
      <c r="X12" s="256">
        <v>0</v>
      </c>
      <c r="Y12" s="256">
        <v>0</v>
      </c>
      <c r="Z12" s="256">
        <v>997</v>
      </c>
      <c r="AA12" s="256">
        <v>0</v>
      </c>
      <c r="AB12" s="256">
        <v>1028</v>
      </c>
      <c r="AC12" s="201" t="s">
        <v>91</v>
      </c>
      <c r="AD12" s="201" t="s">
        <v>91</v>
      </c>
      <c r="AE12" s="201" t="s">
        <v>91</v>
      </c>
      <c r="AF12" s="202" t="s">
        <v>91</v>
      </c>
      <c r="AG12" s="202">
        <v>32278152</v>
      </c>
      <c r="AH12" s="203">
        <f>IF(ISBLANK(AG12),"-",AG12-AG11)</f>
        <v>556</v>
      </c>
      <c r="AI12" s="204">
        <f t="shared" ref="AI12:AI34" si="7">AH12/T12</f>
        <v>154.74533815752852</v>
      </c>
      <c r="AJ12" s="205">
        <v>0</v>
      </c>
      <c r="AK12" s="205">
        <v>0</v>
      </c>
      <c r="AL12" s="205">
        <v>1</v>
      </c>
      <c r="AM12" s="205">
        <v>0</v>
      </c>
      <c r="AN12" s="205">
        <v>1</v>
      </c>
      <c r="AO12" s="205">
        <v>0.35</v>
      </c>
      <c r="AP12" s="256">
        <v>7095201</v>
      </c>
      <c r="AQ12" s="256">
        <f t="shared" ref="AQ12:AQ34" si="8">AP12-AP11</f>
        <v>1184</v>
      </c>
      <c r="AR12" s="208"/>
      <c r="AS12" s="207" t="s">
        <v>114</v>
      </c>
      <c r="AV12" s="188" t="s">
        <v>93</v>
      </c>
      <c r="AW12" s="188" t="s">
        <v>94</v>
      </c>
      <c r="AY12" s="253" t="s">
        <v>3</v>
      </c>
    </row>
    <row r="13" spans="2:51" x14ac:dyDescent="0.25">
      <c r="B13" s="190">
        <v>2.0833333333333299</v>
      </c>
      <c r="C13" s="190">
        <v>0.125</v>
      </c>
      <c r="D13" s="191">
        <v>18</v>
      </c>
      <c r="E13" s="192">
        <f t="shared" si="0"/>
        <v>12.67605633802817</v>
      </c>
      <c r="F13" s="255">
        <v>66</v>
      </c>
      <c r="G13" s="192">
        <f t="shared" si="1"/>
        <v>46.478873239436624</v>
      </c>
      <c r="H13" s="193" t="s">
        <v>89</v>
      </c>
      <c r="I13" s="193">
        <f t="shared" si="2"/>
        <v>41.549295774647888</v>
      </c>
      <c r="J13" s="194">
        <f>(F13-5)/1.42</f>
        <v>42.95774647887324</v>
      </c>
      <c r="K13" s="193">
        <f>J13+(6/1.42)</f>
        <v>47.183098591549296</v>
      </c>
      <c r="L13" s="195">
        <v>14</v>
      </c>
      <c r="M13" s="196" t="s">
        <v>90</v>
      </c>
      <c r="N13" s="196">
        <v>11.2</v>
      </c>
      <c r="O13" s="197">
        <v>116</v>
      </c>
      <c r="P13" s="197">
        <v>86</v>
      </c>
      <c r="Q13" s="197">
        <v>13544674</v>
      </c>
      <c r="R13" s="198">
        <f t="shared" si="3"/>
        <v>3553</v>
      </c>
      <c r="S13" s="199">
        <f t="shared" si="4"/>
        <v>85.272000000000006</v>
      </c>
      <c r="T13" s="199">
        <f t="shared" si="5"/>
        <v>3.5529999999999999</v>
      </c>
      <c r="U13" s="200">
        <v>7.8</v>
      </c>
      <c r="V13" s="200">
        <f t="shared" si="6"/>
        <v>7.8</v>
      </c>
      <c r="W13" s="262" t="s">
        <v>132</v>
      </c>
      <c r="X13" s="256">
        <v>0</v>
      </c>
      <c r="Y13" s="256">
        <v>0</v>
      </c>
      <c r="Z13" s="256">
        <v>973</v>
      </c>
      <c r="AA13" s="256">
        <v>0</v>
      </c>
      <c r="AB13" s="256">
        <v>1028</v>
      </c>
      <c r="AC13" s="201" t="s">
        <v>91</v>
      </c>
      <c r="AD13" s="201" t="s">
        <v>91</v>
      </c>
      <c r="AE13" s="201" t="s">
        <v>91</v>
      </c>
      <c r="AF13" s="202" t="s">
        <v>91</v>
      </c>
      <c r="AG13" s="202">
        <v>32278698</v>
      </c>
      <c r="AH13" s="203">
        <f>IF(ISBLANK(AG13),"-",AG13-AG12)</f>
        <v>546</v>
      </c>
      <c r="AI13" s="204">
        <f t="shared" si="7"/>
        <v>153.67295243456235</v>
      </c>
      <c r="AJ13" s="205">
        <v>0</v>
      </c>
      <c r="AK13" s="205">
        <v>0</v>
      </c>
      <c r="AL13" s="205">
        <v>1</v>
      </c>
      <c r="AM13" s="205">
        <v>0</v>
      </c>
      <c r="AN13" s="205">
        <v>1</v>
      </c>
      <c r="AO13" s="205">
        <v>0.35</v>
      </c>
      <c r="AP13" s="256">
        <v>7096407</v>
      </c>
      <c r="AQ13" s="256">
        <f t="shared" si="8"/>
        <v>1206</v>
      </c>
      <c r="AR13" s="206"/>
      <c r="AS13" s="207" t="s">
        <v>114</v>
      </c>
      <c r="AV13" s="188" t="s">
        <v>95</v>
      </c>
      <c r="AW13" s="188" t="s">
        <v>96</v>
      </c>
      <c r="AY13" s="253" t="s">
        <v>136</v>
      </c>
    </row>
    <row r="14" spans="2:51" x14ac:dyDescent="0.25">
      <c r="B14" s="190">
        <v>2.125</v>
      </c>
      <c r="C14" s="190">
        <v>0.16666666666666699</v>
      </c>
      <c r="D14" s="191">
        <v>18</v>
      </c>
      <c r="E14" s="192">
        <f t="shared" si="0"/>
        <v>12.67605633802817</v>
      </c>
      <c r="F14" s="255">
        <v>66</v>
      </c>
      <c r="G14" s="192">
        <f t="shared" si="1"/>
        <v>46.478873239436624</v>
      </c>
      <c r="H14" s="193" t="s">
        <v>89</v>
      </c>
      <c r="I14" s="193">
        <f t="shared" si="2"/>
        <v>41.549295774647888</v>
      </c>
      <c r="J14" s="194">
        <f>(F14-5)/1.42</f>
        <v>42.95774647887324</v>
      </c>
      <c r="K14" s="193">
        <f>J14+(6/1.42)</f>
        <v>47.183098591549296</v>
      </c>
      <c r="L14" s="195">
        <v>14</v>
      </c>
      <c r="M14" s="196" t="s">
        <v>90</v>
      </c>
      <c r="N14" s="196">
        <v>12.8</v>
      </c>
      <c r="O14" s="197">
        <v>114</v>
      </c>
      <c r="P14" s="197">
        <v>85</v>
      </c>
      <c r="Q14" s="197">
        <v>13548279</v>
      </c>
      <c r="R14" s="198">
        <f t="shared" si="3"/>
        <v>3605</v>
      </c>
      <c r="S14" s="199">
        <f t="shared" si="4"/>
        <v>86.52</v>
      </c>
      <c r="T14" s="199">
        <f t="shared" si="5"/>
        <v>3.605</v>
      </c>
      <c r="U14" s="200">
        <v>9</v>
      </c>
      <c r="V14" s="200">
        <f t="shared" si="6"/>
        <v>9</v>
      </c>
      <c r="W14" s="262" t="s">
        <v>132</v>
      </c>
      <c r="X14" s="256">
        <v>0</v>
      </c>
      <c r="Y14" s="256">
        <v>0</v>
      </c>
      <c r="Z14" s="256">
        <v>954</v>
      </c>
      <c r="AA14" s="256">
        <v>0</v>
      </c>
      <c r="AB14" s="256">
        <v>1008</v>
      </c>
      <c r="AC14" s="201" t="s">
        <v>91</v>
      </c>
      <c r="AD14" s="201" t="s">
        <v>91</v>
      </c>
      <c r="AE14" s="201" t="s">
        <v>91</v>
      </c>
      <c r="AF14" s="202" t="s">
        <v>91</v>
      </c>
      <c r="AG14" s="202">
        <v>32279228</v>
      </c>
      <c r="AH14" s="203">
        <f t="shared" ref="AH14:AH34" si="9">IF(ISBLANK(AG14),"-",AG14-AG13)</f>
        <v>530</v>
      </c>
      <c r="AI14" s="204">
        <f t="shared" si="7"/>
        <v>147.01803051317614</v>
      </c>
      <c r="AJ14" s="205">
        <v>0</v>
      </c>
      <c r="AK14" s="205">
        <v>0</v>
      </c>
      <c r="AL14" s="205">
        <v>1</v>
      </c>
      <c r="AM14" s="205">
        <v>0</v>
      </c>
      <c r="AN14" s="205">
        <v>1</v>
      </c>
      <c r="AO14" s="205">
        <v>0.35</v>
      </c>
      <c r="AP14" s="256">
        <v>7097572</v>
      </c>
      <c r="AQ14" s="256">
        <f t="shared" si="8"/>
        <v>1165</v>
      </c>
      <c r="AR14" s="206"/>
      <c r="AS14" s="207" t="s">
        <v>114</v>
      </c>
      <c r="AT14" s="209"/>
      <c r="AV14" s="188" t="s">
        <v>97</v>
      </c>
      <c r="AW14" s="188" t="s">
        <v>98</v>
      </c>
      <c r="AY14" s="253" t="s">
        <v>135</v>
      </c>
    </row>
    <row r="15" spans="2:51" x14ac:dyDescent="0.25">
      <c r="B15" s="190">
        <v>2.1666666666666701</v>
      </c>
      <c r="C15" s="190">
        <v>0.20833333333333301</v>
      </c>
      <c r="D15" s="191">
        <v>22</v>
      </c>
      <c r="E15" s="192">
        <f t="shared" si="0"/>
        <v>15.492957746478874</v>
      </c>
      <c r="F15" s="255">
        <v>66</v>
      </c>
      <c r="G15" s="192">
        <f t="shared" si="1"/>
        <v>46.478873239436624</v>
      </c>
      <c r="H15" s="193" t="s">
        <v>89</v>
      </c>
      <c r="I15" s="193">
        <f t="shared" si="2"/>
        <v>41.549295774647888</v>
      </c>
      <c r="J15" s="194">
        <f>(F15-5)/1.42</f>
        <v>42.95774647887324</v>
      </c>
      <c r="K15" s="193">
        <f>J15+(6/1.42)</f>
        <v>47.183098591549296</v>
      </c>
      <c r="L15" s="195">
        <v>18</v>
      </c>
      <c r="M15" s="196" t="s">
        <v>90</v>
      </c>
      <c r="N15" s="196">
        <v>13.1</v>
      </c>
      <c r="O15" s="197">
        <v>104</v>
      </c>
      <c r="P15" s="197">
        <v>105</v>
      </c>
      <c r="Q15" s="197">
        <v>13552175</v>
      </c>
      <c r="R15" s="198">
        <f t="shared" si="3"/>
        <v>3896</v>
      </c>
      <c r="S15" s="199">
        <f t="shared" si="4"/>
        <v>93.504000000000005</v>
      </c>
      <c r="T15" s="199">
        <f t="shared" si="5"/>
        <v>3.8959999999999999</v>
      </c>
      <c r="U15" s="200">
        <v>9.5</v>
      </c>
      <c r="V15" s="200">
        <f t="shared" si="6"/>
        <v>9.5</v>
      </c>
      <c r="W15" s="262" t="s">
        <v>132</v>
      </c>
      <c r="X15" s="256">
        <v>0</v>
      </c>
      <c r="Y15" s="256">
        <v>0</v>
      </c>
      <c r="Z15" s="256">
        <v>935</v>
      </c>
      <c r="AA15" s="256">
        <v>0</v>
      </c>
      <c r="AB15" s="256">
        <v>1008</v>
      </c>
      <c r="AC15" s="201" t="s">
        <v>91</v>
      </c>
      <c r="AD15" s="201" t="s">
        <v>91</v>
      </c>
      <c r="AE15" s="201" t="s">
        <v>91</v>
      </c>
      <c r="AF15" s="202" t="s">
        <v>91</v>
      </c>
      <c r="AG15" s="202">
        <v>32279762</v>
      </c>
      <c r="AH15" s="203">
        <f t="shared" si="9"/>
        <v>534</v>
      </c>
      <c r="AI15" s="204">
        <f t="shared" si="7"/>
        <v>137.06365503080082</v>
      </c>
      <c r="AJ15" s="205">
        <v>0</v>
      </c>
      <c r="AK15" s="205">
        <v>0</v>
      </c>
      <c r="AL15" s="205">
        <v>1</v>
      </c>
      <c r="AM15" s="205">
        <v>0</v>
      </c>
      <c r="AN15" s="205">
        <v>1</v>
      </c>
      <c r="AO15" s="205">
        <v>0.35</v>
      </c>
      <c r="AP15" s="256">
        <v>7097979</v>
      </c>
      <c r="AQ15" s="256">
        <f t="shared" si="8"/>
        <v>407</v>
      </c>
      <c r="AR15" s="206"/>
      <c r="AS15" s="207" t="s">
        <v>114</v>
      </c>
      <c r="AV15" s="188" t="s">
        <v>99</v>
      </c>
      <c r="AW15" s="188" t="s">
        <v>100</v>
      </c>
      <c r="AY15" s="253" t="s">
        <v>143</v>
      </c>
    </row>
    <row r="16" spans="2:51" x14ac:dyDescent="0.25">
      <c r="B16" s="190">
        <v>2.2083333333333299</v>
      </c>
      <c r="C16" s="190">
        <v>0.25</v>
      </c>
      <c r="D16" s="191">
        <v>9</v>
      </c>
      <c r="E16" s="192">
        <f t="shared" si="0"/>
        <v>6.3380281690140849</v>
      </c>
      <c r="F16" s="210">
        <v>68</v>
      </c>
      <c r="G16" s="192">
        <f t="shared" si="1"/>
        <v>47.887323943661976</v>
      </c>
      <c r="H16" s="193" t="s">
        <v>89</v>
      </c>
      <c r="I16" s="193">
        <f t="shared" si="2"/>
        <v>46.478873239436624</v>
      </c>
      <c r="J16" s="194">
        <f t="shared" ref="J16:J25" si="10">F16/1.42</f>
        <v>47.887323943661976</v>
      </c>
      <c r="K16" s="193">
        <f>J16+1.42</f>
        <v>49.307323943661977</v>
      </c>
      <c r="L16" s="195">
        <v>19</v>
      </c>
      <c r="M16" s="196" t="s">
        <v>101</v>
      </c>
      <c r="N16" s="196">
        <v>13.1</v>
      </c>
      <c r="O16" s="197">
        <v>125</v>
      </c>
      <c r="P16" s="197">
        <v>126</v>
      </c>
      <c r="Q16" s="197">
        <v>13556851</v>
      </c>
      <c r="R16" s="198">
        <f t="shared" si="3"/>
        <v>4676</v>
      </c>
      <c r="S16" s="199">
        <f t="shared" si="4"/>
        <v>112.224</v>
      </c>
      <c r="T16" s="199">
        <f t="shared" si="5"/>
        <v>4.6760000000000002</v>
      </c>
      <c r="U16" s="200">
        <v>9.5</v>
      </c>
      <c r="V16" s="200">
        <f t="shared" si="6"/>
        <v>9.5</v>
      </c>
      <c r="W16" s="262" t="s">
        <v>132</v>
      </c>
      <c r="X16" s="256">
        <v>0</v>
      </c>
      <c r="Y16" s="256">
        <v>0</v>
      </c>
      <c r="Z16" s="256">
        <v>1172</v>
      </c>
      <c r="AA16" s="256">
        <v>0</v>
      </c>
      <c r="AB16" s="256">
        <v>1190</v>
      </c>
      <c r="AC16" s="201" t="s">
        <v>91</v>
      </c>
      <c r="AD16" s="201" t="s">
        <v>91</v>
      </c>
      <c r="AE16" s="201" t="s">
        <v>91</v>
      </c>
      <c r="AF16" s="202" t="s">
        <v>91</v>
      </c>
      <c r="AG16" s="202">
        <v>32280516</v>
      </c>
      <c r="AH16" s="203">
        <f t="shared" si="9"/>
        <v>754</v>
      </c>
      <c r="AI16" s="204">
        <f t="shared" si="7"/>
        <v>161.24893071000855</v>
      </c>
      <c r="AJ16" s="205">
        <v>0</v>
      </c>
      <c r="AK16" s="205">
        <v>0</v>
      </c>
      <c r="AL16" s="205">
        <v>1</v>
      </c>
      <c r="AM16" s="205">
        <v>0</v>
      </c>
      <c r="AN16" s="205">
        <v>1</v>
      </c>
      <c r="AO16" s="205">
        <v>0</v>
      </c>
      <c r="AP16" s="256">
        <v>7097979</v>
      </c>
      <c r="AQ16" s="256">
        <f t="shared" si="8"/>
        <v>0</v>
      </c>
      <c r="AR16" s="208"/>
      <c r="AS16" s="207" t="s">
        <v>102</v>
      </c>
      <c r="AV16" s="188" t="s">
        <v>103</v>
      </c>
      <c r="AW16" s="188" t="s">
        <v>104</v>
      </c>
      <c r="AY16" s="253" t="s">
        <v>133</v>
      </c>
    </row>
    <row r="17" spans="1:51" x14ac:dyDescent="0.25">
      <c r="B17" s="190">
        <v>2.25</v>
      </c>
      <c r="C17" s="190">
        <v>0.29166666666666702</v>
      </c>
      <c r="D17" s="191">
        <v>9</v>
      </c>
      <c r="E17" s="192">
        <f t="shared" si="0"/>
        <v>6.3380281690140849</v>
      </c>
      <c r="F17" s="210">
        <v>83</v>
      </c>
      <c r="G17" s="192">
        <f t="shared" si="1"/>
        <v>58.450704225352112</v>
      </c>
      <c r="H17" s="193" t="s">
        <v>89</v>
      </c>
      <c r="I17" s="193">
        <f t="shared" si="2"/>
        <v>57.04225352112676</v>
      </c>
      <c r="J17" s="194">
        <f t="shared" si="10"/>
        <v>58.450704225352112</v>
      </c>
      <c r="K17" s="193">
        <f t="shared" ref="K17:K22" si="11">J17+1.42</f>
        <v>59.870704225352114</v>
      </c>
      <c r="L17" s="195">
        <v>19</v>
      </c>
      <c r="M17" s="196" t="s">
        <v>101</v>
      </c>
      <c r="N17" s="196">
        <v>16.7</v>
      </c>
      <c r="O17" s="197">
        <v>135</v>
      </c>
      <c r="P17" s="197">
        <v>149</v>
      </c>
      <c r="Q17" s="197">
        <v>13562945</v>
      </c>
      <c r="R17" s="198">
        <f t="shared" si="3"/>
        <v>6094</v>
      </c>
      <c r="S17" s="199">
        <f t="shared" si="4"/>
        <v>146.256</v>
      </c>
      <c r="T17" s="199">
        <f t="shared" si="5"/>
        <v>6.0940000000000003</v>
      </c>
      <c r="U17" s="200">
        <v>9.1</v>
      </c>
      <c r="V17" s="200">
        <f t="shared" si="6"/>
        <v>9.1</v>
      </c>
      <c r="W17" s="262" t="s">
        <v>152</v>
      </c>
      <c r="X17" s="256">
        <v>0</v>
      </c>
      <c r="Y17" s="256">
        <v>1009</v>
      </c>
      <c r="Z17" s="256">
        <v>1196</v>
      </c>
      <c r="AA17" s="256">
        <v>1185</v>
      </c>
      <c r="AB17" s="256">
        <v>1198</v>
      </c>
      <c r="AC17" s="201" t="s">
        <v>91</v>
      </c>
      <c r="AD17" s="201" t="s">
        <v>91</v>
      </c>
      <c r="AE17" s="201" t="s">
        <v>91</v>
      </c>
      <c r="AF17" s="202" t="s">
        <v>91</v>
      </c>
      <c r="AG17" s="202">
        <v>32281838</v>
      </c>
      <c r="AH17" s="203">
        <f t="shared" si="9"/>
        <v>1322</v>
      </c>
      <c r="AI17" s="204">
        <f t="shared" si="7"/>
        <v>216.93468985887756</v>
      </c>
      <c r="AJ17" s="205">
        <v>0</v>
      </c>
      <c r="AK17" s="205">
        <v>1</v>
      </c>
      <c r="AL17" s="205">
        <v>1</v>
      </c>
      <c r="AM17" s="205">
        <v>1</v>
      </c>
      <c r="AN17" s="205">
        <v>1</v>
      </c>
      <c r="AO17" s="205">
        <v>0</v>
      </c>
      <c r="AP17" s="256">
        <v>7097979</v>
      </c>
      <c r="AQ17" s="256">
        <f t="shared" si="8"/>
        <v>0</v>
      </c>
      <c r="AR17" s="206"/>
      <c r="AS17" s="207" t="s">
        <v>102</v>
      </c>
      <c r="AT17" s="209"/>
      <c r="AV17" s="188" t="s">
        <v>105</v>
      </c>
      <c r="AW17" s="188" t="s">
        <v>106</v>
      </c>
      <c r="AY17" s="257"/>
    </row>
    <row r="18" spans="1:51" x14ac:dyDescent="0.25">
      <c r="B18" s="190">
        <v>2.2916666666666701</v>
      </c>
      <c r="C18" s="190">
        <v>0.33333333333333298</v>
      </c>
      <c r="D18" s="191">
        <v>8</v>
      </c>
      <c r="E18" s="192">
        <f t="shared" si="0"/>
        <v>5.6338028169014089</v>
      </c>
      <c r="F18" s="210">
        <v>83</v>
      </c>
      <c r="G18" s="192">
        <f t="shared" si="1"/>
        <v>58.450704225352112</v>
      </c>
      <c r="H18" s="193" t="s">
        <v>89</v>
      </c>
      <c r="I18" s="193">
        <f t="shared" si="2"/>
        <v>57.04225352112676</v>
      </c>
      <c r="J18" s="194">
        <f t="shared" si="10"/>
        <v>58.450704225352112</v>
      </c>
      <c r="K18" s="193">
        <f t="shared" si="11"/>
        <v>59.870704225352114</v>
      </c>
      <c r="L18" s="195">
        <v>19</v>
      </c>
      <c r="M18" s="196" t="s">
        <v>101</v>
      </c>
      <c r="N18" s="196">
        <v>17.3</v>
      </c>
      <c r="O18" s="197">
        <v>137</v>
      </c>
      <c r="P18" s="197">
        <v>148</v>
      </c>
      <c r="Q18" s="197">
        <v>13569101</v>
      </c>
      <c r="R18" s="198">
        <f t="shared" si="3"/>
        <v>6156</v>
      </c>
      <c r="S18" s="199">
        <f t="shared" si="4"/>
        <v>147.744</v>
      </c>
      <c r="T18" s="199">
        <f t="shared" si="5"/>
        <v>6.1559999999999997</v>
      </c>
      <c r="U18" s="200">
        <v>8.6</v>
      </c>
      <c r="V18" s="200">
        <f t="shared" si="6"/>
        <v>8.6</v>
      </c>
      <c r="W18" s="262" t="s">
        <v>152</v>
      </c>
      <c r="X18" s="256">
        <v>0</v>
      </c>
      <c r="Y18" s="256">
        <v>1072</v>
      </c>
      <c r="Z18" s="256">
        <v>1196</v>
      </c>
      <c r="AA18" s="256">
        <v>1185</v>
      </c>
      <c r="AB18" s="256">
        <v>1198</v>
      </c>
      <c r="AC18" s="201" t="s">
        <v>91</v>
      </c>
      <c r="AD18" s="201" t="s">
        <v>91</v>
      </c>
      <c r="AE18" s="201" t="s">
        <v>91</v>
      </c>
      <c r="AF18" s="202" t="s">
        <v>91</v>
      </c>
      <c r="AG18" s="202">
        <v>32283246</v>
      </c>
      <c r="AH18" s="203">
        <f t="shared" si="9"/>
        <v>1408</v>
      </c>
      <c r="AI18" s="204">
        <f t="shared" si="7"/>
        <v>228.71994801819363</v>
      </c>
      <c r="AJ18" s="205">
        <v>0</v>
      </c>
      <c r="AK18" s="205">
        <v>1</v>
      </c>
      <c r="AL18" s="205">
        <v>1</v>
      </c>
      <c r="AM18" s="205">
        <v>1</v>
      </c>
      <c r="AN18" s="205">
        <v>1</v>
      </c>
      <c r="AO18" s="205">
        <v>0</v>
      </c>
      <c r="AP18" s="256">
        <v>7097979</v>
      </c>
      <c r="AQ18" s="256">
        <f t="shared" si="8"/>
        <v>0</v>
      </c>
      <c r="AR18" s="206"/>
      <c r="AS18" s="207" t="s">
        <v>102</v>
      </c>
      <c r="AV18" s="188" t="s">
        <v>107</v>
      </c>
      <c r="AW18" s="188" t="s">
        <v>108</v>
      </c>
      <c r="AY18" s="257"/>
    </row>
    <row r="19" spans="1:51" x14ac:dyDescent="0.25">
      <c r="B19" s="190">
        <v>2.3333333333333299</v>
      </c>
      <c r="C19" s="190">
        <v>0.375</v>
      </c>
      <c r="D19" s="191">
        <v>8</v>
      </c>
      <c r="E19" s="192">
        <f t="shared" si="0"/>
        <v>5.6338028169014089</v>
      </c>
      <c r="F19" s="210">
        <v>83</v>
      </c>
      <c r="G19" s="192">
        <f t="shared" si="1"/>
        <v>58.450704225352112</v>
      </c>
      <c r="H19" s="193" t="s">
        <v>89</v>
      </c>
      <c r="I19" s="193">
        <f t="shared" si="2"/>
        <v>57.04225352112676</v>
      </c>
      <c r="J19" s="194">
        <f t="shared" si="10"/>
        <v>58.450704225352112</v>
      </c>
      <c r="K19" s="193">
        <f t="shared" si="11"/>
        <v>59.870704225352114</v>
      </c>
      <c r="L19" s="195">
        <v>19</v>
      </c>
      <c r="M19" s="196" t="s">
        <v>101</v>
      </c>
      <c r="N19" s="196">
        <v>18.399999999999999</v>
      </c>
      <c r="O19" s="197">
        <v>135</v>
      </c>
      <c r="P19" s="197">
        <v>147</v>
      </c>
      <c r="Q19" s="197">
        <v>13575398</v>
      </c>
      <c r="R19" s="198">
        <f t="shared" si="3"/>
        <v>6297</v>
      </c>
      <c r="S19" s="199">
        <f t="shared" si="4"/>
        <v>151.12799999999999</v>
      </c>
      <c r="T19" s="199">
        <f t="shared" si="5"/>
        <v>6.2969999999999997</v>
      </c>
      <c r="U19" s="200">
        <v>7.8</v>
      </c>
      <c r="V19" s="200">
        <f t="shared" si="6"/>
        <v>7.8</v>
      </c>
      <c r="W19" s="262" t="s">
        <v>152</v>
      </c>
      <c r="X19" s="256">
        <v>0</v>
      </c>
      <c r="Y19" s="256">
        <v>1102</v>
      </c>
      <c r="Z19" s="256">
        <v>1196</v>
      </c>
      <c r="AA19" s="256">
        <v>1185</v>
      </c>
      <c r="AB19" s="256">
        <v>1198</v>
      </c>
      <c r="AC19" s="201" t="s">
        <v>91</v>
      </c>
      <c r="AD19" s="201" t="s">
        <v>91</v>
      </c>
      <c r="AE19" s="201" t="s">
        <v>91</v>
      </c>
      <c r="AF19" s="202" t="s">
        <v>91</v>
      </c>
      <c r="AG19" s="202">
        <v>32284658</v>
      </c>
      <c r="AH19" s="203">
        <f t="shared" si="9"/>
        <v>1412</v>
      </c>
      <c r="AI19" s="204">
        <f t="shared" si="7"/>
        <v>224.23376210894077</v>
      </c>
      <c r="AJ19" s="205">
        <v>0</v>
      </c>
      <c r="AK19" s="205">
        <v>1</v>
      </c>
      <c r="AL19" s="205">
        <v>1</v>
      </c>
      <c r="AM19" s="205">
        <v>1</v>
      </c>
      <c r="AN19" s="205">
        <v>1</v>
      </c>
      <c r="AO19" s="205">
        <v>0</v>
      </c>
      <c r="AP19" s="256">
        <v>7097979</v>
      </c>
      <c r="AQ19" s="256">
        <f t="shared" si="8"/>
        <v>0</v>
      </c>
      <c r="AR19" s="206"/>
      <c r="AS19" s="207" t="s">
        <v>102</v>
      </c>
      <c r="AV19" s="188" t="s">
        <v>109</v>
      </c>
      <c r="AW19" s="188" t="s">
        <v>110</v>
      </c>
      <c r="AY19" s="257"/>
    </row>
    <row r="20" spans="1:51" x14ac:dyDescent="0.25">
      <c r="B20" s="190">
        <v>2.375</v>
      </c>
      <c r="C20" s="190">
        <v>0.41666666666666669</v>
      </c>
      <c r="D20" s="191">
        <v>8</v>
      </c>
      <c r="E20" s="192">
        <f t="shared" si="0"/>
        <v>5.6338028169014089</v>
      </c>
      <c r="F20" s="210">
        <v>83</v>
      </c>
      <c r="G20" s="192">
        <f t="shared" si="1"/>
        <v>58.450704225352112</v>
      </c>
      <c r="H20" s="193" t="s">
        <v>89</v>
      </c>
      <c r="I20" s="193">
        <f t="shared" si="2"/>
        <v>57.04225352112676</v>
      </c>
      <c r="J20" s="194">
        <f t="shared" si="10"/>
        <v>58.450704225352112</v>
      </c>
      <c r="K20" s="193">
        <f t="shared" si="11"/>
        <v>59.870704225352114</v>
      </c>
      <c r="L20" s="195">
        <v>19</v>
      </c>
      <c r="M20" s="196" t="s">
        <v>101</v>
      </c>
      <c r="N20" s="196">
        <v>17.7</v>
      </c>
      <c r="O20" s="197">
        <v>136</v>
      </c>
      <c r="P20" s="197">
        <v>149</v>
      </c>
      <c r="Q20" s="197">
        <v>13581663</v>
      </c>
      <c r="R20" s="198">
        <f t="shared" si="3"/>
        <v>6265</v>
      </c>
      <c r="S20" s="199">
        <f t="shared" si="4"/>
        <v>150.36000000000001</v>
      </c>
      <c r="T20" s="199">
        <f t="shared" si="5"/>
        <v>6.2649999999999997</v>
      </c>
      <c r="U20" s="200">
        <v>7.1</v>
      </c>
      <c r="V20" s="200">
        <f t="shared" si="6"/>
        <v>7.1</v>
      </c>
      <c r="W20" s="262" t="s">
        <v>152</v>
      </c>
      <c r="X20" s="256">
        <v>0</v>
      </c>
      <c r="Y20" s="256">
        <v>1097</v>
      </c>
      <c r="Z20" s="256">
        <v>1196</v>
      </c>
      <c r="AA20" s="256">
        <v>1185</v>
      </c>
      <c r="AB20" s="256">
        <v>1198</v>
      </c>
      <c r="AC20" s="201" t="s">
        <v>91</v>
      </c>
      <c r="AD20" s="201" t="s">
        <v>91</v>
      </c>
      <c r="AE20" s="201" t="s">
        <v>91</v>
      </c>
      <c r="AF20" s="202" t="s">
        <v>91</v>
      </c>
      <c r="AG20" s="202">
        <v>32286064</v>
      </c>
      <c r="AH20" s="203">
        <f t="shared" si="9"/>
        <v>1406</v>
      </c>
      <c r="AI20" s="204">
        <f t="shared" si="7"/>
        <v>224.42138866719873</v>
      </c>
      <c r="AJ20" s="205">
        <v>0</v>
      </c>
      <c r="AK20" s="205">
        <v>1</v>
      </c>
      <c r="AL20" s="205">
        <v>1</v>
      </c>
      <c r="AM20" s="205">
        <v>1</v>
      </c>
      <c r="AN20" s="205">
        <v>1</v>
      </c>
      <c r="AO20" s="205">
        <v>0</v>
      </c>
      <c r="AP20" s="256">
        <v>7097979</v>
      </c>
      <c r="AQ20" s="256">
        <f t="shared" si="8"/>
        <v>0</v>
      </c>
      <c r="AR20" s="208"/>
      <c r="AS20" s="207" t="s">
        <v>102</v>
      </c>
      <c r="AY20" s="257"/>
    </row>
    <row r="21" spans="1:51" x14ac:dyDescent="0.25">
      <c r="B21" s="190">
        <v>2.4166666666666701</v>
      </c>
      <c r="C21" s="190">
        <v>0.45833333333333298</v>
      </c>
      <c r="D21" s="191">
        <v>9</v>
      </c>
      <c r="E21" s="192">
        <f t="shared" si="0"/>
        <v>6.3380281690140849</v>
      </c>
      <c r="F21" s="210">
        <v>83</v>
      </c>
      <c r="G21" s="192">
        <f t="shared" si="1"/>
        <v>58.450704225352112</v>
      </c>
      <c r="H21" s="193" t="s">
        <v>89</v>
      </c>
      <c r="I21" s="193">
        <f t="shared" si="2"/>
        <v>57.04225352112676</v>
      </c>
      <c r="J21" s="194">
        <f t="shared" si="10"/>
        <v>58.450704225352112</v>
      </c>
      <c r="K21" s="193">
        <f t="shared" si="11"/>
        <v>59.870704225352114</v>
      </c>
      <c r="L21" s="195">
        <v>19</v>
      </c>
      <c r="M21" s="196" t="s">
        <v>101</v>
      </c>
      <c r="N21" s="196">
        <v>17.7</v>
      </c>
      <c r="O21" s="197">
        <v>136</v>
      </c>
      <c r="P21" s="197">
        <v>145</v>
      </c>
      <c r="Q21" s="197">
        <v>13587820</v>
      </c>
      <c r="R21" s="198">
        <f>Q21-Q20</f>
        <v>6157</v>
      </c>
      <c r="S21" s="199">
        <f t="shared" si="4"/>
        <v>147.768</v>
      </c>
      <c r="T21" s="199">
        <f t="shared" si="5"/>
        <v>6.157</v>
      </c>
      <c r="U21" s="200">
        <v>6.5</v>
      </c>
      <c r="V21" s="200">
        <f t="shared" si="6"/>
        <v>6.5</v>
      </c>
      <c r="W21" s="262" t="s">
        <v>152</v>
      </c>
      <c r="X21" s="256">
        <v>0</v>
      </c>
      <c r="Y21" s="256">
        <v>1049</v>
      </c>
      <c r="Z21" s="256">
        <v>1196</v>
      </c>
      <c r="AA21" s="256">
        <v>1185</v>
      </c>
      <c r="AB21" s="256">
        <v>1198</v>
      </c>
      <c r="AC21" s="201" t="s">
        <v>91</v>
      </c>
      <c r="AD21" s="201" t="s">
        <v>91</v>
      </c>
      <c r="AE21" s="201" t="s">
        <v>91</v>
      </c>
      <c r="AF21" s="202" t="s">
        <v>91</v>
      </c>
      <c r="AG21" s="202">
        <v>32287446</v>
      </c>
      <c r="AH21" s="203">
        <f t="shared" si="9"/>
        <v>1382</v>
      </c>
      <c r="AI21" s="204">
        <f t="shared" si="7"/>
        <v>224.45996426831249</v>
      </c>
      <c r="AJ21" s="205">
        <v>0</v>
      </c>
      <c r="AK21" s="205">
        <v>1</v>
      </c>
      <c r="AL21" s="205">
        <v>1</v>
      </c>
      <c r="AM21" s="205">
        <v>1</v>
      </c>
      <c r="AN21" s="205">
        <v>1</v>
      </c>
      <c r="AO21" s="205">
        <v>0</v>
      </c>
      <c r="AP21" s="256">
        <v>7097979</v>
      </c>
      <c r="AQ21" s="256">
        <f t="shared" si="8"/>
        <v>0</v>
      </c>
      <c r="AR21" s="206"/>
      <c r="AS21" s="207" t="s">
        <v>102</v>
      </c>
      <c r="AY21" s="257"/>
    </row>
    <row r="22" spans="1:51" x14ac:dyDescent="0.25">
      <c r="B22" s="190">
        <v>2.4583333333333299</v>
      </c>
      <c r="C22" s="190">
        <v>0.5</v>
      </c>
      <c r="D22" s="191">
        <v>8</v>
      </c>
      <c r="E22" s="192">
        <f t="shared" si="0"/>
        <v>5.6338028169014089</v>
      </c>
      <c r="F22" s="210">
        <v>83</v>
      </c>
      <c r="G22" s="192">
        <f t="shared" si="1"/>
        <v>58.450704225352112</v>
      </c>
      <c r="H22" s="193" t="s">
        <v>89</v>
      </c>
      <c r="I22" s="193">
        <f t="shared" si="2"/>
        <v>57.04225352112676</v>
      </c>
      <c r="J22" s="194">
        <f t="shared" si="10"/>
        <v>58.450704225352112</v>
      </c>
      <c r="K22" s="193">
        <f t="shared" si="11"/>
        <v>59.870704225352114</v>
      </c>
      <c r="L22" s="195">
        <v>19</v>
      </c>
      <c r="M22" s="196" t="s">
        <v>101</v>
      </c>
      <c r="N22" s="196">
        <v>17.3</v>
      </c>
      <c r="O22" s="197">
        <v>134</v>
      </c>
      <c r="P22" s="197">
        <v>144</v>
      </c>
      <c r="Q22" s="197">
        <v>13593950</v>
      </c>
      <c r="R22" s="198">
        <f t="shared" si="3"/>
        <v>6130</v>
      </c>
      <c r="S22" s="199">
        <f t="shared" si="4"/>
        <v>147.12</v>
      </c>
      <c r="T22" s="199">
        <f t="shared" si="5"/>
        <v>6.13</v>
      </c>
      <c r="U22" s="200">
        <v>6.1</v>
      </c>
      <c r="V22" s="200">
        <f t="shared" si="6"/>
        <v>6.1</v>
      </c>
      <c r="W22" s="262" t="s">
        <v>152</v>
      </c>
      <c r="X22" s="256">
        <v>0</v>
      </c>
      <c r="Y22" s="256">
        <v>1068</v>
      </c>
      <c r="Z22" s="256">
        <v>1196</v>
      </c>
      <c r="AA22" s="256">
        <v>1185</v>
      </c>
      <c r="AB22" s="256">
        <v>1198</v>
      </c>
      <c r="AC22" s="201" t="s">
        <v>91</v>
      </c>
      <c r="AD22" s="201" t="s">
        <v>91</v>
      </c>
      <c r="AE22" s="201" t="s">
        <v>91</v>
      </c>
      <c r="AF22" s="202" t="s">
        <v>91</v>
      </c>
      <c r="AG22" s="202">
        <v>32288814</v>
      </c>
      <c r="AH22" s="203">
        <f t="shared" si="9"/>
        <v>1368</v>
      </c>
      <c r="AI22" s="204">
        <f t="shared" si="7"/>
        <v>223.1647634584013</v>
      </c>
      <c r="AJ22" s="205">
        <v>0</v>
      </c>
      <c r="AK22" s="205">
        <v>1</v>
      </c>
      <c r="AL22" s="205">
        <v>1</v>
      </c>
      <c r="AM22" s="205">
        <v>1</v>
      </c>
      <c r="AN22" s="205">
        <v>1</v>
      </c>
      <c r="AO22" s="205">
        <v>0</v>
      </c>
      <c r="AP22" s="256">
        <v>7097979</v>
      </c>
      <c r="AQ22" s="256">
        <f t="shared" si="8"/>
        <v>0</v>
      </c>
      <c r="AR22" s="206"/>
      <c r="AS22" s="207" t="s">
        <v>102</v>
      </c>
      <c r="AV22" s="211" t="s">
        <v>111</v>
      </c>
      <c r="AY22" s="257"/>
    </row>
    <row r="23" spans="1:51" x14ac:dyDescent="0.25">
      <c r="A23" s="301" t="s">
        <v>144</v>
      </c>
      <c r="B23" s="190">
        <v>2.5</v>
      </c>
      <c r="C23" s="190">
        <v>0.54166666666666696</v>
      </c>
      <c r="D23" s="191">
        <v>6</v>
      </c>
      <c r="E23" s="192">
        <v>81</v>
      </c>
      <c r="F23" s="255">
        <v>81</v>
      </c>
      <c r="G23" s="192">
        <f t="shared" si="1"/>
        <v>57.04225352112676</v>
      </c>
      <c r="H23" s="193" t="s">
        <v>89</v>
      </c>
      <c r="I23" s="193">
        <f t="shared" si="2"/>
        <v>55.633802816901408</v>
      </c>
      <c r="J23" s="194">
        <f t="shared" si="10"/>
        <v>57.04225352112676</v>
      </c>
      <c r="K23" s="193">
        <f>J23+(6/1.42)</f>
        <v>61.267605633802816</v>
      </c>
      <c r="L23" s="195">
        <v>19</v>
      </c>
      <c r="M23" s="196" t="s">
        <v>101</v>
      </c>
      <c r="N23" s="196">
        <v>17.5</v>
      </c>
      <c r="O23" s="197">
        <v>137</v>
      </c>
      <c r="P23" s="197">
        <v>140</v>
      </c>
      <c r="Q23" s="197">
        <v>13599768</v>
      </c>
      <c r="R23" s="198">
        <f t="shared" si="3"/>
        <v>5818</v>
      </c>
      <c r="S23" s="199">
        <f t="shared" si="4"/>
        <v>139.63200000000001</v>
      </c>
      <c r="T23" s="199">
        <f t="shared" si="5"/>
        <v>5.8179999999999996</v>
      </c>
      <c r="U23" s="200">
        <v>5.8</v>
      </c>
      <c r="V23" s="200">
        <f t="shared" si="6"/>
        <v>5.8</v>
      </c>
      <c r="W23" s="262" t="s">
        <v>152</v>
      </c>
      <c r="X23" s="256">
        <v>0</v>
      </c>
      <c r="Y23" s="256">
        <v>1008</v>
      </c>
      <c r="Z23" s="256">
        <v>1196</v>
      </c>
      <c r="AA23" s="256">
        <v>1185</v>
      </c>
      <c r="AB23" s="256">
        <v>1198</v>
      </c>
      <c r="AC23" s="201" t="s">
        <v>91</v>
      </c>
      <c r="AD23" s="201" t="s">
        <v>91</v>
      </c>
      <c r="AE23" s="201" t="s">
        <v>91</v>
      </c>
      <c r="AF23" s="202" t="s">
        <v>91</v>
      </c>
      <c r="AG23" s="202">
        <v>32290149</v>
      </c>
      <c r="AH23" s="203">
        <f t="shared" si="9"/>
        <v>1335</v>
      </c>
      <c r="AI23" s="204">
        <f t="shared" si="7"/>
        <v>229.46029563423858</v>
      </c>
      <c r="AJ23" s="205">
        <v>0</v>
      </c>
      <c r="AK23" s="205">
        <v>1</v>
      </c>
      <c r="AL23" s="205">
        <v>1</v>
      </c>
      <c r="AM23" s="205">
        <v>1</v>
      </c>
      <c r="AN23" s="205">
        <v>1</v>
      </c>
      <c r="AO23" s="205">
        <v>0</v>
      </c>
      <c r="AP23" s="256">
        <v>7097979</v>
      </c>
      <c r="AQ23" s="256">
        <f t="shared" si="8"/>
        <v>0</v>
      </c>
      <c r="AR23" s="206"/>
      <c r="AS23" s="207" t="s">
        <v>114</v>
      </c>
      <c r="AT23" s="209"/>
      <c r="AV23" s="212" t="s">
        <v>112</v>
      </c>
      <c r="AW23" s="213" t="s">
        <v>113</v>
      </c>
      <c r="AY23" s="257"/>
    </row>
    <row r="24" spans="1:51" x14ac:dyDescent="0.25">
      <c r="B24" s="190">
        <v>2.5416666666666701</v>
      </c>
      <c r="C24" s="190">
        <v>0.58333333333333404</v>
      </c>
      <c r="D24" s="191">
        <v>6</v>
      </c>
      <c r="E24" s="192">
        <f t="shared" si="0"/>
        <v>4.2253521126760569</v>
      </c>
      <c r="F24" s="255">
        <v>81</v>
      </c>
      <c r="G24" s="192">
        <f t="shared" si="1"/>
        <v>57.04225352112676</v>
      </c>
      <c r="H24" s="193" t="s">
        <v>89</v>
      </c>
      <c r="I24" s="193">
        <f t="shared" si="2"/>
        <v>55.633802816901408</v>
      </c>
      <c r="J24" s="194">
        <f t="shared" si="10"/>
        <v>57.04225352112676</v>
      </c>
      <c r="K24" s="193">
        <f t="shared" ref="K24:K34" si="12">J24+(6/1.42)</f>
        <v>61.267605633802816</v>
      </c>
      <c r="L24" s="195">
        <v>18</v>
      </c>
      <c r="M24" s="196" t="s">
        <v>101</v>
      </c>
      <c r="N24" s="196">
        <v>17.3</v>
      </c>
      <c r="O24" s="197">
        <v>137</v>
      </c>
      <c r="P24" s="197">
        <v>136</v>
      </c>
      <c r="Q24" s="197">
        <v>13605510</v>
      </c>
      <c r="R24" s="198">
        <f t="shared" si="3"/>
        <v>5742</v>
      </c>
      <c r="S24" s="199">
        <f t="shared" si="4"/>
        <v>137.80799999999999</v>
      </c>
      <c r="T24" s="199">
        <f t="shared" si="5"/>
        <v>5.742</v>
      </c>
      <c r="U24" s="200">
        <v>5.6</v>
      </c>
      <c r="V24" s="200">
        <f t="shared" si="6"/>
        <v>5.6</v>
      </c>
      <c r="W24" s="262" t="s">
        <v>152</v>
      </c>
      <c r="X24" s="256">
        <v>0</v>
      </c>
      <c r="Y24" s="256">
        <v>1001</v>
      </c>
      <c r="Z24" s="256">
        <v>1196</v>
      </c>
      <c r="AA24" s="256">
        <v>1185</v>
      </c>
      <c r="AB24" s="256">
        <v>1198</v>
      </c>
      <c r="AC24" s="201" t="s">
        <v>91</v>
      </c>
      <c r="AD24" s="201" t="s">
        <v>91</v>
      </c>
      <c r="AE24" s="201" t="s">
        <v>91</v>
      </c>
      <c r="AF24" s="202" t="s">
        <v>91</v>
      </c>
      <c r="AG24" s="202">
        <v>32291460</v>
      </c>
      <c r="AH24" s="203">
        <f t="shared" si="9"/>
        <v>1311</v>
      </c>
      <c r="AI24" s="204">
        <f t="shared" si="7"/>
        <v>228.3176593521421</v>
      </c>
      <c r="AJ24" s="205">
        <v>0</v>
      </c>
      <c r="AK24" s="205">
        <v>1</v>
      </c>
      <c r="AL24" s="205">
        <v>1</v>
      </c>
      <c r="AM24" s="205">
        <v>1</v>
      </c>
      <c r="AN24" s="205">
        <v>1</v>
      </c>
      <c r="AO24" s="205">
        <v>0</v>
      </c>
      <c r="AP24" s="256">
        <v>7097979</v>
      </c>
      <c r="AQ24" s="256">
        <f t="shared" si="8"/>
        <v>0</v>
      </c>
      <c r="AR24" s="208"/>
      <c r="AS24" s="207" t="s">
        <v>114</v>
      </c>
      <c r="AV24" s="214" t="s">
        <v>30</v>
      </c>
      <c r="AW24" s="214">
        <v>14.7</v>
      </c>
      <c r="AY24" s="257"/>
    </row>
    <row r="25" spans="1:51" x14ac:dyDescent="0.25">
      <c r="B25" s="190">
        <v>2.5833333333333299</v>
      </c>
      <c r="C25" s="190">
        <v>0.625</v>
      </c>
      <c r="D25" s="191">
        <v>6</v>
      </c>
      <c r="E25" s="192">
        <f t="shared" si="0"/>
        <v>4.2253521126760569</v>
      </c>
      <c r="F25" s="255">
        <v>81</v>
      </c>
      <c r="G25" s="192">
        <f t="shared" si="1"/>
        <v>57.04225352112676</v>
      </c>
      <c r="H25" s="193" t="s">
        <v>89</v>
      </c>
      <c r="I25" s="193">
        <f t="shared" si="2"/>
        <v>55.633802816901408</v>
      </c>
      <c r="J25" s="194">
        <f t="shared" si="10"/>
        <v>57.04225352112676</v>
      </c>
      <c r="K25" s="193">
        <f t="shared" si="12"/>
        <v>61.267605633802816</v>
      </c>
      <c r="L25" s="195">
        <v>18</v>
      </c>
      <c r="M25" s="196" t="s">
        <v>101</v>
      </c>
      <c r="N25" s="196">
        <v>16.899999999999999</v>
      </c>
      <c r="O25" s="197">
        <v>136</v>
      </c>
      <c r="P25" s="197">
        <v>138</v>
      </c>
      <c r="Q25" s="197">
        <v>13611154</v>
      </c>
      <c r="R25" s="198">
        <f t="shared" si="3"/>
        <v>5644</v>
      </c>
      <c r="S25" s="199">
        <f t="shared" si="4"/>
        <v>135.45599999999999</v>
      </c>
      <c r="T25" s="199">
        <f t="shared" si="5"/>
        <v>5.6440000000000001</v>
      </c>
      <c r="U25" s="200">
        <v>5.5</v>
      </c>
      <c r="V25" s="200">
        <f t="shared" si="6"/>
        <v>5.5</v>
      </c>
      <c r="W25" s="262" t="s">
        <v>152</v>
      </c>
      <c r="X25" s="256">
        <v>0</v>
      </c>
      <c r="Y25" s="256">
        <v>994</v>
      </c>
      <c r="Z25" s="256">
        <v>1196</v>
      </c>
      <c r="AA25" s="256">
        <v>1185</v>
      </c>
      <c r="AB25" s="256">
        <v>1198</v>
      </c>
      <c r="AC25" s="201" t="s">
        <v>91</v>
      </c>
      <c r="AD25" s="201" t="s">
        <v>91</v>
      </c>
      <c r="AE25" s="201" t="s">
        <v>91</v>
      </c>
      <c r="AF25" s="202" t="s">
        <v>91</v>
      </c>
      <c r="AG25" s="202">
        <v>32292768</v>
      </c>
      <c r="AH25" s="203">
        <f t="shared" si="9"/>
        <v>1308</v>
      </c>
      <c r="AI25" s="204">
        <f t="shared" si="7"/>
        <v>231.75053153791637</v>
      </c>
      <c r="AJ25" s="205">
        <v>0</v>
      </c>
      <c r="AK25" s="205">
        <v>1</v>
      </c>
      <c r="AL25" s="205">
        <v>1</v>
      </c>
      <c r="AM25" s="205">
        <v>1</v>
      </c>
      <c r="AN25" s="205">
        <v>1</v>
      </c>
      <c r="AO25" s="205">
        <v>0</v>
      </c>
      <c r="AP25" s="256">
        <v>7097979</v>
      </c>
      <c r="AQ25" s="256">
        <f t="shared" si="8"/>
        <v>0</v>
      </c>
      <c r="AR25" s="206"/>
      <c r="AS25" s="207" t="s">
        <v>114</v>
      </c>
      <c r="AV25" s="214" t="s">
        <v>75</v>
      </c>
      <c r="AW25" s="214">
        <v>10.36</v>
      </c>
      <c r="AY25" s="257"/>
    </row>
    <row r="26" spans="1:51" x14ac:dyDescent="0.25">
      <c r="B26" s="190">
        <v>2.625</v>
      </c>
      <c r="C26" s="190">
        <v>0.66666666666666696</v>
      </c>
      <c r="D26" s="191">
        <v>6</v>
      </c>
      <c r="E26" s="192">
        <f t="shared" si="0"/>
        <v>4.2253521126760569</v>
      </c>
      <c r="F26" s="255">
        <v>81</v>
      </c>
      <c r="G26" s="192">
        <f t="shared" si="1"/>
        <v>57.04225352112676</v>
      </c>
      <c r="H26" s="193" t="s">
        <v>89</v>
      </c>
      <c r="I26" s="193">
        <f t="shared" si="2"/>
        <v>53.521126760563384</v>
      </c>
      <c r="J26" s="194">
        <f>(F26-3)/1.42</f>
        <v>54.929577464788736</v>
      </c>
      <c r="K26" s="193">
        <f t="shared" si="12"/>
        <v>59.154929577464792</v>
      </c>
      <c r="L26" s="195">
        <v>18</v>
      </c>
      <c r="M26" s="196" t="s">
        <v>101</v>
      </c>
      <c r="N26" s="196">
        <v>16.7</v>
      </c>
      <c r="O26" s="197">
        <v>133</v>
      </c>
      <c r="P26" s="197">
        <v>136</v>
      </c>
      <c r="Q26" s="197">
        <v>13616852</v>
      </c>
      <c r="R26" s="198">
        <f t="shared" si="3"/>
        <v>5698</v>
      </c>
      <c r="S26" s="199">
        <f t="shared" si="4"/>
        <v>136.75200000000001</v>
      </c>
      <c r="T26" s="199">
        <f t="shared" si="5"/>
        <v>5.6980000000000004</v>
      </c>
      <c r="U26" s="200">
        <v>5.4</v>
      </c>
      <c r="V26" s="200">
        <f t="shared" si="6"/>
        <v>5.4</v>
      </c>
      <c r="W26" s="262" t="s">
        <v>152</v>
      </c>
      <c r="X26" s="256">
        <v>0</v>
      </c>
      <c r="Y26" s="256">
        <v>1001</v>
      </c>
      <c r="Z26" s="256">
        <v>1196</v>
      </c>
      <c r="AA26" s="256">
        <v>1185</v>
      </c>
      <c r="AB26" s="256">
        <v>1198</v>
      </c>
      <c r="AC26" s="201" t="s">
        <v>91</v>
      </c>
      <c r="AD26" s="201" t="s">
        <v>91</v>
      </c>
      <c r="AE26" s="201" t="s">
        <v>91</v>
      </c>
      <c r="AF26" s="202" t="s">
        <v>91</v>
      </c>
      <c r="AG26" s="202">
        <v>32294087</v>
      </c>
      <c r="AH26" s="203">
        <f t="shared" si="9"/>
        <v>1319</v>
      </c>
      <c r="AI26" s="204">
        <f t="shared" si="7"/>
        <v>231.48473148473147</v>
      </c>
      <c r="AJ26" s="205">
        <v>0</v>
      </c>
      <c r="AK26" s="205">
        <v>1</v>
      </c>
      <c r="AL26" s="205">
        <v>1</v>
      </c>
      <c r="AM26" s="205">
        <v>1</v>
      </c>
      <c r="AN26" s="205">
        <v>1</v>
      </c>
      <c r="AO26" s="205">
        <v>0</v>
      </c>
      <c r="AP26" s="256">
        <v>7097979</v>
      </c>
      <c r="AQ26" s="256">
        <f t="shared" si="8"/>
        <v>0</v>
      </c>
      <c r="AR26" s="206"/>
      <c r="AS26" s="207" t="s">
        <v>114</v>
      </c>
      <c r="AV26" s="214" t="s">
        <v>115</v>
      </c>
      <c r="AW26" s="214">
        <v>1.01325</v>
      </c>
      <c r="AY26" s="257"/>
    </row>
    <row r="27" spans="1:51" x14ac:dyDescent="0.25">
      <c r="B27" s="190">
        <v>2.6666666666666701</v>
      </c>
      <c r="C27" s="190">
        <v>0.70833333333333404</v>
      </c>
      <c r="D27" s="191">
        <v>5</v>
      </c>
      <c r="E27" s="192">
        <f t="shared" si="0"/>
        <v>3.5211267605633805</v>
      </c>
      <c r="F27" s="255">
        <v>81</v>
      </c>
      <c r="G27" s="192">
        <f t="shared" si="1"/>
        <v>57.04225352112676</v>
      </c>
      <c r="H27" s="193" t="s">
        <v>89</v>
      </c>
      <c r="I27" s="193">
        <f t="shared" si="2"/>
        <v>53.521126760563384</v>
      </c>
      <c r="J27" s="194">
        <f t="shared" ref="J27:J32" si="13">(F27-3)/1.42</f>
        <v>54.929577464788736</v>
      </c>
      <c r="K27" s="193">
        <f t="shared" si="12"/>
        <v>59.154929577464792</v>
      </c>
      <c r="L27" s="195">
        <v>18</v>
      </c>
      <c r="M27" s="196" t="s">
        <v>101</v>
      </c>
      <c r="N27" s="196">
        <v>16.7</v>
      </c>
      <c r="O27" s="197">
        <v>131</v>
      </c>
      <c r="P27" s="197">
        <v>135</v>
      </c>
      <c r="Q27" s="197">
        <v>13622570</v>
      </c>
      <c r="R27" s="198">
        <f t="shared" si="3"/>
        <v>5718</v>
      </c>
      <c r="S27" s="199">
        <f t="shared" si="4"/>
        <v>137.232</v>
      </c>
      <c r="T27" s="199">
        <f t="shared" si="5"/>
        <v>5.718</v>
      </c>
      <c r="U27" s="200">
        <v>5.0999999999999996</v>
      </c>
      <c r="V27" s="200">
        <f t="shared" si="6"/>
        <v>5.0999999999999996</v>
      </c>
      <c r="W27" s="262" t="s">
        <v>152</v>
      </c>
      <c r="X27" s="256">
        <v>0</v>
      </c>
      <c r="Y27" s="256">
        <v>1061</v>
      </c>
      <c r="Z27" s="256">
        <v>1196</v>
      </c>
      <c r="AA27" s="256">
        <v>1185</v>
      </c>
      <c r="AB27" s="256">
        <v>1198</v>
      </c>
      <c r="AC27" s="201" t="s">
        <v>91</v>
      </c>
      <c r="AD27" s="201" t="s">
        <v>91</v>
      </c>
      <c r="AE27" s="201" t="s">
        <v>91</v>
      </c>
      <c r="AF27" s="202" t="s">
        <v>91</v>
      </c>
      <c r="AG27" s="202">
        <v>32295418</v>
      </c>
      <c r="AH27" s="203">
        <f t="shared" si="9"/>
        <v>1331</v>
      </c>
      <c r="AI27" s="204">
        <f t="shared" si="7"/>
        <v>232.77369709688702</v>
      </c>
      <c r="AJ27" s="205">
        <v>0</v>
      </c>
      <c r="AK27" s="205">
        <v>1</v>
      </c>
      <c r="AL27" s="205">
        <v>1</v>
      </c>
      <c r="AM27" s="205">
        <v>1</v>
      </c>
      <c r="AN27" s="205">
        <v>1</v>
      </c>
      <c r="AO27" s="205">
        <v>0</v>
      </c>
      <c r="AP27" s="256">
        <v>7097979</v>
      </c>
      <c r="AQ27" s="256">
        <f t="shared" si="8"/>
        <v>0</v>
      </c>
      <c r="AR27" s="206"/>
      <c r="AS27" s="207" t="s">
        <v>114</v>
      </c>
      <c r="AV27" s="214" t="s">
        <v>116</v>
      </c>
      <c r="AW27" s="214">
        <v>1</v>
      </c>
      <c r="AY27" s="257"/>
    </row>
    <row r="28" spans="1:51" x14ac:dyDescent="0.25">
      <c r="B28" s="190">
        <v>2.7083333333333299</v>
      </c>
      <c r="C28" s="190">
        <v>0.750000000000002</v>
      </c>
      <c r="D28" s="191">
        <v>5</v>
      </c>
      <c r="E28" s="192">
        <f t="shared" si="0"/>
        <v>3.5211267605633805</v>
      </c>
      <c r="F28" s="255">
        <v>78</v>
      </c>
      <c r="G28" s="192">
        <f t="shared" si="1"/>
        <v>54.929577464788736</v>
      </c>
      <c r="H28" s="193" t="s">
        <v>89</v>
      </c>
      <c r="I28" s="193">
        <f t="shared" si="2"/>
        <v>51.408450704225352</v>
      </c>
      <c r="J28" s="194">
        <f t="shared" si="13"/>
        <v>52.816901408450704</v>
      </c>
      <c r="K28" s="193">
        <f t="shared" si="12"/>
        <v>57.04225352112676</v>
      </c>
      <c r="L28" s="195">
        <v>18</v>
      </c>
      <c r="M28" s="196" t="s">
        <v>101</v>
      </c>
      <c r="N28" s="196">
        <v>16.7</v>
      </c>
      <c r="O28" s="197">
        <v>133</v>
      </c>
      <c r="P28" s="197">
        <v>133</v>
      </c>
      <c r="Q28" s="197">
        <v>13628184</v>
      </c>
      <c r="R28" s="198">
        <f t="shared" si="3"/>
        <v>5614</v>
      </c>
      <c r="S28" s="199">
        <f t="shared" si="4"/>
        <v>134.73599999999999</v>
      </c>
      <c r="T28" s="199">
        <f t="shared" si="5"/>
        <v>5.6139999999999999</v>
      </c>
      <c r="U28" s="200">
        <v>4.8</v>
      </c>
      <c r="V28" s="200">
        <f t="shared" si="6"/>
        <v>4.8</v>
      </c>
      <c r="W28" s="262" t="s">
        <v>152</v>
      </c>
      <c r="X28" s="256">
        <v>0</v>
      </c>
      <c r="Y28" s="256">
        <v>1004</v>
      </c>
      <c r="Z28" s="256">
        <v>1165</v>
      </c>
      <c r="AA28" s="256">
        <v>1185</v>
      </c>
      <c r="AB28" s="256">
        <v>1169</v>
      </c>
      <c r="AC28" s="201" t="s">
        <v>91</v>
      </c>
      <c r="AD28" s="201" t="s">
        <v>91</v>
      </c>
      <c r="AE28" s="201" t="s">
        <v>91</v>
      </c>
      <c r="AF28" s="202" t="s">
        <v>91</v>
      </c>
      <c r="AG28" s="202">
        <v>32296687</v>
      </c>
      <c r="AH28" s="203">
        <f t="shared" si="9"/>
        <v>1269</v>
      </c>
      <c r="AI28" s="204">
        <f t="shared" si="7"/>
        <v>226.04203776273602</v>
      </c>
      <c r="AJ28" s="205">
        <v>0</v>
      </c>
      <c r="AK28" s="205">
        <v>1</v>
      </c>
      <c r="AL28" s="205">
        <v>1</v>
      </c>
      <c r="AM28" s="205">
        <v>1</v>
      </c>
      <c r="AN28" s="205">
        <v>1</v>
      </c>
      <c r="AO28" s="205">
        <v>0</v>
      </c>
      <c r="AP28" s="256">
        <v>7097979</v>
      </c>
      <c r="AQ28" s="256">
        <f t="shared" si="8"/>
        <v>0</v>
      </c>
      <c r="AR28" s="208"/>
      <c r="AS28" s="207" t="s">
        <v>114</v>
      </c>
      <c r="AV28" s="214" t="s">
        <v>117</v>
      </c>
      <c r="AW28" s="214">
        <v>101.325</v>
      </c>
      <c r="AY28" s="257"/>
    </row>
    <row r="29" spans="1:51" x14ac:dyDescent="0.25">
      <c r="B29" s="190">
        <v>2.75</v>
      </c>
      <c r="C29" s="190">
        <v>0.79166666666666896</v>
      </c>
      <c r="D29" s="191">
        <v>5</v>
      </c>
      <c r="E29" s="192">
        <f t="shared" si="0"/>
        <v>3.5211267605633805</v>
      </c>
      <c r="F29" s="255">
        <v>78</v>
      </c>
      <c r="G29" s="192">
        <f t="shared" si="1"/>
        <v>54.929577464788736</v>
      </c>
      <c r="H29" s="193" t="s">
        <v>89</v>
      </c>
      <c r="I29" s="193">
        <f t="shared" si="2"/>
        <v>51.408450704225352</v>
      </c>
      <c r="J29" s="194">
        <f t="shared" si="13"/>
        <v>52.816901408450704</v>
      </c>
      <c r="K29" s="193">
        <f t="shared" si="12"/>
        <v>57.04225352112676</v>
      </c>
      <c r="L29" s="195">
        <v>18</v>
      </c>
      <c r="M29" s="196" t="s">
        <v>101</v>
      </c>
      <c r="N29" s="196">
        <v>16.600000000000001</v>
      </c>
      <c r="O29" s="197">
        <v>132</v>
      </c>
      <c r="P29" s="197">
        <v>132</v>
      </c>
      <c r="Q29" s="197">
        <v>13633776</v>
      </c>
      <c r="R29" s="198">
        <f t="shared" si="3"/>
        <v>5592</v>
      </c>
      <c r="S29" s="199">
        <f t="shared" si="4"/>
        <v>134.208</v>
      </c>
      <c r="T29" s="199">
        <f t="shared" si="5"/>
        <v>5.5919999999999996</v>
      </c>
      <c r="U29" s="200">
        <v>4.5999999999999996</v>
      </c>
      <c r="V29" s="200">
        <f t="shared" si="6"/>
        <v>4.5999999999999996</v>
      </c>
      <c r="W29" s="262" t="s">
        <v>152</v>
      </c>
      <c r="X29" s="256">
        <v>0</v>
      </c>
      <c r="Y29" s="256">
        <v>1004</v>
      </c>
      <c r="Z29" s="256">
        <v>1165</v>
      </c>
      <c r="AA29" s="256">
        <v>1185</v>
      </c>
      <c r="AB29" s="256">
        <v>1169</v>
      </c>
      <c r="AC29" s="201" t="s">
        <v>91</v>
      </c>
      <c r="AD29" s="201" t="s">
        <v>91</v>
      </c>
      <c r="AE29" s="201" t="s">
        <v>91</v>
      </c>
      <c r="AF29" s="202" t="s">
        <v>91</v>
      </c>
      <c r="AG29" s="202">
        <v>32297946</v>
      </c>
      <c r="AH29" s="203">
        <f t="shared" si="9"/>
        <v>1259</v>
      </c>
      <c r="AI29" s="204">
        <f t="shared" si="7"/>
        <v>225.14306151645209</v>
      </c>
      <c r="AJ29" s="205">
        <v>0</v>
      </c>
      <c r="AK29" s="205">
        <v>1</v>
      </c>
      <c r="AL29" s="205">
        <v>1</v>
      </c>
      <c r="AM29" s="205">
        <v>1</v>
      </c>
      <c r="AN29" s="205">
        <v>1</v>
      </c>
      <c r="AO29" s="205">
        <v>0</v>
      </c>
      <c r="AP29" s="256">
        <v>7097979</v>
      </c>
      <c r="AQ29" s="256">
        <f t="shared" si="8"/>
        <v>0</v>
      </c>
      <c r="AR29" s="206"/>
      <c r="AS29" s="207" t="s">
        <v>114</v>
      </c>
      <c r="AY29" s="257"/>
    </row>
    <row r="30" spans="1:51" x14ac:dyDescent="0.25">
      <c r="B30" s="190">
        <v>2.7916666666666701</v>
      </c>
      <c r="C30" s="190">
        <v>0.83333333333333703</v>
      </c>
      <c r="D30" s="191">
        <v>11</v>
      </c>
      <c r="E30" s="192">
        <f t="shared" si="0"/>
        <v>7.746478873239437</v>
      </c>
      <c r="F30" s="255">
        <v>76</v>
      </c>
      <c r="G30" s="192">
        <f t="shared" si="1"/>
        <v>53.521126760563384</v>
      </c>
      <c r="H30" s="193" t="s">
        <v>89</v>
      </c>
      <c r="I30" s="193">
        <f t="shared" si="2"/>
        <v>50</v>
      </c>
      <c r="J30" s="194">
        <f t="shared" si="13"/>
        <v>51.408450704225352</v>
      </c>
      <c r="K30" s="193">
        <f t="shared" si="12"/>
        <v>55.633802816901408</v>
      </c>
      <c r="L30" s="195">
        <v>18</v>
      </c>
      <c r="M30" s="196" t="s">
        <v>101</v>
      </c>
      <c r="N30" s="196">
        <v>16.600000000000001</v>
      </c>
      <c r="O30" s="197">
        <v>124</v>
      </c>
      <c r="P30" s="197">
        <v>129</v>
      </c>
      <c r="Q30" s="197">
        <v>13639178</v>
      </c>
      <c r="R30" s="198">
        <f t="shared" si="3"/>
        <v>5402</v>
      </c>
      <c r="S30" s="199">
        <f t="shared" si="4"/>
        <v>129.648</v>
      </c>
      <c r="T30" s="199">
        <f t="shared" si="5"/>
        <v>5.4020000000000001</v>
      </c>
      <c r="U30" s="200">
        <v>3.7</v>
      </c>
      <c r="V30" s="200">
        <f t="shared" si="6"/>
        <v>3.7</v>
      </c>
      <c r="W30" s="262" t="s">
        <v>153</v>
      </c>
      <c r="X30" s="256">
        <v>0</v>
      </c>
      <c r="Y30" s="256">
        <v>1077</v>
      </c>
      <c r="Z30" s="256">
        <v>1196</v>
      </c>
      <c r="AA30" s="256">
        <v>0</v>
      </c>
      <c r="AB30" s="256">
        <v>1199</v>
      </c>
      <c r="AC30" s="201" t="s">
        <v>91</v>
      </c>
      <c r="AD30" s="201" t="s">
        <v>91</v>
      </c>
      <c r="AE30" s="201" t="s">
        <v>91</v>
      </c>
      <c r="AF30" s="202" t="s">
        <v>91</v>
      </c>
      <c r="AG30" s="202">
        <v>32299050</v>
      </c>
      <c r="AH30" s="203">
        <f t="shared" si="9"/>
        <v>1104</v>
      </c>
      <c r="AI30" s="204">
        <f t="shared" si="7"/>
        <v>204.3687523139578</v>
      </c>
      <c r="AJ30" s="205">
        <v>0</v>
      </c>
      <c r="AK30" s="205">
        <v>1</v>
      </c>
      <c r="AL30" s="205">
        <v>1</v>
      </c>
      <c r="AM30" s="205">
        <v>0</v>
      </c>
      <c r="AN30" s="205">
        <v>1</v>
      </c>
      <c r="AO30" s="205">
        <v>0</v>
      </c>
      <c r="AP30" s="256">
        <v>7097979</v>
      </c>
      <c r="AQ30" s="256">
        <f t="shared" si="8"/>
        <v>0</v>
      </c>
      <c r="AR30" s="206"/>
      <c r="AS30" s="207" t="s">
        <v>114</v>
      </c>
      <c r="AV30" s="398" t="s">
        <v>118</v>
      </c>
      <c r="AW30" s="398"/>
      <c r="AY30" s="257"/>
    </row>
    <row r="31" spans="1:51" x14ac:dyDescent="0.25">
      <c r="B31" s="190">
        <v>2.8333333333333299</v>
      </c>
      <c r="C31" s="190">
        <v>0.875000000000004</v>
      </c>
      <c r="D31" s="191">
        <v>11</v>
      </c>
      <c r="E31" s="192">
        <f>D31/1.42</f>
        <v>7.746478873239437</v>
      </c>
      <c r="F31" s="255">
        <v>76</v>
      </c>
      <c r="G31" s="192">
        <f t="shared" si="1"/>
        <v>53.521126760563384</v>
      </c>
      <c r="H31" s="193" t="s">
        <v>89</v>
      </c>
      <c r="I31" s="193">
        <f t="shared" si="2"/>
        <v>50</v>
      </c>
      <c r="J31" s="194">
        <f t="shared" si="13"/>
        <v>51.408450704225352</v>
      </c>
      <c r="K31" s="193">
        <f t="shared" si="12"/>
        <v>55.633802816901408</v>
      </c>
      <c r="L31" s="195">
        <v>18</v>
      </c>
      <c r="M31" s="196" t="s">
        <v>101</v>
      </c>
      <c r="N31" s="196">
        <v>16.100000000000001</v>
      </c>
      <c r="O31" s="197">
        <v>118</v>
      </c>
      <c r="P31" s="197">
        <v>125</v>
      </c>
      <c r="Q31" s="197">
        <v>13644486</v>
      </c>
      <c r="R31" s="198">
        <f t="shared" si="3"/>
        <v>5308</v>
      </c>
      <c r="S31" s="199">
        <f t="shared" si="4"/>
        <v>127.392</v>
      </c>
      <c r="T31" s="199">
        <f t="shared" si="5"/>
        <v>5.3079999999999998</v>
      </c>
      <c r="U31" s="200">
        <v>3.1</v>
      </c>
      <c r="V31" s="200">
        <f t="shared" si="6"/>
        <v>3.1</v>
      </c>
      <c r="W31" s="262" t="s">
        <v>153</v>
      </c>
      <c r="X31" s="256">
        <v>0</v>
      </c>
      <c r="Y31" s="256">
        <v>1027</v>
      </c>
      <c r="Z31" s="256">
        <v>1196</v>
      </c>
      <c r="AA31" s="256">
        <v>0</v>
      </c>
      <c r="AB31" s="256">
        <v>1199</v>
      </c>
      <c r="AC31" s="201" t="s">
        <v>91</v>
      </c>
      <c r="AD31" s="201" t="s">
        <v>91</v>
      </c>
      <c r="AE31" s="201" t="s">
        <v>91</v>
      </c>
      <c r="AF31" s="202" t="s">
        <v>91</v>
      </c>
      <c r="AG31" s="202">
        <v>32300082</v>
      </c>
      <c r="AH31" s="203">
        <f t="shared" si="9"/>
        <v>1032</v>
      </c>
      <c r="AI31" s="204">
        <f t="shared" si="7"/>
        <v>194.42351168048231</v>
      </c>
      <c r="AJ31" s="205">
        <v>0</v>
      </c>
      <c r="AK31" s="205">
        <v>1</v>
      </c>
      <c r="AL31" s="205">
        <v>1</v>
      </c>
      <c r="AM31" s="205">
        <v>0</v>
      </c>
      <c r="AN31" s="205">
        <v>1</v>
      </c>
      <c r="AO31" s="205">
        <v>0</v>
      </c>
      <c r="AP31" s="256">
        <v>7097979</v>
      </c>
      <c r="AQ31" s="256">
        <f t="shared" si="8"/>
        <v>0</v>
      </c>
      <c r="AR31" s="206"/>
      <c r="AS31" s="207" t="s">
        <v>114</v>
      </c>
      <c r="AV31" s="215" t="s">
        <v>30</v>
      </c>
      <c r="AW31" s="215" t="s">
        <v>75</v>
      </c>
      <c r="AY31" s="257"/>
    </row>
    <row r="32" spans="1:51" x14ac:dyDescent="0.25">
      <c r="B32" s="190">
        <v>2.875</v>
      </c>
      <c r="C32" s="190">
        <v>0.91666666666667096</v>
      </c>
      <c r="D32" s="191">
        <v>11</v>
      </c>
      <c r="E32" s="192">
        <f t="shared" si="0"/>
        <v>7.746478873239437</v>
      </c>
      <c r="F32" s="255">
        <v>76</v>
      </c>
      <c r="G32" s="192">
        <f t="shared" si="1"/>
        <v>53.521126760563384</v>
      </c>
      <c r="H32" s="193" t="s">
        <v>89</v>
      </c>
      <c r="I32" s="193">
        <f t="shared" si="2"/>
        <v>50</v>
      </c>
      <c r="J32" s="194">
        <f t="shared" si="13"/>
        <v>51.408450704225352</v>
      </c>
      <c r="K32" s="193">
        <f t="shared" si="12"/>
        <v>55.633802816901408</v>
      </c>
      <c r="L32" s="195">
        <v>14</v>
      </c>
      <c r="M32" s="196" t="s">
        <v>119</v>
      </c>
      <c r="N32" s="196">
        <v>12.6</v>
      </c>
      <c r="O32" s="197">
        <v>118</v>
      </c>
      <c r="P32" s="197">
        <v>119</v>
      </c>
      <c r="Q32" s="197">
        <v>13649556</v>
      </c>
      <c r="R32" s="198">
        <f>Q32-Q31</f>
        <v>5070</v>
      </c>
      <c r="S32" s="199">
        <f t="shared" si="4"/>
        <v>121.68</v>
      </c>
      <c r="T32" s="199">
        <f t="shared" si="5"/>
        <v>5.07</v>
      </c>
      <c r="U32" s="200">
        <v>2.8</v>
      </c>
      <c r="V32" s="200">
        <f t="shared" si="6"/>
        <v>2.8</v>
      </c>
      <c r="W32" s="262" t="s">
        <v>153</v>
      </c>
      <c r="X32" s="256">
        <v>0</v>
      </c>
      <c r="Y32" s="256">
        <v>1008</v>
      </c>
      <c r="Z32" s="256">
        <v>1195</v>
      </c>
      <c r="AA32" s="256">
        <v>0</v>
      </c>
      <c r="AB32" s="256">
        <v>1198</v>
      </c>
      <c r="AC32" s="201" t="s">
        <v>91</v>
      </c>
      <c r="AD32" s="201" t="s">
        <v>91</v>
      </c>
      <c r="AE32" s="201" t="s">
        <v>91</v>
      </c>
      <c r="AF32" s="202" t="s">
        <v>91</v>
      </c>
      <c r="AG32" s="202">
        <v>32301094</v>
      </c>
      <c r="AH32" s="203">
        <f t="shared" si="9"/>
        <v>1012</v>
      </c>
      <c r="AI32" s="204">
        <f t="shared" si="7"/>
        <v>199.60552268244575</v>
      </c>
      <c r="AJ32" s="205">
        <v>0</v>
      </c>
      <c r="AK32" s="205">
        <v>1</v>
      </c>
      <c r="AL32" s="205">
        <v>1</v>
      </c>
      <c r="AM32" s="205">
        <v>0</v>
      </c>
      <c r="AN32" s="205">
        <v>1</v>
      </c>
      <c r="AO32" s="205">
        <v>0</v>
      </c>
      <c r="AP32" s="256">
        <v>7097979</v>
      </c>
      <c r="AQ32" s="256">
        <f t="shared" si="8"/>
        <v>0</v>
      </c>
      <c r="AR32" s="208"/>
      <c r="AS32" s="207" t="s">
        <v>114</v>
      </c>
      <c r="AV32" s="216">
        <v>1</v>
      </c>
      <c r="AW32" s="216">
        <f>IFERROR(AV32*VLOOKUP(AV31,AV24:AW28,2,FALSE)/VLOOKUP(AW31,AV24:AW28,2,FALSE),"Enter Unit and Value")</f>
        <v>1.4189189189189189</v>
      </c>
      <c r="AY32" s="257"/>
    </row>
    <row r="33" spans="2:51" x14ac:dyDescent="0.25">
      <c r="B33" s="190">
        <v>2.9166666666666701</v>
      </c>
      <c r="C33" s="190">
        <v>0.95833333333333803</v>
      </c>
      <c r="D33" s="191">
        <v>8</v>
      </c>
      <c r="E33" s="192">
        <f t="shared" si="0"/>
        <v>5.6338028169014089</v>
      </c>
      <c r="F33" s="255">
        <v>66</v>
      </c>
      <c r="G33" s="192">
        <f t="shared" si="1"/>
        <v>46.478873239436624</v>
      </c>
      <c r="H33" s="193" t="s">
        <v>89</v>
      </c>
      <c r="I33" s="193">
        <f>J33-(2/1.42)</f>
        <v>41.549295774647888</v>
      </c>
      <c r="J33" s="194">
        <f t="shared" ref="J33:J34" si="14">(F33-5)/1.42</f>
        <v>42.95774647887324</v>
      </c>
      <c r="K33" s="193">
        <f t="shared" si="12"/>
        <v>47.183098591549296</v>
      </c>
      <c r="L33" s="195">
        <v>14</v>
      </c>
      <c r="M33" s="196" t="s">
        <v>119</v>
      </c>
      <c r="N33" s="196">
        <v>11.9</v>
      </c>
      <c r="O33" s="197">
        <v>123</v>
      </c>
      <c r="P33" s="197">
        <v>103</v>
      </c>
      <c r="Q33" s="197">
        <v>13653840</v>
      </c>
      <c r="R33" s="198">
        <f t="shared" si="3"/>
        <v>4284</v>
      </c>
      <c r="S33" s="199">
        <f t="shared" si="4"/>
        <v>102.816</v>
      </c>
      <c r="T33" s="199">
        <f t="shared" si="5"/>
        <v>4.2839999999999998</v>
      </c>
      <c r="U33" s="200">
        <v>3.5</v>
      </c>
      <c r="V33" s="200">
        <f t="shared" si="6"/>
        <v>3.5</v>
      </c>
      <c r="W33" s="262" t="s">
        <v>132</v>
      </c>
      <c r="X33" s="256">
        <v>0</v>
      </c>
      <c r="Y33" s="256">
        <v>0</v>
      </c>
      <c r="Z33" s="256">
        <v>1112</v>
      </c>
      <c r="AA33" s="256">
        <v>0</v>
      </c>
      <c r="AB33" s="256">
        <v>1109</v>
      </c>
      <c r="AC33" s="201" t="s">
        <v>91</v>
      </c>
      <c r="AD33" s="201" t="s">
        <v>91</v>
      </c>
      <c r="AE33" s="201" t="s">
        <v>91</v>
      </c>
      <c r="AF33" s="202" t="s">
        <v>91</v>
      </c>
      <c r="AG33" s="202">
        <v>32301858</v>
      </c>
      <c r="AH33" s="203">
        <f t="shared" si="9"/>
        <v>764</v>
      </c>
      <c r="AI33" s="204">
        <f t="shared" si="7"/>
        <v>178.33800186741365</v>
      </c>
      <c r="AJ33" s="205">
        <v>0</v>
      </c>
      <c r="AK33" s="205">
        <v>0</v>
      </c>
      <c r="AL33" s="205">
        <v>1</v>
      </c>
      <c r="AM33" s="205">
        <v>0</v>
      </c>
      <c r="AN33" s="205">
        <v>1</v>
      </c>
      <c r="AO33" s="205">
        <v>0.25</v>
      </c>
      <c r="AP33" s="256">
        <v>7098668</v>
      </c>
      <c r="AQ33" s="256">
        <f t="shared" si="8"/>
        <v>689</v>
      </c>
      <c r="AR33" s="206"/>
      <c r="AS33" s="207" t="s">
        <v>114</v>
      </c>
      <c r="AY33" s="257"/>
    </row>
    <row r="34" spans="2:51" x14ac:dyDescent="0.25">
      <c r="B34" s="190">
        <v>2.9583333333333299</v>
      </c>
      <c r="C34" s="190">
        <v>1</v>
      </c>
      <c r="D34" s="191">
        <v>12</v>
      </c>
      <c r="E34" s="192">
        <f t="shared" si="0"/>
        <v>8.4507042253521139</v>
      </c>
      <c r="F34" s="255">
        <v>66</v>
      </c>
      <c r="G34" s="192">
        <f t="shared" si="1"/>
        <v>46.478873239436624</v>
      </c>
      <c r="H34" s="193" t="s">
        <v>89</v>
      </c>
      <c r="I34" s="193">
        <f t="shared" si="2"/>
        <v>41.549295774647888</v>
      </c>
      <c r="J34" s="194">
        <f t="shared" si="14"/>
        <v>42.95774647887324</v>
      </c>
      <c r="K34" s="193">
        <f t="shared" si="12"/>
        <v>47.183098591549296</v>
      </c>
      <c r="L34" s="195">
        <v>14</v>
      </c>
      <c r="M34" s="196" t="s">
        <v>119</v>
      </c>
      <c r="N34" s="217">
        <v>11.5</v>
      </c>
      <c r="O34" s="197">
        <v>121</v>
      </c>
      <c r="P34" s="197">
        <v>91</v>
      </c>
      <c r="Q34" s="197">
        <v>13657870</v>
      </c>
      <c r="R34" s="198">
        <f t="shared" si="3"/>
        <v>4030</v>
      </c>
      <c r="S34" s="199">
        <f t="shared" si="4"/>
        <v>96.72</v>
      </c>
      <c r="T34" s="199">
        <f t="shared" si="5"/>
        <v>4.03</v>
      </c>
      <c r="U34" s="200">
        <v>4.7</v>
      </c>
      <c r="V34" s="200">
        <f t="shared" si="6"/>
        <v>4.7</v>
      </c>
      <c r="W34" s="262" t="s">
        <v>132</v>
      </c>
      <c r="X34" s="256">
        <v>0</v>
      </c>
      <c r="Y34" s="256">
        <v>0</v>
      </c>
      <c r="Z34" s="256">
        <v>1004</v>
      </c>
      <c r="AA34" s="256">
        <v>0</v>
      </c>
      <c r="AB34" s="256">
        <v>1109</v>
      </c>
      <c r="AC34" s="201" t="s">
        <v>91</v>
      </c>
      <c r="AD34" s="201" t="s">
        <v>91</v>
      </c>
      <c r="AE34" s="201" t="s">
        <v>91</v>
      </c>
      <c r="AF34" s="202" t="s">
        <v>91</v>
      </c>
      <c r="AG34" s="202">
        <v>32302538</v>
      </c>
      <c r="AH34" s="203">
        <f t="shared" si="9"/>
        <v>680</v>
      </c>
      <c r="AI34" s="204">
        <f t="shared" si="7"/>
        <v>168.73449131513647</v>
      </c>
      <c r="AJ34" s="205">
        <v>0</v>
      </c>
      <c r="AK34" s="205">
        <v>0</v>
      </c>
      <c r="AL34" s="205">
        <v>1</v>
      </c>
      <c r="AM34" s="205">
        <v>0</v>
      </c>
      <c r="AN34" s="205">
        <v>1</v>
      </c>
      <c r="AO34" s="205">
        <v>0.25</v>
      </c>
      <c r="AP34" s="256">
        <v>7099686</v>
      </c>
      <c r="AQ34" s="256">
        <f t="shared" si="8"/>
        <v>1018</v>
      </c>
      <c r="AR34" s="206"/>
      <c r="AS34" s="207" t="s">
        <v>114</v>
      </c>
      <c r="AV34" s="212" t="s">
        <v>120</v>
      </c>
      <c r="AW34" s="218" t="s">
        <v>31</v>
      </c>
      <c r="AY34" s="257"/>
    </row>
    <row r="35" spans="2:51" x14ac:dyDescent="0.25">
      <c r="B35" s="219"/>
      <c r="C35" s="220"/>
      <c r="D35" s="219"/>
      <c r="E35" s="221"/>
      <c r="F35" s="221"/>
      <c r="G35" s="222"/>
      <c r="H35" s="223"/>
      <c r="I35" s="221"/>
      <c r="J35" s="221"/>
      <c r="K35" s="222"/>
      <c r="L35" s="399" t="s">
        <v>121</v>
      </c>
      <c r="M35" s="400"/>
      <c r="N35" s="401"/>
      <c r="O35" s="224"/>
      <c r="P35" s="224">
        <f>AVERAGE(P11:P34)</f>
        <v>123.91666666666667</v>
      </c>
      <c r="Q35" s="225">
        <f>Q34-Q10</f>
        <v>124054</v>
      </c>
      <c r="R35" s="226">
        <f>SUM(R11:R34)</f>
        <v>124054</v>
      </c>
      <c r="S35" s="227">
        <f>AVERAGE(S11:S34)</f>
        <v>124.05399999999997</v>
      </c>
      <c r="T35" s="227">
        <f>SUM(T11:T34)</f>
        <v>124.05400000000004</v>
      </c>
      <c r="U35" s="223"/>
      <c r="V35" s="223"/>
      <c r="W35" s="213"/>
      <c r="X35" s="228"/>
      <c r="Y35" s="229"/>
      <c r="Z35" s="229"/>
      <c r="AA35" s="229"/>
      <c r="AB35" s="230"/>
      <c r="AC35" s="228"/>
      <c r="AD35" s="229"/>
      <c r="AE35" s="230"/>
      <c r="AF35" s="231"/>
      <c r="AG35" s="232">
        <f>AG34-AG10</f>
        <v>25539</v>
      </c>
      <c r="AH35" s="233">
        <f>SUM(AH11:AH34)</f>
        <v>25539</v>
      </c>
      <c r="AI35" s="234">
        <f>$AH$35/$T35</f>
        <v>205.87002434423712</v>
      </c>
      <c r="AJ35" s="231"/>
      <c r="AK35" s="235"/>
      <c r="AL35" s="235"/>
      <c r="AM35" s="235"/>
      <c r="AN35" s="236"/>
      <c r="AO35" s="237"/>
      <c r="AP35" s="238"/>
      <c r="AQ35" s="239">
        <f>SUM(AQ11:AQ34)</f>
        <v>6764</v>
      </c>
      <c r="AR35" s="240" t="e">
        <f>AVERAGE(AR11:AR34)</f>
        <v>#DIV/0!</v>
      </c>
      <c r="AS35" s="237"/>
      <c r="AV35" s="241" t="s">
        <v>31</v>
      </c>
      <c r="AW35" s="241">
        <v>1</v>
      </c>
      <c r="AY35" s="257"/>
    </row>
    <row r="36" spans="2:51" x14ac:dyDescent="0.25">
      <c r="B36" s="242"/>
      <c r="C36" s="242"/>
      <c r="D36" s="242"/>
      <c r="E36" s="243"/>
      <c r="F36" s="243"/>
      <c r="G36" s="243"/>
      <c r="H36" s="243"/>
      <c r="I36" s="244"/>
      <c r="J36" s="244"/>
      <c r="K36" s="244"/>
      <c r="L36" s="254"/>
      <c r="M36" s="254"/>
      <c r="N36" s="254"/>
      <c r="O36" s="254"/>
      <c r="P36" s="254"/>
      <c r="Q36" s="254"/>
      <c r="R36" s="254"/>
      <c r="S36" s="254"/>
      <c r="T36" s="254"/>
      <c r="U36" s="245"/>
      <c r="V36" s="245"/>
      <c r="W36" s="254"/>
      <c r="X36" s="254"/>
      <c r="Y36" s="254"/>
      <c r="Z36" s="258"/>
      <c r="AA36" s="254"/>
      <c r="AB36" s="254"/>
      <c r="AC36" s="254"/>
      <c r="AD36" s="254"/>
      <c r="AE36" s="254"/>
      <c r="AH36" s="246"/>
      <c r="AM36" s="254"/>
      <c r="AN36" s="254"/>
      <c r="AO36" s="254"/>
      <c r="AP36" s="254"/>
      <c r="AQ36" s="254"/>
      <c r="AR36" s="254"/>
      <c r="AV36" s="241" t="s">
        <v>122</v>
      </c>
      <c r="AW36" s="241">
        <v>41.67</v>
      </c>
      <c r="AY36" s="257"/>
    </row>
    <row r="37" spans="2:51" x14ac:dyDescent="0.25">
      <c r="B37" s="275" t="s">
        <v>123</v>
      </c>
      <c r="C37" s="275"/>
      <c r="D37" s="275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58"/>
      <c r="X37" s="258"/>
      <c r="Y37" s="258"/>
      <c r="Z37" s="258"/>
      <c r="AA37" s="258"/>
      <c r="AB37" s="258"/>
      <c r="AC37" s="258"/>
      <c r="AD37" s="258"/>
      <c r="AE37" s="258"/>
      <c r="AM37" s="169"/>
      <c r="AN37" s="254"/>
      <c r="AO37" s="254"/>
      <c r="AP37" s="254"/>
      <c r="AQ37" s="254"/>
      <c r="AR37" s="258"/>
      <c r="AV37" s="241" t="s">
        <v>124</v>
      </c>
      <c r="AW37" s="241">
        <v>11.574999999999999</v>
      </c>
      <c r="AY37" s="257"/>
    </row>
    <row r="38" spans="2:51" x14ac:dyDescent="0.25">
      <c r="B38" s="295" t="s">
        <v>170</v>
      </c>
      <c r="C38" s="275"/>
      <c r="D38" s="275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58"/>
      <c r="X38" s="258"/>
      <c r="Y38" s="258"/>
      <c r="Z38" s="258"/>
      <c r="AA38" s="258"/>
      <c r="AB38" s="258"/>
      <c r="AC38" s="258"/>
      <c r="AD38" s="258"/>
      <c r="AE38" s="258"/>
      <c r="AM38" s="169"/>
      <c r="AN38" s="254"/>
      <c r="AO38" s="254"/>
      <c r="AP38" s="254"/>
      <c r="AQ38" s="254"/>
      <c r="AR38" s="258"/>
      <c r="AV38" s="247"/>
      <c r="AW38" s="247"/>
      <c r="AY38" s="257"/>
    </row>
    <row r="39" spans="2:51" x14ac:dyDescent="0.25">
      <c r="B39" s="273" t="s">
        <v>131</v>
      </c>
      <c r="C39" s="264"/>
      <c r="D39" s="264"/>
      <c r="E39" s="264"/>
      <c r="F39" s="264"/>
      <c r="G39" s="264"/>
      <c r="H39" s="264"/>
      <c r="I39" s="265"/>
      <c r="J39" s="265"/>
      <c r="K39" s="265"/>
      <c r="L39" s="265"/>
      <c r="M39" s="265"/>
      <c r="N39" s="265"/>
      <c r="O39" s="265"/>
      <c r="P39" s="265"/>
      <c r="Q39" s="265"/>
      <c r="R39" s="265"/>
      <c r="S39" s="263"/>
      <c r="T39" s="263"/>
      <c r="U39" s="263"/>
      <c r="V39" s="263"/>
      <c r="W39" s="258"/>
      <c r="X39" s="258"/>
      <c r="Y39" s="258"/>
      <c r="Z39" s="258"/>
      <c r="AA39" s="258"/>
      <c r="AB39" s="258"/>
      <c r="AC39" s="258"/>
      <c r="AD39" s="258"/>
      <c r="AE39" s="258"/>
      <c r="AM39" s="169"/>
      <c r="AN39" s="254"/>
      <c r="AO39" s="254"/>
      <c r="AP39" s="254"/>
      <c r="AQ39" s="254"/>
      <c r="AR39" s="258"/>
      <c r="AV39" s="247"/>
      <c r="AW39" s="247"/>
      <c r="AY39" s="257"/>
    </row>
    <row r="40" spans="2:51" x14ac:dyDescent="0.25">
      <c r="B40" s="276" t="s">
        <v>141</v>
      </c>
      <c r="C40" s="264"/>
      <c r="D40" s="264"/>
      <c r="E40" s="264"/>
      <c r="F40" s="264"/>
      <c r="G40" s="264"/>
      <c r="H40" s="264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3"/>
      <c r="T40" s="263"/>
      <c r="U40" s="263"/>
      <c r="V40" s="263"/>
      <c r="W40" s="258"/>
      <c r="X40" s="258"/>
      <c r="Y40" s="258"/>
      <c r="Z40" s="258"/>
      <c r="AA40" s="258"/>
      <c r="AB40" s="258"/>
      <c r="AC40" s="258"/>
      <c r="AD40" s="258"/>
      <c r="AE40" s="258"/>
      <c r="AM40" s="169"/>
      <c r="AN40" s="254"/>
      <c r="AO40" s="254"/>
      <c r="AP40" s="254"/>
      <c r="AQ40" s="254"/>
      <c r="AR40" s="258"/>
      <c r="AV40" s="247"/>
      <c r="AW40" s="247"/>
      <c r="AY40" s="257"/>
    </row>
    <row r="41" spans="2:51" x14ac:dyDescent="0.25">
      <c r="B41" s="268" t="s">
        <v>218</v>
      </c>
      <c r="C41" s="264"/>
      <c r="D41" s="264"/>
      <c r="E41" s="264"/>
      <c r="F41" s="264"/>
      <c r="G41" s="264"/>
      <c r="H41" s="264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9"/>
      <c r="T41" s="269"/>
      <c r="U41" s="269"/>
      <c r="V41" s="269"/>
      <c r="W41" s="258"/>
      <c r="X41" s="258"/>
      <c r="Y41" s="258"/>
      <c r="Z41" s="258"/>
      <c r="AA41" s="258"/>
      <c r="AB41" s="258"/>
      <c r="AC41" s="258"/>
      <c r="AD41" s="258"/>
      <c r="AE41" s="258"/>
      <c r="AM41" s="259"/>
      <c r="AN41" s="259"/>
      <c r="AO41" s="259"/>
      <c r="AP41" s="259"/>
      <c r="AQ41" s="259"/>
      <c r="AR41" s="259"/>
      <c r="AS41" s="260"/>
      <c r="AV41" s="257"/>
      <c r="AW41" s="301"/>
      <c r="AX41" s="301"/>
      <c r="AY41" s="301"/>
    </row>
    <row r="42" spans="2:51" x14ac:dyDescent="0.25">
      <c r="B42" s="276" t="s">
        <v>126</v>
      </c>
      <c r="C42" s="264"/>
      <c r="D42" s="264"/>
      <c r="E42" s="274"/>
      <c r="F42" s="274"/>
      <c r="G42" s="274"/>
      <c r="H42" s="264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9"/>
      <c r="T42" s="269"/>
      <c r="U42" s="269"/>
      <c r="V42" s="269"/>
      <c r="W42" s="258"/>
      <c r="X42" s="258"/>
      <c r="Y42" s="258"/>
      <c r="Z42" s="258"/>
      <c r="AA42" s="258"/>
      <c r="AB42" s="258"/>
      <c r="AC42" s="258"/>
      <c r="AD42" s="258"/>
      <c r="AE42" s="258"/>
      <c r="AM42" s="259"/>
      <c r="AN42" s="259"/>
      <c r="AO42" s="259"/>
      <c r="AP42" s="259"/>
      <c r="AQ42" s="259"/>
      <c r="AR42" s="259"/>
      <c r="AS42" s="260"/>
      <c r="AV42" s="257"/>
      <c r="AW42" s="301"/>
      <c r="AX42" s="301"/>
      <c r="AY42" s="301"/>
    </row>
    <row r="43" spans="2:51" x14ac:dyDescent="0.25">
      <c r="B43" s="270" t="s">
        <v>221</v>
      </c>
      <c r="C43" s="264"/>
      <c r="D43" s="264"/>
      <c r="E43" s="264"/>
      <c r="F43" s="264"/>
      <c r="G43" s="264"/>
      <c r="H43" s="264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9"/>
      <c r="T43" s="269"/>
      <c r="U43" s="269"/>
      <c r="V43" s="269"/>
      <c r="W43" s="258"/>
      <c r="X43" s="258"/>
      <c r="Y43" s="258"/>
      <c r="Z43" s="258"/>
      <c r="AA43" s="258"/>
      <c r="AB43" s="258"/>
      <c r="AC43" s="258"/>
      <c r="AD43" s="258"/>
      <c r="AE43" s="258"/>
      <c r="AM43" s="259"/>
      <c r="AN43" s="259"/>
      <c r="AO43" s="259"/>
      <c r="AP43" s="259"/>
      <c r="AQ43" s="259"/>
      <c r="AR43" s="259"/>
      <c r="AS43" s="260"/>
      <c r="AV43" s="257"/>
      <c r="AW43" s="301"/>
      <c r="AX43" s="301"/>
      <c r="AY43" s="301"/>
    </row>
    <row r="44" spans="2:51" x14ac:dyDescent="0.25">
      <c r="B44" s="276" t="s">
        <v>127</v>
      </c>
      <c r="C44" s="264"/>
      <c r="D44" s="264"/>
      <c r="E44" s="264"/>
      <c r="F44" s="264"/>
      <c r="G44" s="264"/>
      <c r="H44" s="264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9"/>
      <c r="T44" s="269"/>
      <c r="U44" s="269"/>
      <c r="V44" s="269"/>
      <c r="W44" s="258"/>
      <c r="X44" s="258"/>
      <c r="Y44" s="258"/>
      <c r="Z44" s="258"/>
      <c r="AA44" s="258"/>
      <c r="AB44" s="258"/>
      <c r="AC44" s="258"/>
      <c r="AD44" s="258"/>
      <c r="AE44" s="258"/>
      <c r="AM44" s="259"/>
      <c r="AN44" s="259"/>
      <c r="AO44" s="259"/>
      <c r="AP44" s="259"/>
      <c r="AQ44" s="259"/>
      <c r="AR44" s="259"/>
      <c r="AS44" s="260"/>
      <c r="AV44" s="257"/>
      <c r="AW44" s="301"/>
      <c r="AX44" s="301"/>
      <c r="AY44" s="301"/>
    </row>
    <row r="45" spans="2:51" x14ac:dyDescent="0.25">
      <c r="B45" s="267" t="s">
        <v>128</v>
      </c>
      <c r="C45" s="264"/>
      <c r="D45" s="264"/>
      <c r="E45" s="264"/>
      <c r="F45" s="264"/>
      <c r="G45" s="264"/>
      <c r="H45" s="264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9"/>
      <c r="T45" s="269"/>
      <c r="U45" s="269"/>
      <c r="V45" s="269"/>
      <c r="W45" s="258"/>
      <c r="X45" s="258"/>
      <c r="Y45" s="258"/>
      <c r="Z45" s="258"/>
      <c r="AA45" s="258"/>
      <c r="AB45" s="258"/>
      <c r="AC45" s="258"/>
      <c r="AD45" s="258"/>
      <c r="AE45" s="258"/>
      <c r="AM45" s="259"/>
      <c r="AN45" s="259"/>
      <c r="AO45" s="259"/>
      <c r="AP45" s="259"/>
      <c r="AQ45" s="259"/>
      <c r="AR45" s="259"/>
      <c r="AS45" s="260"/>
      <c r="AV45" s="257"/>
      <c r="AW45" s="301"/>
      <c r="AX45" s="301"/>
      <c r="AY45" s="301"/>
    </row>
    <row r="46" spans="2:51" x14ac:dyDescent="0.25">
      <c r="B46" s="267" t="s">
        <v>161</v>
      </c>
      <c r="C46" s="264"/>
      <c r="D46" s="264"/>
      <c r="E46" s="264"/>
      <c r="F46" s="264"/>
      <c r="G46" s="264"/>
      <c r="H46" s="264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9"/>
      <c r="T46" s="269"/>
      <c r="U46" s="269"/>
      <c r="V46" s="269"/>
      <c r="W46" s="258"/>
      <c r="X46" s="258"/>
      <c r="Y46" s="258"/>
      <c r="Z46" s="258"/>
      <c r="AA46" s="258"/>
      <c r="AB46" s="258"/>
      <c r="AC46" s="258"/>
      <c r="AD46" s="258"/>
      <c r="AE46" s="258"/>
      <c r="AM46" s="259"/>
      <c r="AN46" s="259"/>
      <c r="AO46" s="259"/>
      <c r="AP46" s="259"/>
      <c r="AQ46" s="259"/>
      <c r="AR46" s="259"/>
      <c r="AS46" s="260"/>
      <c r="AV46" s="257"/>
      <c r="AW46" s="301"/>
      <c r="AX46" s="301"/>
      <c r="AY46" s="301"/>
    </row>
    <row r="47" spans="2:51" x14ac:dyDescent="0.25">
      <c r="B47" s="276" t="s">
        <v>219</v>
      </c>
      <c r="C47" s="264"/>
      <c r="D47" s="264"/>
      <c r="E47" s="264"/>
      <c r="F47" s="264"/>
      <c r="G47" s="264"/>
      <c r="H47" s="264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9"/>
      <c r="U47" s="269"/>
      <c r="V47" s="269"/>
      <c r="W47" s="258"/>
      <c r="X47" s="258"/>
      <c r="Y47" s="258"/>
      <c r="Z47" s="258"/>
      <c r="AA47" s="258"/>
      <c r="AB47" s="258"/>
      <c r="AC47" s="258"/>
      <c r="AD47" s="258"/>
      <c r="AE47" s="258"/>
      <c r="AM47" s="259"/>
      <c r="AN47" s="259"/>
      <c r="AO47" s="259"/>
      <c r="AP47" s="259"/>
      <c r="AQ47" s="259"/>
      <c r="AR47" s="259"/>
      <c r="AS47" s="260"/>
      <c r="AV47" s="257"/>
      <c r="AW47" s="301"/>
      <c r="AX47" s="301"/>
      <c r="AY47" s="301"/>
    </row>
    <row r="48" spans="2:51" x14ac:dyDescent="0.25">
      <c r="B48" s="276" t="s">
        <v>137</v>
      </c>
      <c r="C48" s="264"/>
      <c r="D48" s="264"/>
      <c r="E48" s="264"/>
      <c r="F48" s="264"/>
      <c r="G48" s="264"/>
      <c r="H48" s="264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9"/>
      <c r="U48" s="269"/>
      <c r="V48" s="269"/>
      <c r="W48" s="258"/>
      <c r="X48" s="258"/>
      <c r="Y48" s="258"/>
      <c r="Z48" s="258"/>
      <c r="AA48" s="258"/>
      <c r="AB48" s="258"/>
      <c r="AC48" s="258"/>
      <c r="AD48" s="258"/>
      <c r="AE48" s="258"/>
      <c r="AM48" s="259"/>
      <c r="AN48" s="259"/>
      <c r="AO48" s="259"/>
      <c r="AP48" s="259"/>
      <c r="AQ48" s="259"/>
      <c r="AR48" s="259"/>
      <c r="AS48" s="260"/>
      <c r="AV48" s="257"/>
      <c r="AW48" s="301"/>
      <c r="AX48" s="301"/>
      <c r="AY48" s="301"/>
    </row>
    <row r="49" spans="2:51" x14ac:dyDescent="0.25">
      <c r="B49" s="267" t="s">
        <v>177</v>
      </c>
      <c r="C49" s="264"/>
      <c r="D49" s="264"/>
      <c r="E49" s="264"/>
      <c r="F49" s="264"/>
      <c r="G49" s="264"/>
      <c r="H49" s="264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71"/>
      <c r="T49" s="269"/>
      <c r="U49" s="269"/>
      <c r="V49" s="269"/>
      <c r="W49" s="258"/>
      <c r="X49" s="258"/>
      <c r="Y49" s="258"/>
      <c r="Z49" s="258"/>
      <c r="AA49" s="258"/>
      <c r="AB49" s="258"/>
      <c r="AC49" s="258"/>
      <c r="AD49" s="258"/>
      <c r="AE49" s="258"/>
      <c r="AM49" s="259"/>
      <c r="AN49" s="259"/>
      <c r="AO49" s="259"/>
      <c r="AP49" s="259"/>
      <c r="AQ49" s="259"/>
      <c r="AR49" s="259"/>
      <c r="AS49" s="260"/>
      <c r="AV49" s="257"/>
      <c r="AW49" s="301"/>
      <c r="AX49" s="301"/>
      <c r="AY49" s="301"/>
    </row>
    <row r="50" spans="2:51" x14ac:dyDescent="0.25">
      <c r="B50" s="276" t="s">
        <v>138</v>
      </c>
      <c r="C50" s="264"/>
      <c r="D50" s="264"/>
      <c r="E50" s="264"/>
      <c r="F50" s="264"/>
      <c r="G50" s="264"/>
      <c r="H50" s="264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71"/>
      <c r="T50" s="269"/>
      <c r="U50" s="269"/>
      <c r="V50" s="269"/>
      <c r="W50" s="258"/>
      <c r="X50" s="258"/>
      <c r="Y50" s="258"/>
      <c r="Z50" s="258"/>
      <c r="AA50" s="258"/>
      <c r="AB50" s="258"/>
      <c r="AC50" s="258"/>
      <c r="AD50" s="258"/>
      <c r="AE50" s="258"/>
      <c r="AM50" s="259"/>
      <c r="AN50" s="259"/>
      <c r="AO50" s="259"/>
      <c r="AP50" s="259"/>
      <c r="AQ50" s="259"/>
      <c r="AR50" s="259"/>
      <c r="AS50" s="260"/>
      <c r="AV50" s="257"/>
      <c r="AW50" s="301"/>
      <c r="AX50" s="301"/>
      <c r="AY50" s="301"/>
    </row>
    <row r="51" spans="2:51" x14ac:dyDescent="0.25">
      <c r="B51" s="284" t="s">
        <v>139</v>
      </c>
      <c r="C51" s="264"/>
      <c r="D51" s="264"/>
      <c r="E51" s="264"/>
      <c r="F51" s="264"/>
      <c r="G51" s="264"/>
      <c r="H51" s="264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9"/>
      <c r="U51" s="269"/>
      <c r="V51" s="269"/>
      <c r="W51" s="258"/>
      <c r="X51" s="258"/>
      <c r="Y51" s="258"/>
      <c r="Z51" s="258"/>
      <c r="AA51" s="258"/>
      <c r="AB51" s="258"/>
      <c r="AC51" s="258"/>
      <c r="AD51" s="258"/>
      <c r="AE51" s="258"/>
      <c r="AM51" s="259"/>
      <c r="AN51" s="259"/>
      <c r="AO51" s="259"/>
      <c r="AP51" s="259"/>
      <c r="AQ51" s="259"/>
      <c r="AR51" s="259"/>
      <c r="AS51" s="260"/>
      <c r="AV51" s="257"/>
      <c r="AW51" s="301"/>
      <c r="AX51" s="301"/>
      <c r="AY51" s="301"/>
    </row>
    <row r="52" spans="2:51" x14ac:dyDescent="0.25">
      <c r="B52" s="270" t="s">
        <v>142</v>
      </c>
      <c r="C52" s="264"/>
      <c r="D52" s="264"/>
      <c r="E52" s="264"/>
      <c r="F52" s="264"/>
      <c r="G52" s="264"/>
      <c r="H52" s="264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9"/>
      <c r="U52" s="269"/>
      <c r="V52" s="269"/>
      <c r="W52" s="258"/>
      <c r="X52" s="258"/>
      <c r="Y52" s="258"/>
      <c r="Z52" s="258"/>
      <c r="AA52" s="258"/>
      <c r="AB52" s="258"/>
      <c r="AC52" s="258"/>
      <c r="AD52" s="258"/>
      <c r="AE52" s="258"/>
      <c r="AM52" s="259"/>
      <c r="AN52" s="259"/>
      <c r="AO52" s="259"/>
      <c r="AP52" s="259"/>
      <c r="AQ52" s="259"/>
      <c r="AR52" s="259"/>
      <c r="AS52" s="260"/>
      <c r="AV52" s="257"/>
      <c r="AW52" s="301"/>
      <c r="AX52" s="301"/>
      <c r="AY52" s="301"/>
    </row>
    <row r="53" spans="2:51" x14ac:dyDescent="0.25">
      <c r="B53" s="270" t="s">
        <v>222</v>
      </c>
      <c r="C53" s="264"/>
      <c r="D53" s="264"/>
      <c r="E53" s="264"/>
      <c r="F53" s="264"/>
      <c r="G53" s="264"/>
      <c r="H53" s="264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71"/>
      <c r="U53" s="271"/>
      <c r="V53" s="271"/>
      <c r="W53" s="258"/>
      <c r="X53" s="258"/>
      <c r="Y53" s="258"/>
      <c r="Z53" s="258"/>
      <c r="AA53" s="258"/>
      <c r="AB53" s="258"/>
      <c r="AC53" s="258"/>
      <c r="AD53" s="258"/>
      <c r="AE53" s="258"/>
      <c r="AM53" s="259"/>
      <c r="AN53" s="259"/>
      <c r="AO53" s="259"/>
      <c r="AP53" s="259"/>
      <c r="AQ53" s="259"/>
      <c r="AR53" s="259"/>
      <c r="AS53" s="260"/>
      <c r="AV53" s="257"/>
      <c r="AW53" s="301"/>
      <c r="AX53" s="301"/>
      <c r="AY53" s="301"/>
    </row>
    <row r="54" spans="2:51" x14ac:dyDescent="0.25">
      <c r="B54" s="276" t="s">
        <v>220</v>
      </c>
      <c r="C54" s="264"/>
      <c r="D54" s="264"/>
      <c r="E54" s="264"/>
      <c r="F54" s="264"/>
      <c r="G54" s="264"/>
      <c r="H54" s="264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71"/>
      <c r="U54" s="250"/>
      <c r="V54" s="250"/>
      <c r="W54" s="258"/>
      <c r="X54" s="258"/>
      <c r="Y54" s="258"/>
      <c r="Z54" s="258"/>
      <c r="AA54" s="258"/>
      <c r="AB54" s="258"/>
      <c r="AC54" s="258"/>
      <c r="AD54" s="258"/>
      <c r="AE54" s="258"/>
      <c r="AM54" s="259"/>
      <c r="AN54" s="259"/>
      <c r="AO54" s="259"/>
      <c r="AP54" s="259"/>
      <c r="AQ54" s="259"/>
      <c r="AR54" s="259"/>
      <c r="AS54" s="260"/>
      <c r="AV54" s="257"/>
      <c r="AW54" s="301"/>
      <c r="AX54" s="301"/>
      <c r="AY54" s="301"/>
    </row>
    <row r="55" spans="2:51" x14ac:dyDescent="0.25">
      <c r="B55" s="272" t="s">
        <v>140</v>
      </c>
      <c r="C55" s="264"/>
      <c r="D55" s="264"/>
      <c r="E55" s="264"/>
      <c r="F55" s="264"/>
      <c r="G55" s="264"/>
      <c r="H55" s="264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71"/>
      <c r="U55" s="250"/>
      <c r="V55" s="250"/>
      <c r="W55" s="258"/>
      <c r="X55" s="258"/>
      <c r="Y55" s="258"/>
      <c r="Z55" s="258"/>
      <c r="AA55" s="258"/>
      <c r="AB55" s="258"/>
      <c r="AC55" s="258"/>
      <c r="AD55" s="258"/>
      <c r="AE55" s="258"/>
      <c r="AM55" s="259"/>
      <c r="AN55" s="259"/>
      <c r="AO55" s="259"/>
      <c r="AP55" s="259"/>
      <c r="AQ55" s="259"/>
      <c r="AR55" s="259"/>
      <c r="AS55" s="260"/>
      <c r="AV55" s="257"/>
      <c r="AW55" s="301"/>
      <c r="AX55" s="301"/>
      <c r="AY55" s="301"/>
    </row>
    <row r="56" spans="2:51" x14ac:dyDescent="0.25">
      <c r="B56" s="277" t="s">
        <v>129</v>
      </c>
      <c r="C56" s="264"/>
      <c r="D56" s="264"/>
      <c r="E56" s="264"/>
      <c r="F56" s="264"/>
      <c r="G56" s="264"/>
      <c r="H56" s="264"/>
      <c r="I56" s="264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71"/>
      <c r="U56" s="250"/>
      <c r="V56" s="250"/>
      <c r="W56" s="258"/>
      <c r="X56" s="258"/>
      <c r="Y56" s="258"/>
      <c r="Z56" s="258"/>
      <c r="AA56" s="258"/>
      <c r="AB56" s="258"/>
      <c r="AC56" s="258"/>
      <c r="AD56" s="258"/>
      <c r="AE56" s="258"/>
      <c r="AM56" s="259"/>
      <c r="AN56" s="259"/>
      <c r="AO56" s="259"/>
      <c r="AP56" s="259"/>
      <c r="AQ56" s="259"/>
      <c r="AR56" s="259"/>
      <c r="AS56" s="260"/>
      <c r="AV56" s="257"/>
      <c r="AW56" s="301"/>
      <c r="AX56" s="301"/>
      <c r="AY56" s="301"/>
    </row>
    <row r="57" spans="2:51" x14ac:dyDescent="0.25">
      <c r="B57" s="277" t="s">
        <v>148</v>
      </c>
      <c r="C57" s="267"/>
      <c r="D57" s="264"/>
      <c r="E57" s="264"/>
      <c r="F57" s="264"/>
      <c r="G57" s="264"/>
      <c r="H57" s="264"/>
      <c r="I57" s="264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71"/>
      <c r="U57" s="250"/>
      <c r="V57" s="250"/>
      <c r="W57" s="258"/>
      <c r="X57" s="258"/>
      <c r="Y57" s="258"/>
      <c r="Z57" s="258"/>
      <c r="AA57" s="258"/>
      <c r="AB57" s="258"/>
      <c r="AC57" s="258"/>
      <c r="AD57" s="258"/>
      <c r="AE57" s="258"/>
      <c r="AM57" s="259"/>
      <c r="AN57" s="259"/>
      <c r="AO57" s="259"/>
      <c r="AP57" s="259"/>
      <c r="AQ57" s="259"/>
      <c r="AR57" s="259"/>
      <c r="AS57" s="260"/>
      <c r="AV57" s="257"/>
      <c r="AW57" s="301"/>
      <c r="AX57" s="301"/>
      <c r="AY57" s="301"/>
    </row>
    <row r="58" spans="2:51" x14ac:dyDescent="0.25">
      <c r="B58" s="277" t="s">
        <v>130</v>
      </c>
      <c r="C58" s="267"/>
      <c r="D58" s="264"/>
      <c r="E58" s="264"/>
      <c r="F58" s="264"/>
      <c r="G58" s="264"/>
      <c r="H58" s="264"/>
      <c r="I58" s="264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71"/>
      <c r="U58" s="250"/>
      <c r="V58" s="250"/>
      <c r="W58" s="258"/>
      <c r="X58" s="258"/>
      <c r="Y58" s="258"/>
      <c r="Z58" s="252"/>
      <c r="AA58" s="258"/>
      <c r="AB58" s="258"/>
      <c r="AC58" s="258"/>
      <c r="AD58" s="258"/>
      <c r="AE58" s="258"/>
      <c r="AM58" s="259"/>
      <c r="AN58" s="259"/>
      <c r="AO58" s="259"/>
      <c r="AP58" s="259"/>
      <c r="AQ58" s="259"/>
      <c r="AR58" s="259"/>
      <c r="AS58" s="260"/>
      <c r="AV58" s="257"/>
      <c r="AW58" s="301"/>
      <c r="AX58" s="301"/>
      <c r="AY58" s="301"/>
    </row>
    <row r="59" spans="2:51" x14ac:dyDescent="0.25">
      <c r="B59" s="147"/>
      <c r="C59" s="261"/>
      <c r="D59" s="248"/>
      <c r="E59" s="264"/>
      <c r="F59" s="264"/>
      <c r="G59" s="264"/>
      <c r="H59" s="264"/>
      <c r="I59" s="248"/>
      <c r="J59" s="265"/>
      <c r="K59" s="265"/>
      <c r="L59" s="265"/>
      <c r="M59" s="265"/>
      <c r="N59" s="265"/>
      <c r="O59" s="265"/>
      <c r="P59" s="265"/>
      <c r="Q59" s="265"/>
      <c r="R59" s="265"/>
      <c r="S59" s="252"/>
      <c r="T59" s="252"/>
      <c r="U59" s="252"/>
      <c r="V59" s="252"/>
      <c r="W59" s="252"/>
      <c r="X59" s="252"/>
      <c r="Y59" s="252"/>
      <c r="Z59" s="251"/>
      <c r="AA59" s="252"/>
      <c r="AB59" s="252"/>
      <c r="AC59" s="252"/>
      <c r="AD59" s="252"/>
      <c r="AE59" s="252"/>
      <c r="AF59" s="252"/>
      <c r="AG59" s="252"/>
      <c r="AH59" s="252"/>
      <c r="AI59" s="252"/>
      <c r="AJ59" s="252"/>
      <c r="AK59" s="252"/>
      <c r="AL59" s="252"/>
      <c r="AM59" s="252"/>
      <c r="AN59" s="252"/>
      <c r="AO59" s="252"/>
      <c r="AP59" s="252"/>
      <c r="AQ59" s="252"/>
      <c r="AR59" s="252"/>
      <c r="AS59" s="252"/>
      <c r="AT59" s="252"/>
      <c r="AU59" s="252"/>
      <c r="AV59" s="257"/>
      <c r="AW59" s="301"/>
      <c r="AX59" s="301"/>
      <c r="AY59" s="301"/>
    </row>
    <row r="60" spans="2:51" x14ac:dyDescent="0.25">
      <c r="B60" s="147"/>
      <c r="C60" s="276"/>
      <c r="D60" s="248"/>
      <c r="E60" s="264"/>
      <c r="F60" s="264"/>
      <c r="G60" s="264"/>
      <c r="H60" s="264"/>
      <c r="I60" s="248"/>
      <c r="J60" s="252"/>
      <c r="K60" s="252"/>
      <c r="L60" s="252"/>
      <c r="M60" s="252"/>
      <c r="N60" s="252"/>
      <c r="O60" s="252"/>
      <c r="P60" s="252"/>
      <c r="Q60" s="252"/>
      <c r="R60" s="252"/>
      <c r="S60" s="252"/>
      <c r="T60" s="252"/>
      <c r="U60" s="252"/>
      <c r="V60" s="252"/>
      <c r="W60" s="251"/>
      <c r="X60" s="251"/>
      <c r="Y60" s="251"/>
      <c r="Z60" s="258"/>
      <c r="AA60" s="251"/>
      <c r="AB60" s="251"/>
      <c r="AC60" s="251"/>
      <c r="AD60" s="251"/>
      <c r="AE60" s="251"/>
      <c r="AF60" s="251"/>
      <c r="AG60" s="251"/>
      <c r="AH60" s="251"/>
      <c r="AI60" s="251"/>
      <c r="AJ60" s="251"/>
      <c r="AK60" s="251"/>
      <c r="AL60" s="251"/>
      <c r="AM60" s="251"/>
      <c r="AN60" s="251"/>
      <c r="AO60" s="251"/>
      <c r="AP60" s="251"/>
      <c r="AQ60" s="251"/>
      <c r="AR60" s="251"/>
      <c r="AS60" s="251"/>
      <c r="AT60" s="251"/>
      <c r="AU60" s="251"/>
      <c r="AV60" s="257"/>
      <c r="AW60" s="301"/>
      <c r="AX60" s="301"/>
      <c r="AY60" s="301"/>
    </row>
    <row r="61" spans="2:51" x14ac:dyDescent="0.25">
      <c r="B61" s="249"/>
      <c r="C61" s="276"/>
      <c r="D61" s="264"/>
      <c r="E61" s="248"/>
      <c r="F61" s="264"/>
      <c r="G61" s="248"/>
      <c r="H61" s="248"/>
      <c r="I61" s="264"/>
      <c r="J61" s="252"/>
      <c r="K61" s="252"/>
      <c r="L61" s="252"/>
      <c r="M61" s="252"/>
      <c r="N61" s="252"/>
      <c r="O61" s="252"/>
      <c r="P61" s="252"/>
      <c r="Q61" s="252"/>
      <c r="R61" s="252"/>
      <c r="S61" s="265"/>
      <c r="T61" s="271"/>
      <c r="U61" s="250"/>
      <c r="V61" s="250"/>
      <c r="W61" s="258"/>
      <c r="X61" s="258"/>
      <c r="Y61" s="258"/>
      <c r="Z61" s="258"/>
      <c r="AA61" s="258"/>
      <c r="AB61" s="258"/>
      <c r="AC61" s="258"/>
      <c r="AD61" s="258"/>
      <c r="AE61" s="258"/>
      <c r="AM61" s="259"/>
      <c r="AN61" s="259"/>
      <c r="AO61" s="259"/>
      <c r="AP61" s="259"/>
      <c r="AQ61" s="259"/>
      <c r="AR61" s="259"/>
      <c r="AS61" s="260"/>
      <c r="AV61" s="257"/>
      <c r="AW61" s="301"/>
      <c r="AX61" s="301"/>
      <c r="AY61" s="301"/>
    </row>
    <row r="62" spans="2:51" x14ac:dyDescent="0.25">
      <c r="B62" s="249"/>
      <c r="C62" s="267"/>
      <c r="D62" s="264"/>
      <c r="E62" s="248"/>
      <c r="F62" s="248"/>
      <c r="G62" s="248"/>
      <c r="H62" s="248"/>
      <c r="I62" s="264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71"/>
      <c r="U62" s="250"/>
      <c r="V62" s="250"/>
      <c r="W62" s="258"/>
      <c r="X62" s="258"/>
      <c r="Y62" s="258"/>
      <c r="Z62" s="258"/>
      <c r="AA62" s="258"/>
      <c r="AB62" s="258"/>
      <c r="AC62" s="258"/>
      <c r="AD62" s="258"/>
      <c r="AE62" s="258"/>
      <c r="AM62" s="259"/>
      <c r="AN62" s="259"/>
      <c r="AO62" s="259"/>
      <c r="AP62" s="259"/>
      <c r="AQ62" s="259"/>
      <c r="AR62" s="259"/>
      <c r="AS62" s="260"/>
      <c r="AV62" s="257"/>
      <c r="AW62" s="301"/>
      <c r="AX62" s="301"/>
      <c r="AY62" s="301"/>
    </row>
    <row r="63" spans="2:51" x14ac:dyDescent="0.25">
      <c r="B63" s="249"/>
      <c r="C63" s="267"/>
      <c r="D63" s="264"/>
      <c r="E63" s="264"/>
      <c r="F63" s="248"/>
      <c r="G63" s="264"/>
      <c r="H63" s="264"/>
      <c r="I63" s="264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71"/>
      <c r="U63" s="250"/>
      <c r="V63" s="250"/>
      <c r="W63" s="258"/>
      <c r="X63" s="258"/>
      <c r="Y63" s="258"/>
      <c r="Z63" s="258"/>
      <c r="AA63" s="258"/>
      <c r="AB63" s="258"/>
      <c r="AC63" s="258"/>
      <c r="AD63" s="258"/>
      <c r="AE63" s="258"/>
      <c r="AM63" s="259"/>
      <c r="AN63" s="259"/>
      <c r="AO63" s="259"/>
      <c r="AP63" s="259"/>
      <c r="AQ63" s="259"/>
      <c r="AR63" s="259"/>
      <c r="AS63" s="260"/>
      <c r="AV63" s="257"/>
      <c r="AW63" s="301"/>
      <c r="AX63" s="301"/>
      <c r="AY63" s="301"/>
    </row>
    <row r="64" spans="2:51" x14ac:dyDescent="0.25">
      <c r="B64" s="249"/>
      <c r="C64" s="252"/>
      <c r="D64" s="264"/>
      <c r="E64" s="264"/>
      <c r="F64" s="264"/>
      <c r="G64" s="264"/>
      <c r="H64" s="264"/>
      <c r="I64" s="264"/>
      <c r="J64" s="265"/>
      <c r="K64" s="265"/>
      <c r="L64" s="265"/>
      <c r="M64" s="265"/>
      <c r="N64" s="265"/>
      <c r="O64" s="265"/>
      <c r="P64" s="265"/>
      <c r="Q64" s="265"/>
      <c r="R64" s="265"/>
      <c r="S64" s="265"/>
      <c r="T64" s="271"/>
      <c r="U64" s="250"/>
      <c r="V64" s="250"/>
      <c r="W64" s="258"/>
      <c r="X64" s="258"/>
      <c r="Y64" s="258"/>
      <c r="Z64" s="258"/>
      <c r="AA64" s="258"/>
      <c r="AB64" s="258"/>
      <c r="AC64" s="258"/>
      <c r="AD64" s="258"/>
      <c r="AE64" s="258"/>
      <c r="AM64" s="259"/>
      <c r="AN64" s="259"/>
      <c r="AO64" s="259"/>
      <c r="AP64" s="259"/>
      <c r="AQ64" s="259"/>
      <c r="AR64" s="259"/>
      <c r="AS64" s="260"/>
      <c r="AV64" s="257"/>
      <c r="AW64" s="301"/>
      <c r="AX64" s="301"/>
      <c r="AY64" s="301"/>
    </row>
    <row r="65" spans="1:51" x14ac:dyDescent="0.25">
      <c r="B65" s="252"/>
      <c r="C65" s="276"/>
      <c r="D65" s="252"/>
      <c r="E65" s="264"/>
      <c r="F65" s="264"/>
      <c r="G65" s="264"/>
      <c r="H65" s="264"/>
      <c r="I65" s="252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71"/>
      <c r="U65" s="250"/>
      <c r="V65" s="250"/>
      <c r="W65" s="258"/>
      <c r="X65" s="258"/>
      <c r="Y65" s="258"/>
      <c r="Z65" s="258"/>
      <c r="AA65" s="258"/>
      <c r="AB65" s="258"/>
      <c r="AC65" s="258"/>
      <c r="AD65" s="258"/>
      <c r="AE65" s="258"/>
      <c r="AM65" s="259"/>
      <c r="AN65" s="259"/>
      <c r="AO65" s="259"/>
      <c r="AP65" s="259"/>
      <c r="AQ65" s="259"/>
      <c r="AR65" s="259"/>
      <c r="AS65" s="260"/>
      <c r="AV65" s="257"/>
      <c r="AW65" s="301"/>
      <c r="AX65" s="301"/>
      <c r="AY65" s="301"/>
    </row>
    <row r="66" spans="1:51" x14ac:dyDescent="0.25">
      <c r="B66" s="252"/>
      <c r="C66" s="267"/>
      <c r="D66" s="252"/>
      <c r="E66" s="264"/>
      <c r="F66" s="264"/>
      <c r="G66" s="264"/>
      <c r="H66" s="264"/>
      <c r="I66" s="252"/>
      <c r="J66" s="265"/>
      <c r="K66" s="265"/>
      <c r="L66" s="265"/>
      <c r="M66" s="265"/>
      <c r="N66" s="265"/>
      <c r="O66" s="265"/>
      <c r="P66" s="265"/>
      <c r="Q66" s="265"/>
      <c r="R66" s="265"/>
      <c r="S66" s="265"/>
      <c r="T66" s="271"/>
      <c r="U66" s="250"/>
      <c r="V66" s="250"/>
      <c r="W66" s="258"/>
      <c r="X66" s="258"/>
      <c r="Y66" s="258"/>
      <c r="Z66" s="258"/>
      <c r="AA66" s="258"/>
      <c r="AB66" s="258"/>
      <c r="AC66" s="258"/>
      <c r="AD66" s="258"/>
      <c r="AE66" s="258"/>
      <c r="AM66" s="259"/>
      <c r="AN66" s="259"/>
      <c r="AO66" s="259"/>
      <c r="AP66" s="259"/>
      <c r="AQ66" s="259"/>
      <c r="AR66" s="259"/>
      <c r="AS66" s="260"/>
      <c r="AU66" s="301"/>
      <c r="AV66" s="257"/>
      <c r="AW66" s="301"/>
      <c r="AX66" s="301"/>
      <c r="AY66" s="301"/>
    </row>
    <row r="67" spans="1:51" x14ac:dyDescent="0.25">
      <c r="B67" s="249"/>
      <c r="C67" s="276"/>
      <c r="D67" s="264"/>
      <c r="E67" s="252"/>
      <c r="F67" s="264"/>
      <c r="G67" s="252"/>
      <c r="H67" s="252"/>
      <c r="I67" s="264"/>
      <c r="J67" s="265"/>
      <c r="K67" s="265"/>
      <c r="L67" s="265"/>
      <c r="M67" s="265"/>
      <c r="N67" s="265"/>
      <c r="O67" s="265"/>
      <c r="P67" s="265"/>
      <c r="Q67" s="265"/>
      <c r="R67" s="265"/>
      <c r="S67" s="265"/>
      <c r="T67" s="271"/>
      <c r="U67" s="250"/>
      <c r="V67" s="250"/>
      <c r="W67" s="258"/>
      <c r="X67" s="258"/>
      <c r="Y67" s="258"/>
      <c r="Z67" s="258"/>
      <c r="AA67" s="258"/>
      <c r="AB67" s="258"/>
      <c r="AC67" s="258"/>
      <c r="AD67" s="258"/>
      <c r="AE67" s="258"/>
      <c r="AM67" s="259"/>
      <c r="AN67" s="259"/>
      <c r="AO67" s="259"/>
      <c r="AP67" s="259"/>
      <c r="AQ67" s="259"/>
      <c r="AR67" s="259"/>
      <c r="AS67" s="260"/>
      <c r="AU67" s="301"/>
      <c r="AV67" s="257"/>
      <c r="AW67" s="301"/>
      <c r="AX67" s="301"/>
      <c r="AY67" s="301"/>
    </row>
    <row r="68" spans="1:51" x14ac:dyDescent="0.25">
      <c r="A68" s="258"/>
      <c r="C68" s="270"/>
      <c r="D68" s="264"/>
      <c r="E68" s="252"/>
      <c r="F68" s="252"/>
      <c r="G68" s="252"/>
      <c r="H68" s="252"/>
      <c r="I68" s="259"/>
      <c r="J68" s="259"/>
      <c r="K68" s="259"/>
      <c r="L68" s="259"/>
      <c r="M68" s="259"/>
      <c r="N68" s="259"/>
      <c r="O68" s="260"/>
      <c r="P68" s="254"/>
      <c r="R68" s="257"/>
      <c r="AS68" s="301"/>
      <c r="AT68" s="301"/>
      <c r="AU68" s="301"/>
      <c r="AV68" s="301"/>
      <c r="AW68" s="301"/>
      <c r="AX68" s="301"/>
      <c r="AY68" s="301"/>
    </row>
    <row r="69" spans="1:51" x14ac:dyDescent="0.25">
      <c r="A69" s="258"/>
      <c r="I69" s="259"/>
      <c r="J69" s="259"/>
      <c r="K69" s="259"/>
      <c r="L69" s="259"/>
      <c r="M69" s="259"/>
      <c r="N69" s="259"/>
      <c r="O69" s="260"/>
      <c r="P69" s="254"/>
      <c r="R69" s="254"/>
      <c r="AS69" s="301"/>
      <c r="AT69" s="301"/>
      <c r="AU69" s="301"/>
      <c r="AV69" s="301"/>
      <c r="AW69" s="301"/>
      <c r="AX69" s="301"/>
      <c r="AY69" s="301"/>
    </row>
    <row r="70" spans="1:51" x14ac:dyDescent="0.25">
      <c r="A70" s="258"/>
      <c r="I70" s="259"/>
      <c r="J70" s="259"/>
      <c r="K70" s="259"/>
      <c r="L70" s="259"/>
      <c r="M70" s="259"/>
      <c r="N70" s="259"/>
      <c r="O70" s="260"/>
      <c r="P70" s="254"/>
      <c r="R70" s="254"/>
      <c r="AS70" s="301"/>
      <c r="AT70" s="301"/>
      <c r="AU70" s="301"/>
      <c r="AV70" s="301"/>
      <c r="AW70" s="301"/>
      <c r="AX70" s="301"/>
      <c r="AY70" s="301"/>
    </row>
    <row r="71" spans="1:51" x14ac:dyDescent="0.25">
      <c r="A71" s="258"/>
      <c r="I71" s="259"/>
      <c r="J71" s="259"/>
      <c r="K71" s="259"/>
      <c r="L71" s="259"/>
      <c r="M71" s="259"/>
      <c r="N71" s="259"/>
      <c r="O71" s="260"/>
      <c r="P71" s="254"/>
      <c r="R71" s="254"/>
      <c r="AS71" s="301"/>
      <c r="AT71" s="301"/>
      <c r="AU71" s="301"/>
      <c r="AV71" s="301"/>
      <c r="AW71" s="301"/>
      <c r="AX71" s="301"/>
      <c r="AY71" s="301"/>
    </row>
    <row r="72" spans="1:51" x14ac:dyDescent="0.25">
      <c r="A72" s="258"/>
      <c r="I72" s="259"/>
      <c r="J72" s="259"/>
      <c r="K72" s="259"/>
      <c r="L72" s="259"/>
      <c r="M72" s="259"/>
      <c r="N72" s="259"/>
      <c r="O72" s="260"/>
      <c r="P72" s="254"/>
      <c r="R72" s="254"/>
      <c r="AS72" s="301"/>
      <c r="AT72" s="301"/>
      <c r="AU72" s="301"/>
      <c r="AV72" s="301"/>
      <c r="AW72" s="301"/>
      <c r="AX72" s="301"/>
      <c r="AY72" s="301"/>
    </row>
    <row r="73" spans="1:51" x14ac:dyDescent="0.25">
      <c r="A73" s="258"/>
      <c r="I73" s="259"/>
      <c r="J73" s="259"/>
      <c r="K73" s="259"/>
      <c r="L73" s="259"/>
      <c r="M73" s="259"/>
      <c r="N73" s="259"/>
      <c r="O73" s="260"/>
      <c r="P73" s="254"/>
      <c r="R73" s="254"/>
      <c r="AS73" s="301"/>
      <c r="AT73" s="301"/>
      <c r="AU73" s="301"/>
      <c r="AV73" s="301"/>
      <c r="AW73" s="301"/>
      <c r="AX73" s="301"/>
      <c r="AY73" s="301"/>
    </row>
    <row r="74" spans="1:51" x14ac:dyDescent="0.25">
      <c r="A74" s="258"/>
      <c r="I74" s="259"/>
      <c r="J74" s="259"/>
      <c r="K74" s="259"/>
      <c r="L74" s="259"/>
      <c r="M74" s="259"/>
      <c r="N74" s="259"/>
      <c r="O74" s="260"/>
      <c r="P74" s="254"/>
      <c r="R74" s="251"/>
      <c r="AS74" s="301"/>
      <c r="AT74" s="301"/>
      <c r="AU74" s="301"/>
      <c r="AV74" s="301"/>
      <c r="AW74" s="301"/>
      <c r="AX74" s="301"/>
      <c r="AY74" s="301"/>
    </row>
    <row r="75" spans="1:51" x14ac:dyDescent="0.25">
      <c r="A75" s="258"/>
      <c r="I75" s="259"/>
      <c r="J75" s="259"/>
      <c r="K75" s="259"/>
      <c r="L75" s="259"/>
      <c r="M75" s="259"/>
      <c r="N75" s="259"/>
      <c r="O75" s="260"/>
      <c r="R75" s="254"/>
      <c r="AS75" s="301"/>
      <c r="AT75" s="301"/>
      <c r="AU75" s="301"/>
      <c r="AV75" s="301"/>
      <c r="AW75" s="301"/>
      <c r="AX75" s="301"/>
      <c r="AY75" s="301"/>
    </row>
    <row r="76" spans="1:51" x14ac:dyDescent="0.25">
      <c r="O76" s="260"/>
      <c r="R76" s="254"/>
      <c r="AS76" s="301"/>
      <c r="AT76" s="301"/>
      <c r="AU76" s="301"/>
      <c r="AV76" s="301"/>
      <c r="AW76" s="301"/>
      <c r="AX76" s="301"/>
      <c r="AY76" s="301"/>
    </row>
    <row r="77" spans="1:51" x14ac:dyDescent="0.25">
      <c r="O77" s="260"/>
      <c r="R77" s="254"/>
      <c r="AS77" s="301"/>
      <c r="AT77" s="301"/>
      <c r="AU77" s="301"/>
      <c r="AV77" s="301"/>
      <c r="AW77" s="301"/>
      <c r="AX77" s="301"/>
      <c r="AY77" s="301"/>
    </row>
    <row r="78" spans="1:51" x14ac:dyDescent="0.25">
      <c r="O78" s="260"/>
      <c r="R78" s="254"/>
      <c r="AS78" s="301"/>
      <c r="AT78" s="301"/>
      <c r="AU78" s="301"/>
      <c r="AV78" s="301"/>
      <c r="AW78" s="301"/>
      <c r="AX78" s="301"/>
      <c r="AY78" s="301"/>
    </row>
    <row r="79" spans="1:51" x14ac:dyDescent="0.25">
      <c r="O79" s="260"/>
      <c r="R79" s="254"/>
      <c r="AS79" s="301"/>
      <c r="AT79" s="301"/>
      <c r="AU79" s="301"/>
      <c r="AV79" s="301"/>
      <c r="AW79" s="301"/>
      <c r="AX79" s="301"/>
      <c r="AY79" s="301"/>
    </row>
    <row r="80" spans="1:51" x14ac:dyDescent="0.25">
      <c r="O80" s="260"/>
      <c r="AS80" s="301"/>
      <c r="AT80" s="301"/>
      <c r="AU80" s="301"/>
      <c r="AV80" s="301"/>
      <c r="AW80" s="301"/>
      <c r="AX80" s="301"/>
      <c r="AY80" s="301"/>
    </row>
    <row r="81" spans="15:51" x14ac:dyDescent="0.25">
      <c r="O81" s="260"/>
      <c r="AS81" s="301"/>
      <c r="AT81" s="301"/>
      <c r="AU81" s="301"/>
      <c r="AV81" s="301"/>
      <c r="AW81" s="301"/>
      <c r="AX81" s="301"/>
      <c r="AY81" s="301"/>
    </row>
    <row r="82" spans="15:51" x14ac:dyDescent="0.25">
      <c r="O82" s="260"/>
      <c r="AS82" s="301"/>
      <c r="AT82" s="301"/>
      <c r="AU82" s="301"/>
      <c r="AV82" s="301"/>
      <c r="AW82" s="301"/>
      <c r="AX82" s="301"/>
      <c r="AY82" s="301"/>
    </row>
    <row r="83" spans="15:51" x14ac:dyDescent="0.25">
      <c r="O83" s="260"/>
      <c r="AS83" s="301"/>
      <c r="AT83" s="301"/>
      <c r="AU83" s="301"/>
      <c r="AV83" s="301"/>
      <c r="AW83" s="301"/>
      <c r="AX83" s="301"/>
      <c r="AY83" s="301"/>
    </row>
    <row r="84" spans="15:51" x14ac:dyDescent="0.25">
      <c r="O84" s="260"/>
      <c r="AS84" s="301"/>
      <c r="AT84" s="301"/>
      <c r="AU84" s="301"/>
      <c r="AV84" s="301"/>
      <c r="AW84" s="301"/>
      <c r="AX84" s="301"/>
      <c r="AY84" s="301"/>
    </row>
    <row r="85" spans="15:51" x14ac:dyDescent="0.25">
      <c r="O85" s="260"/>
      <c r="AS85" s="301"/>
      <c r="AT85" s="301"/>
      <c r="AU85" s="301"/>
      <c r="AV85" s="301"/>
      <c r="AW85" s="301"/>
      <c r="AX85" s="301"/>
      <c r="AY85" s="301"/>
    </row>
    <row r="86" spans="15:51" x14ac:dyDescent="0.25">
      <c r="O86" s="260"/>
      <c r="Q86" s="254"/>
      <c r="AS86" s="301"/>
      <c r="AT86" s="301"/>
      <c r="AU86" s="301"/>
      <c r="AV86" s="301"/>
      <c r="AW86" s="301"/>
      <c r="AX86" s="301"/>
      <c r="AY86" s="301"/>
    </row>
    <row r="87" spans="15:51" x14ac:dyDescent="0.25">
      <c r="O87" s="161"/>
      <c r="P87" s="254"/>
      <c r="Q87" s="254"/>
      <c r="AS87" s="301"/>
      <c r="AT87" s="301"/>
      <c r="AU87" s="301"/>
      <c r="AV87" s="301"/>
      <c r="AW87" s="301"/>
      <c r="AX87" s="301"/>
      <c r="AY87" s="301"/>
    </row>
    <row r="88" spans="15:51" x14ac:dyDescent="0.25">
      <c r="O88" s="161"/>
      <c r="P88" s="254"/>
      <c r="Q88" s="254"/>
      <c r="AS88" s="301"/>
      <c r="AT88" s="301"/>
      <c r="AU88" s="301"/>
      <c r="AV88" s="301"/>
      <c r="AW88" s="301"/>
      <c r="AX88" s="301"/>
      <c r="AY88" s="301"/>
    </row>
    <row r="89" spans="15:51" x14ac:dyDescent="0.25">
      <c r="O89" s="161"/>
      <c r="P89" s="254"/>
      <c r="Q89" s="254"/>
      <c r="AS89" s="301"/>
      <c r="AT89" s="301"/>
      <c r="AU89" s="301"/>
      <c r="AV89" s="301"/>
      <c r="AW89" s="301"/>
      <c r="AX89" s="301"/>
      <c r="AY89" s="301"/>
    </row>
    <row r="90" spans="15:51" x14ac:dyDescent="0.25">
      <c r="O90" s="161"/>
      <c r="P90" s="254"/>
      <c r="Q90" s="254"/>
      <c r="AS90" s="301"/>
      <c r="AT90" s="301"/>
      <c r="AU90" s="301"/>
      <c r="AV90" s="301"/>
      <c r="AW90" s="301"/>
      <c r="AX90" s="301"/>
      <c r="AY90" s="301"/>
    </row>
    <row r="91" spans="15:51" x14ac:dyDescent="0.25">
      <c r="O91" s="161"/>
      <c r="P91" s="254"/>
      <c r="Q91" s="254"/>
      <c r="AS91" s="301"/>
      <c r="AT91" s="301"/>
      <c r="AU91" s="301"/>
      <c r="AV91" s="301"/>
      <c r="AW91" s="301"/>
      <c r="AX91" s="301"/>
      <c r="AY91" s="301"/>
    </row>
    <row r="92" spans="15:51" x14ac:dyDescent="0.25">
      <c r="O92" s="161"/>
      <c r="P92" s="254"/>
      <c r="Q92" s="254"/>
      <c r="AS92" s="301"/>
      <c r="AT92" s="301"/>
      <c r="AU92" s="301"/>
      <c r="AV92" s="301"/>
      <c r="AW92" s="301"/>
      <c r="AX92" s="301"/>
      <c r="AY92" s="301"/>
    </row>
    <row r="93" spans="15:51" x14ac:dyDescent="0.25">
      <c r="O93" s="161"/>
      <c r="P93" s="254"/>
      <c r="Q93" s="254"/>
      <c r="AS93" s="301"/>
      <c r="AT93" s="301"/>
      <c r="AU93" s="301"/>
      <c r="AV93" s="301"/>
      <c r="AW93" s="301"/>
      <c r="AX93" s="301"/>
      <c r="AY93" s="301"/>
    </row>
    <row r="94" spans="15:51" x14ac:dyDescent="0.25">
      <c r="O94" s="161"/>
      <c r="P94" s="254"/>
      <c r="Q94" s="254"/>
      <c r="AS94" s="301"/>
      <c r="AT94" s="301"/>
      <c r="AU94" s="301"/>
      <c r="AV94" s="301"/>
      <c r="AW94" s="301"/>
      <c r="AX94" s="301"/>
      <c r="AY94" s="301"/>
    </row>
    <row r="95" spans="15:51" x14ac:dyDescent="0.25">
      <c r="O95" s="161"/>
      <c r="P95" s="254"/>
      <c r="Q95" s="254"/>
      <c r="AS95" s="301"/>
      <c r="AT95" s="301"/>
      <c r="AU95" s="301"/>
      <c r="AV95" s="301"/>
      <c r="AW95" s="301"/>
      <c r="AX95" s="301"/>
      <c r="AY95" s="301"/>
    </row>
    <row r="96" spans="15:51" x14ac:dyDescent="0.25">
      <c r="O96" s="161"/>
      <c r="P96" s="254"/>
      <c r="Q96" s="254"/>
      <c r="R96" s="254"/>
      <c r="S96" s="254"/>
      <c r="AS96" s="301"/>
      <c r="AT96" s="301"/>
      <c r="AU96" s="301"/>
      <c r="AV96" s="301"/>
      <c r="AW96" s="301"/>
      <c r="AX96" s="301"/>
      <c r="AY96" s="301"/>
    </row>
    <row r="97" spans="15:51" x14ac:dyDescent="0.25">
      <c r="O97" s="161"/>
      <c r="P97" s="254"/>
      <c r="Q97" s="254"/>
      <c r="R97" s="254"/>
      <c r="S97" s="254"/>
      <c r="T97" s="254"/>
      <c r="AS97" s="301"/>
      <c r="AT97" s="301"/>
      <c r="AU97" s="301"/>
      <c r="AV97" s="301"/>
      <c r="AW97" s="301"/>
      <c r="AX97" s="301"/>
      <c r="AY97" s="301"/>
    </row>
    <row r="98" spans="15:51" x14ac:dyDescent="0.25">
      <c r="O98" s="161"/>
      <c r="P98" s="254"/>
      <c r="Q98" s="254"/>
      <c r="R98" s="254"/>
      <c r="S98" s="254"/>
      <c r="T98" s="254"/>
      <c r="AS98" s="301"/>
      <c r="AT98" s="301"/>
      <c r="AU98" s="301"/>
      <c r="AV98" s="301"/>
      <c r="AW98" s="301"/>
      <c r="AX98" s="301"/>
      <c r="AY98" s="301"/>
    </row>
    <row r="99" spans="15:51" x14ac:dyDescent="0.25">
      <c r="O99" s="161"/>
      <c r="P99" s="254"/>
      <c r="T99" s="254"/>
      <c r="AS99" s="301"/>
      <c r="AT99" s="301"/>
      <c r="AU99" s="301"/>
      <c r="AV99" s="301"/>
      <c r="AW99" s="301"/>
      <c r="AX99" s="301"/>
      <c r="AY99" s="301"/>
    </row>
    <row r="100" spans="15:51" x14ac:dyDescent="0.25">
      <c r="O100" s="254"/>
      <c r="Q100" s="254"/>
      <c r="R100" s="254"/>
      <c r="S100" s="254"/>
      <c r="AS100" s="301"/>
      <c r="AT100" s="301"/>
      <c r="AU100" s="301"/>
      <c r="AV100" s="301"/>
      <c r="AW100" s="301"/>
      <c r="AX100" s="301"/>
      <c r="AY100" s="301"/>
    </row>
    <row r="101" spans="15:51" x14ac:dyDescent="0.25">
      <c r="O101" s="161"/>
      <c r="P101" s="254"/>
      <c r="Q101" s="254"/>
      <c r="R101" s="254"/>
      <c r="S101" s="254"/>
      <c r="T101" s="254"/>
      <c r="AS101" s="301"/>
      <c r="AT101" s="301"/>
      <c r="AU101" s="301"/>
      <c r="AV101" s="301"/>
      <c r="AW101" s="301"/>
      <c r="AX101" s="301"/>
      <c r="AY101" s="301"/>
    </row>
    <row r="102" spans="15:51" x14ac:dyDescent="0.25">
      <c r="O102" s="161"/>
      <c r="P102" s="254"/>
      <c r="Q102" s="254"/>
      <c r="R102" s="254"/>
      <c r="S102" s="254"/>
      <c r="T102" s="254"/>
      <c r="U102" s="254"/>
      <c r="AS102" s="301"/>
      <c r="AT102" s="301"/>
      <c r="AU102" s="301"/>
      <c r="AV102" s="301"/>
      <c r="AW102" s="301"/>
      <c r="AX102" s="301"/>
      <c r="AY102" s="301"/>
    </row>
    <row r="103" spans="15:51" x14ac:dyDescent="0.25">
      <c r="O103" s="161"/>
      <c r="P103" s="254"/>
      <c r="T103" s="254"/>
      <c r="U103" s="254"/>
      <c r="AS103" s="301"/>
      <c r="AT103" s="301"/>
      <c r="AU103" s="301"/>
      <c r="AV103" s="301"/>
      <c r="AW103" s="301"/>
      <c r="AX103" s="301"/>
      <c r="AY103" s="301"/>
    </row>
    <row r="115" spans="45:51" x14ac:dyDescent="0.25">
      <c r="AS115" s="301"/>
      <c r="AT115" s="301"/>
      <c r="AU115" s="301"/>
      <c r="AV115" s="301"/>
      <c r="AW115" s="301"/>
      <c r="AX115" s="301"/>
      <c r="AY115" s="301"/>
    </row>
  </sheetData>
  <protectedRanges>
    <protectedRange sqref="N59:R59 B67 S61:T67 B59:B64 S55:T58 N62:R67 T42 T52:T54" name="Range2_12_5_1_1_5"/>
    <protectedRange sqref="L10 L6 D6 D8 AD8 AF8 O8:U8 AJ8:AR8 AF10 AR11:AR34 L24:N31 E23:E34 G23:G34 N32:N34 N10:N23 E11:G22 O16:T34 R11:Y11 AA11:AA15 AC11:AF15 R12:T15 W12:Y15 U12:V34 W16:AG34" name="Range1_16_3_1_1_2"/>
    <protectedRange sqref="I64 J62:M67 J59:M59 I67" name="Range2_2_12_2_1_1_1"/>
    <protectedRange sqref="L16:M23" name="Range1_1_1_1_10_1_1_1_1"/>
    <protectedRange sqref="L32:M34" name="Range1_1_10_1_1_1_1"/>
    <protectedRange sqref="K11:L15 K16:K34 I11:I15 I16:J24 I25:I34 J25" name="Range1_1_2_1_10_2_1_1_1"/>
    <protectedRange sqref="M11:M15" name="Range1_2_1_2_1_10_1_1_1_1"/>
    <protectedRange sqref="G66:H66 F67 E66" name="Range2_2_2_9_2_1_1_1"/>
    <protectedRange sqref="D64 D67:D68" name="Range2_1_1_1_1_1_9_2_1_1_1"/>
    <protectedRange sqref="Q10" name="Range1_17_1_1_1_1"/>
    <protectedRange sqref="AG10" name="Range1_18_1_1_1_1"/>
    <protectedRange sqref="C65 C67" name="Range2_4_1_1_1_1"/>
    <protectedRange sqref="AS16:AS34" name="Range1_1_1_1_1"/>
    <protectedRange sqref="P3:U5" name="Range1_16_1_1_1_1_1"/>
    <protectedRange sqref="C68 C66 C63" name="Range2_1_3_1_1_1"/>
    <protectedRange sqref="H11:H34" name="Range1_1_1_1_1_1_1_1"/>
    <protectedRange sqref="B65:B66 J60:R61 D65:D66 I65:I66 Z58:Z59 S59:Y60 AA59:AU60 E67:E68 G67:H68 F68" name="Range2_2_1_10_1_1_1_2_1"/>
    <protectedRange sqref="C64" name="Range2_2_1_10_2_1_1_1_1"/>
    <protectedRange sqref="R55:R58 G63:H63 D61 F64 E63" name="Range2_12_1_6_1_1_1"/>
    <protectedRange sqref="I61:I63 G64:H65 G59:H59 E64:E65 F65:F66 F59:F60 E59" name="Range2_2_12_1_7_1_1_2"/>
    <protectedRange sqref="D62:D63" name="Range2_1_1_1_1_11_1_2_1_1_2"/>
    <protectedRange sqref="E60 G60:H60 F61" name="Range2_2_2_9_1_1_1_1_1"/>
    <protectedRange sqref="C62" name="Range2_1_1_2_1_1_1"/>
    <protectedRange sqref="C61" name="Range2_1_2_2_1_1_1"/>
    <protectedRange sqref="C60" name="Range2_3_2_1_1_1"/>
    <protectedRange sqref="C59" name="Range2_5_1_1_1_1"/>
    <protectedRange sqref="E61:E62 F62:F63 G61:H62 I59:I60" name="Range2_2_1_1_1_1_1"/>
    <protectedRange sqref="D59:D60" name="Range2_1_1_1_1_1_1_1_1_1"/>
    <protectedRange sqref="AS11:AS15" name="Range1_4_1_1_1_1_1"/>
    <protectedRange sqref="J11:J15 J26:J34" name="Range1_1_2_1_10_1_1_1_1_1"/>
    <protectedRange sqref="R74" name="Range2_2_1_10_1_1_1_1_1_1"/>
    <protectedRange sqref="T41" name="Range2_12_5_1_1_4_2"/>
    <protectedRange sqref="B41:B42" name="Range2_12_5_1_1_1_2"/>
    <protectedRange sqref="E41:H41" name="Range2_2_12_1_7_1_1_1_1"/>
    <protectedRange sqref="D41" name="Range2_3_2_1_3_1_1_2_10_1_1_1_1_1_1"/>
    <protectedRange sqref="C41" name="Range2_1_1_1_1_11_1_2_1_1_1_1"/>
    <protectedRange sqref="S39:S40" name="Range2_12_3_1_1_1_1_1"/>
    <protectedRange sqref="D39:H39 N39:R40" name="Range2_12_1_3_1_1_1_1_1"/>
    <protectedRange sqref="I39:M39 E40:M40" name="Range2_2_12_1_6_1_1_1_1_1"/>
    <protectedRange sqref="D40" name="Range2_1_1_1_1_11_1_1_1_1_1_1_1"/>
    <protectedRange sqref="C40" name="Range2_1_2_1_1_1_1_1_1"/>
    <protectedRange sqref="C39" name="Range2_3_1_1_1_1_1_1"/>
    <protectedRange sqref="S41" name="Range2_12_5_1_1_4_1_1"/>
    <protectedRange sqref="Q41:R41" name="Range2_12_1_5_1_1_1_1_1_1"/>
    <protectedRange sqref="N41:P41" name="Range2_12_1_2_2_1_1_1_1_1_1"/>
    <protectedRange sqref="K41:M41" name="Range2_2_12_1_4_2_1_1_1_1_1_1"/>
    <protectedRange sqref="G42:H42" name="Range2_2_12_1_3_1_1_1_1_1_4_1_1_1"/>
    <protectedRange sqref="E42:F42" name="Range2_2_12_1_7_1_1_3_1_1_1"/>
    <protectedRange sqref="I41:J41" name="Range2_2_12_1_4_2_1_1_1_2_1_1_1"/>
    <protectedRange sqref="S42" name="Range2_12_5_1_1_2_3_1_1"/>
    <protectedRange sqref="Q42:R42" name="Range2_12_1_6_1_1_1_1_2_1_1"/>
    <protectedRange sqref="N42:P42" name="Range2_12_1_2_3_1_1_1_1_2_1_1"/>
    <protectedRange sqref="I42:M42" name="Range2_2_12_1_4_3_1_1_1_1_2_1_1"/>
    <protectedRange sqref="D42" name="Range2_2_12_1_3_1_2_1_1_1_2_1_2_1_1"/>
    <protectedRange sqref="S54" name="Range2_12_5_1_1_5_1_1_1"/>
    <protectedRange sqref="S52:S53" name="Range2_12_2_1_1_1_2_1_1_2"/>
    <protectedRange sqref="R54" name="Range2_12_1_6_1_1_4_1_1_1_1_1_1_1_1_1_1_1"/>
    <protectedRange sqref="R53" name="Range2_12_1_4_1_1_1_1_1_1_1_1_1_1_1_1_1_1_1"/>
    <protectedRange sqref="Q52:R52" name="Range2_12_1_6_1_1_1_2_3_1_1_3_1_1_1_1_1_1_2"/>
    <protectedRange sqref="N52:P52" name="Range2_12_1_2_3_1_1_1_2_3_1_1_3_1_1_1_1_1_1_2"/>
    <protectedRange sqref="J52:M52" name="Range2_2_12_1_4_3_1_1_1_3_3_1_1_3_1_1_1_1_1_1_2"/>
    <protectedRange sqref="I52" name="Range2_2_12_1_7_1_1_5_2_1_1_1_1_1_1_1_1_1_1_1_1"/>
    <protectedRange sqref="D52:E52" name="Range2_2_12_1_3_1_2_1_1_1_2_1_1_1_1_3_1_1_1_1_1_1_1"/>
    <protectedRange sqref="F52" name="Range2_2_12_1_3_1_2_1_1_1_3_1_1_1_1_1_3_1_1_1_1_1_1_1"/>
    <protectedRange sqref="T50:T51" name="Range2_12_5_1_1_3_1"/>
    <protectedRange sqref="S50" name="Range2_12_4_1_1_1_4_2_2_2_1"/>
    <protectedRange sqref="Q50:R50" name="Range2_12_1_6_1_1_1_2_3_2_1_1_3_1"/>
    <protectedRange sqref="N50:P50" name="Range2_12_1_2_3_1_1_1_2_3_2_1_1_3_1"/>
    <protectedRange sqref="K50:M50" name="Range2_2_12_1_4_3_1_1_1_3_3_2_1_1_3_1"/>
    <protectedRange sqref="J50" name="Range2_2_12_1_4_3_1_1_1_3_2_1_2_2_1"/>
    <protectedRange sqref="S51" name="Range2_12_2_1_1_1_2_1_1_1_1"/>
    <protectedRange sqref="G50:H51" name="Range2_2_12_1_3_1_2_1_1_1_2_1_1_1_1_1_1_2_1_1_1"/>
    <protectedRange sqref="D50:E51" name="Range2_2_12_1_3_1_2_1_1_1_2_1_1_1_1_3_1_1_1_1_1"/>
    <protectedRange sqref="F50:F51" name="Range2_2_12_1_3_1_2_1_1_1_3_1_1_1_1_1_3_1_1_1_1_1"/>
    <protectedRange sqref="Q51:R51" name="Range2_12_1_6_1_1_1_2_3_1_1_3_1_1_1_1_1_1_1_1"/>
    <protectedRange sqref="N51:P51" name="Range2_12_1_2_3_1_1_1_2_3_1_1_3_1_1_1_1_1_1_1_1"/>
    <protectedRange sqref="J51:M51" name="Range2_2_12_1_4_3_1_1_1_3_3_1_1_3_1_1_1_1_1_1_1_1"/>
    <protectedRange sqref="I50:I51" name="Range2_2_12_1_4_3_1_1_1_2_1_2_1_1_3_1_1_1_1_1_1_1"/>
    <protectedRange sqref="G52:H52" name="Range2_2_12_1_3_1_2_1_1_1_2_1_3_1_1_3_1_1_1_1_1_1_1_1"/>
    <protectedRange sqref="T49" name="Range2_12_5_1_1_2_1_1_1"/>
    <protectedRange sqref="T43:T45" name="Range2_12_5_1_1_3_1_1_1_1_1_1"/>
    <protectedRange sqref="S43:S45" name="Range2_12_5_1_1_2_3_1_1_1_1_1_1_1_1"/>
    <protectedRange sqref="Q43:R45" name="Range2_12_1_6_1_1_1_1_2_1_1_1_1_1_1_1"/>
    <protectedRange sqref="N43:P45" name="Range2_12_1_2_3_1_1_1_1_2_1_1_1_1_1_1_1"/>
    <protectedRange sqref="I43:M45" name="Range2_2_12_1_4_3_1_1_1_1_2_1_1_1_1_1_1_1"/>
    <protectedRange sqref="E43:H45" name="Range2_2_12_1_3_1_2_1_1_1_1_2_1_1_1_1_1_1_1"/>
    <protectedRange sqref="D43:D45" name="Range2_2_12_1_3_1_2_1_1_1_2_1_2_3_1_1_1_1_1"/>
    <protectedRange sqref="T46" name="Range2_12_5_1_1_2_1_1_1_1_1_1_1_1"/>
    <protectedRange sqref="S46" name="Range2_12_4_1_1_1_4_2_1_1_1_1_1_1_1"/>
    <protectedRange sqref="Q46:R46" name="Range2_12_1_6_1_1_1_2_3_2_1_1_1_1_1_1_1"/>
    <protectedRange sqref="N46:P46" name="Range2_12_1_2_3_1_1_1_2_3_2_1_1_1_1_1_1_1"/>
    <protectedRange sqref="J46:M46" name="Range2_2_12_1_4_3_1_1_1_3_3_2_1_1_1_1_1_1_1"/>
    <protectedRange sqref="I46" name="Range2_2_12_1_4_3_1_1_1_2_1_2_2_1_1_1_1_1_1"/>
    <protectedRange sqref="G46:H46 D46:E46" name="Range2_2_12_1_3_1_2_1_1_1_2_1_3_2_1_1_1_1_1_1"/>
    <protectedRange sqref="F46" name="Range2_2_12_1_3_1_2_1_1_1_1_1_2_2_1_1_1_1_1_1"/>
    <protectedRange sqref="T47:T48" name="Range2_12_5_1_1_6_1_1_1_1_1_1_1_1"/>
    <protectedRange sqref="S47:S48" name="Range2_12_5_1_1_5_3_1_1_1_1_1_1_1_1"/>
    <protectedRange sqref="Q47:R48" name="Range2_12_1_6_1_1_1_2_3_2_1_1_2_1_1_1_1_1_1"/>
    <protectedRange sqref="N47:P48" name="Range2_12_1_2_3_1_1_1_2_3_2_1_1_2_1_1_1_1_1_1"/>
    <protectedRange sqref="J47:M48" name="Range2_2_12_1_4_3_1_1_1_3_3_2_1_1_2_1_1_1_1_1_1"/>
    <protectedRange sqref="I47:I48" name="Range2_2_12_1_4_3_1_1_1_2_1_2_2_1_2_1_1_1_1_1_1"/>
    <protectedRange sqref="G47:H48 D47:E48" name="Range2_2_12_1_3_1_2_1_1_1_2_1_3_2_1_2_1_1_1_1_1_1"/>
    <protectedRange sqref="F47:F48" name="Range2_2_12_1_3_1_2_1_1_1_1_1_2_2_1_2_1_1_1_1_1_1"/>
    <protectedRange sqref="B43:B45" name="Range2_12_5_1_1_1_2_2_1_1_1_1_1_1_1_1_1"/>
    <protectedRange sqref="B46" name="Range2_12_5_1_1_1_3_1_1_1_1_1_1_1_1_1_1"/>
    <protectedRange sqref="S49" name="Range2_12_4_1_1_1_4_2_2_1_1_1"/>
    <protectedRange sqref="Q49:R49" name="Range2_12_1_6_1_1_1_2_3_2_1_1_1_1_1"/>
    <protectedRange sqref="N49:P49" name="Range2_12_1_2_3_1_1_1_2_3_2_1_1_1_1_1"/>
    <protectedRange sqref="K49:M49" name="Range2_2_12_1_4_3_1_1_1_3_3_2_1_1_1_1_1"/>
    <protectedRange sqref="J49" name="Range2_2_12_1_4_3_1_1_1_3_2_1_2_1_1_1"/>
    <protectedRange sqref="D49:E49" name="Range2_2_12_1_3_1_2_1_1_1_2_1_2_3_2_1_1_1"/>
    <protectedRange sqref="I49" name="Range2_2_12_1_4_2_1_1_1_4_1_2_1_1_1_2_1_1_1"/>
    <protectedRange sqref="F49:H49" name="Range2_2_12_1_3_1_1_1_1_1_4_1_2_1_2_1_2_1_1_1"/>
    <protectedRange sqref="B52" name="Range2_12_5_1_1_1_2_1_1_1_1_1_1_1_1"/>
    <protectedRange sqref="B51" name="Range2_12_5_1_1_2_1_4_1_1_1_2_1_1_1_1_1_1_1_1"/>
    <protectedRange sqref="N56:Q58" name="Range2_12_1_6_1_1_2"/>
    <protectedRange sqref="D57:D58 I56:M58 G58:H58 E58" name="Range2_2_12_1_7_1_1_3"/>
    <protectedRange sqref="C58" name="Range2_1_1_2_1_1_2"/>
    <protectedRange sqref="F57:F58 E57 G57:H57" name="Range2_2_12_1_1_1_1_1_2"/>
    <protectedRange sqref="C57" name="Range2_1_4_2_1_1_1_2"/>
    <protectedRange sqref="N55:Q55" name="Range2_12_1_6_1_1_4_1_1_1_1_1_1_1_1_1_1_2"/>
    <protectedRange sqref="J55:M55" name="Range2_2_12_1_7_1_1_6_1_1_1_1_1_1_1_1_1_1_2"/>
    <protectedRange sqref="I55" name="Range2_2_12_1_4_3_1_1_1_5_1_1_1_1_1_1_1_1_1_1_1_2"/>
    <protectedRange sqref="G56:H56" name="Range2_2_12_1_3_1_2_1_1_1_2_1_1_1_1_1_1_2_1_1_1_1_2"/>
    <protectedRange sqref="Q54" name="Range2_12_1_4_1_1_1_1_1_1_1_1_1_1_1_1_1_1_2"/>
    <protectedRange sqref="N54:P54" name="Range2_12_1_2_1_1_1_1_1_1_1_1_1_1_1_1_1_1_1_2"/>
    <protectedRange sqref="J54:M54" name="Range2_2_12_1_4_1_1_1_1_1_1_1_1_1_1_1_1_1_1_1_2"/>
    <protectedRange sqref="Q53" name="Range2_12_1_6_1_1_1_2_3_1_1_3_1_1_1_1_1_1_3"/>
    <protectedRange sqref="N53:P53" name="Range2_12_1_2_3_1_1_1_2_3_1_1_3_1_1_1_1_1_1_3"/>
    <protectedRange sqref="I54 J53:M53" name="Range2_2_12_1_4_3_1_1_1_3_3_1_1_3_1_1_1_1_1_1_3"/>
    <protectedRange sqref="D56:E56 G55:H55" name="Range2_2_12_1_3_1_2_1_1_1_3_1_1_1_1_1_1_1_2_1_1_2"/>
    <protectedRange sqref="I53" name="Range2_2_12_1_7_1_1_5_2_1_1_1_1_1_1_1_1_1_1_1_2"/>
    <protectedRange sqref="D54:E55 G54:H54 F56" name="Range2_2_12_1_3_3_1_1_1_2_1_1_1_1_1_1_1_1_1_1_1_2"/>
    <protectedRange sqref="F54:F55" name="Range2_2_12_1_3_1_2_1_1_1_2_1_3_1_1_3_1_1_1_1_1_1_3"/>
    <protectedRange sqref="D53:E53" name="Range2_2_12_1_3_1_2_1_1_1_2_1_1_1_1_3_1_1_1_1_1_1_2"/>
    <protectedRange sqref="F53" name="Range2_2_12_1_3_1_2_1_1_1_3_1_1_1_1_1_3_1_1_1_1_1_1_2"/>
    <protectedRange sqref="G53:H53" name="Range2_2_12_1_3_1_2_1_1_1_2_1_3_1_1_3_1_1_1_1_1_1_1_2"/>
    <protectedRange sqref="B53" name="Range2_12_5_1_1_1_2_1_1_1_1_1_1_1_1_1"/>
    <protectedRange sqref="B56:B58" name="Range2_12_5_1_1_2_1_3"/>
    <protectedRange sqref="B54" name="Range2_12_5_1_1_2_2_1_3_1_1_1_1_1_1_1_1_1_1_1_1"/>
    <protectedRange sqref="B55" name="Range2_12_5_1_1_2_1_4_1_1_1_2_1_1_1_1_1_1_1_1_1"/>
    <protectedRange sqref="O11:O15" name="Range1_16_3_1_1"/>
    <protectedRange sqref="P11:P15" name="Range1_16_3_1_1_1"/>
    <protectedRange sqref="Q11:Q15" name="Range1_16_3_1_1_3"/>
    <protectedRange sqref="Z11:Z15" name="Range1_16_3_1_1_4"/>
    <protectedRange sqref="AB11:AB15" name="Range1_16_3_1_1_5"/>
    <protectedRange sqref="AG11:AG15" name="Range1_16_3_1_1_6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Y15 AA11:AA15 AC11:AE15 X16:AE34">
    <cfRule type="containsText" dxfId="714" priority="21" operator="containsText" text="N/A">
      <formula>NOT(ISERROR(SEARCH("N/A",X11)))</formula>
    </cfRule>
    <cfRule type="cellIs" dxfId="713" priority="39" operator="equal">
      <formula>0</formula>
    </cfRule>
  </conditionalFormatting>
  <conditionalFormatting sqref="X11:Y15 AA11:AA15 AC11:AE15 X16:AE34">
    <cfRule type="cellIs" dxfId="712" priority="38" operator="greaterThanOrEqual">
      <formula>1185</formula>
    </cfRule>
  </conditionalFormatting>
  <conditionalFormatting sqref="X11:Y15 AA11:AA15 AC11:AE15 X16:AE34">
    <cfRule type="cellIs" dxfId="711" priority="37" operator="between">
      <formula>0.1</formula>
      <formula>1184</formula>
    </cfRule>
  </conditionalFormatting>
  <conditionalFormatting sqref="X8 AJ11:AO14 AJ15:AL15 AM15:AO16 AJ16:AJ34 AK17:AK32 AL16:AL34 AM17:AN34 AO17:AO32">
    <cfRule type="cellIs" dxfId="710" priority="36" operator="equal">
      <formula>0</formula>
    </cfRule>
  </conditionalFormatting>
  <conditionalFormatting sqref="X8 AJ11:AO14 AJ15:AL15 AM15:AO16 AJ16:AJ34 AK17:AK32 AL16:AL34 AM17:AN34 AO17:AO32">
    <cfRule type="cellIs" dxfId="709" priority="35" operator="greaterThan">
      <formula>1179</formula>
    </cfRule>
  </conditionalFormatting>
  <conditionalFormatting sqref="X8 AJ11:AO14 AJ15:AL15 AM15:AO16 AJ16:AJ34 AK17:AK32 AL16:AL34 AM17:AN34 AO17:AO32">
    <cfRule type="cellIs" dxfId="708" priority="34" operator="greaterThan">
      <formula>99</formula>
    </cfRule>
  </conditionalFormatting>
  <conditionalFormatting sqref="X8 AJ11:AO14 AJ15:AL15 AM15:AO16 AJ16:AJ34 AK17:AK32 AL16:AL34 AM17:AN34 AO17:AO32">
    <cfRule type="cellIs" dxfId="707" priority="33" operator="greaterThan">
      <formula>0.99</formula>
    </cfRule>
  </conditionalFormatting>
  <conditionalFormatting sqref="AB8">
    <cfRule type="cellIs" dxfId="706" priority="32" operator="equal">
      <formula>0</formula>
    </cfRule>
  </conditionalFormatting>
  <conditionalFormatting sqref="AB8">
    <cfRule type="cellIs" dxfId="705" priority="31" operator="greaterThan">
      <formula>1179</formula>
    </cfRule>
  </conditionalFormatting>
  <conditionalFormatting sqref="AB8">
    <cfRule type="cellIs" dxfId="704" priority="30" operator="greaterThan">
      <formula>99</formula>
    </cfRule>
  </conditionalFormatting>
  <conditionalFormatting sqref="AB8">
    <cfRule type="cellIs" dxfId="703" priority="29" operator="greaterThan">
      <formula>0.99</formula>
    </cfRule>
  </conditionalFormatting>
  <conditionalFormatting sqref="AQ11:AQ34 AK33 AK16 AO33:AO34">
    <cfRule type="cellIs" dxfId="702" priority="28" operator="equal">
      <formula>0</formula>
    </cfRule>
  </conditionalFormatting>
  <conditionalFormatting sqref="AQ11:AQ34 AK33 AK16 AO33:AO34">
    <cfRule type="cellIs" dxfId="701" priority="27" operator="greaterThan">
      <formula>1179</formula>
    </cfRule>
  </conditionalFormatting>
  <conditionalFormatting sqref="AQ11:AQ34 AK33 AK16 AO33:AO34">
    <cfRule type="cellIs" dxfId="700" priority="26" operator="greaterThan">
      <formula>99</formula>
    </cfRule>
  </conditionalFormatting>
  <conditionalFormatting sqref="AQ11:AQ34 AK33 AK16 AO33:AO34">
    <cfRule type="cellIs" dxfId="699" priority="25" operator="greaterThan">
      <formula>0.99</formula>
    </cfRule>
  </conditionalFormatting>
  <conditionalFormatting sqref="AI11:AI34">
    <cfRule type="cellIs" dxfId="698" priority="24" operator="greaterThan">
      <formula>$AI$8</formula>
    </cfRule>
  </conditionalFormatting>
  <conditionalFormatting sqref="AH11:AH34">
    <cfRule type="cellIs" dxfId="697" priority="22" operator="greaterThan">
      <formula>$AH$8</formula>
    </cfRule>
    <cfRule type="cellIs" dxfId="696" priority="23" operator="greaterThan">
      <formula>$AH$8</formula>
    </cfRule>
  </conditionalFormatting>
  <conditionalFormatting sqref="AP33:AP34">
    <cfRule type="cellIs" dxfId="695" priority="20" operator="equal">
      <formula>0</formula>
    </cfRule>
  </conditionalFormatting>
  <conditionalFormatting sqref="AP33:AP34">
    <cfRule type="cellIs" dxfId="694" priority="19" operator="greaterThan">
      <formula>1179</formula>
    </cfRule>
  </conditionalFormatting>
  <conditionalFormatting sqref="AP33:AP34">
    <cfRule type="cellIs" dxfId="693" priority="18" operator="greaterThan">
      <formula>99</formula>
    </cfRule>
  </conditionalFormatting>
  <conditionalFormatting sqref="AP33:AP34">
    <cfRule type="cellIs" dxfId="692" priority="17" operator="greaterThan">
      <formula>0.99</formula>
    </cfRule>
  </conditionalFormatting>
  <conditionalFormatting sqref="AK34">
    <cfRule type="cellIs" dxfId="691" priority="16" operator="equal">
      <formula>0</formula>
    </cfRule>
  </conditionalFormatting>
  <conditionalFormatting sqref="AK34">
    <cfRule type="cellIs" dxfId="690" priority="15" operator="greaterThan">
      <formula>1179</formula>
    </cfRule>
  </conditionalFormatting>
  <conditionalFormatting sqref="AK34">
    <cfRule type="cellIs" dxfId="689" priority="14" operator="greaterThan">
      <formula>99</formula>
    </cfRule>
  </conditionalFormatting>
  <conditionalFormatting sqref="AK34">
    <cfRule type="cellIs" dxfId="688" priority="13" operator="greaterThan">
      <formula>0.99</formula>
    </cfRule>
  </conditionalFormatting>
  <conditionalFormatting sqref="Z11:Z15">
    <cfRule type="containsText" dxfId="687" priority="9" operator="containsText" text="N/A">
      <formula>NOT(ISERROR(SEARCH("N/A",Z11)))</formula>
    </cfRule>
    <cfRule type="cellIs" dxfId="686" priority="12" operator="equal">
      <formula>0</formula>
    </cfRule>
  </conditionalFormatting>
  <conditionalFormatting sqref="Z11:Z15">
    <cfRule type="cellIs" dxfId="685" priority="11" operator="greaterThanOrEqual">
      <formula>1185</formula>
    </cfRule>
  </conditionalFormatting>
  <conditionalFormatting sqref="Z11:Z15">
    <cfRule type="cellIs" dxfId="684" priority="10" operator="between">
      <formula>0.1</formula>
      <formula>1184</formula>
    </cfRule>
  </conditionalFormatting>
  <conditionalFormatting sqref="AB11:AB15">
    <cfRule type="containsText" dxfId="683" priority="5" operator="containsText" text="N/A">
      <formula>NOT(ISERROR(SEARCH("N/A",AB11)))</formula>
    </cfRule>
    <cfRule type="cellIs" dxfId="682" priority="8" operator="equal">
      <formula>0</formula>
    </cfRule>
  </conditionalFormatting>
  <conditionalFormatting sqref="AB11:AB15">
    <cfRule type="cellIs" dxfId="681" priority="7" operator="greaterThanOrEqual">
      <formula>1185</formula>
    </cfRule>
  </conditionalFormatting>
  <conditionalFormatting sqref="AB11:AB15">
    <cfRule type="cellIs" dxfId="680" priority="6" operator="between">
      <formula>0.1</formula>
      <formula>1184</formula>
    </cfRule>
  </conditionalFormatting>
  <conditionalFormatting sqref="AP11:AP32">
    <cfRule type="cellIs" dxfId="679" priority="4" operator="equal">
      <formula>0</formula>
    </cfRule>
  </conditionalFormatting>
  <conditionalFormatting sqref="AP11:AP32">
    <cfRule type="cellIs" dxfId="678" priority="3" operator="greaterThan">
      <formula>1179</formula>
    </cfRule>
  </conditionalFormatting>
  <conditionalFormatting sqref="AP11:AP32">
    <cfRule type="cellIs" dxfId="677" priority="2" operator="greaterThan">
      <formula>99</formula>
    </cfRule>
  </conditionalFormatting>
  <conditionalFormatting sqref="AP11:AP32">
    <cfRule type="cellIs" dxfId="676" priority="1" operator="greaterThan">
      <formula>0.99</formula>
    </cfRule>
  </conditionalFormatting>
  <dataValidations disablePrompts="1"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4"/>
  <sheetViews>
    <sheetView showGridLines="0" topLeftCell="AA19" zoomScaleNormal="100" workbookViewId="0">
      <selection activeCell="AR37" sqref="AR37"/>
    </sheetView>
  </sheetViews>
  <sheetFormatPr defaultRowHeight="15" x14ac:dyDescent="0.25"/>
  <cols>
    <col min="1" max="1" width="7.140625" style="301" customWidth="1"/>
    <col min="2" max="2" width="10.5703125" style="301" customWidth="1"/>
    <col min="3" max="3" width="14" style="301" customWidth="1"/>
    <col min="4" max="7" width="9.140625" style="301"/>
    <col min="8" max="8" width="20.42578125" style="301" customWidth="1"/>
    <col min="9" max="10" width="9.140625" style="301"/>
    <col min="11" max="11" width="9" style="301" customWidth="1"/>
    <col min="12" max="14" width="9.140625" style="301" hidden="1" customWidth="1"/>
    <col min="15" max="16" width="9.140625" style="301"/>
    <col min="17" max="18" width="9.140625" style="301" customWidth="1"/>
    <col min="19" max="32" width="9.140625" style="301"/>
    <col min="33" max="33" width="10.42578125" style="301" bestFit="1" customWidth="1"/>
    <col min="34" max="44" width="9.140625" style="301"/>
    <col min="45" max="45" width="83.85546875" style="161" customWidth="1"/>
    <col min="46" max="47" width="9.140625" style="254"/>
    <col min="48" max="48" width="29.7109375" style="254" customWidth="1"/>
    <col min="49" max="49" width="22" style="254" customWidth="1"/>
    <col min="50" max="50" width="9.140625" style="254"/>
    <col min="51" max="51" width="38.5703125" style="254" bestFit="1" customWidth="1"/>
    <col min="52" max="16384" width="9.140625" style="301"/>
  </cols>
  <sheetData>
    <row r="2" spans="2:51" ht="21" x14ac:dyDescent="0.25">
      <c r="B2" s="151"/>
      <c r="C2" s="254"/>
      <c r="D2" s="254"/>
      <c r="E2" s="152"/>
      <c r="F2" s="152"/>
      <c r="G2" s="254"/>
      <c r="H2" s="153"/>
      <c r="I2" s="153"/>
      <c r="J2" s="254"/>
      <c r="K2" s="153"/>
      <c r="L2" s="153"/>
      <c r="M2" s="254"/>
      <c r="N2" s="254"/>
      <c r="O2" s="154"/>
      <c r="P2" s="155" t="s">
        <v>0</v>
      </c>
      <c r="Q2" s="155"/>
      <c r="R2" s="156"/>
      <c r="S2" s="157"/>
      <c r="T2" s="158"/>
      <c r="U2" s="158"/>
      <c r="V2" s="159"/>
      <c r="W2" s="160"/>
      <c r="X2" s="158"/>
      <c r="Y2" s="158"/>
      <c r="Z2" s="158"/>
      <c r="AA2" s="158"/>
      <c r="AB2" s="158"/>
      <c r="AC2" s="158"/>
      <c r="AD2" s="158"/>
      <c r="AE2" s="158"/>
      <c r="AM2" s="254"/>
      <c r="AN2" s="254"/>
      <c r="AO2" s="254"/>
      <c r="AP2" s="254"/>
      <c r="AQ2" s="254"/>
      <c r="AR2" s="254"/>
    </row>
    <row r="3" spans="2:51" ht="21" x14ac:dyDescent="0.25">
      <c r="B3" s="162" t="s">
        <v>1</v>
      </c>
      <c r="C3" s="162"/>
      <c r="D3" s="162"/>
      <c r="E3" s="254"/>
      <c r="F3" s="153"/>
      <c r="G3" s="153"/>
      <c r="H3" s="254"/>
      <c r="I3" s="254"/>
      <c r="J3" s="254"/>
      <c r="K3" s="163"/>
      <c r="L3" s="164"/>
      <c r="M3" s="254"/>
      <c r="N3" s="254"/>
      <c r="O3" s="165" t="s">
        <v>2</v>
      </c>
      <c r="P3" s="367" t="s">
        <v>134</v>
      </c>
      <c r="Q3" s="368"/>
      <c r="R3" s="368"/>
      <c r="S3" s="368"/>
      <c r="T3" s="368"/>
      <c r="U3" s="369"/>
      <c r="V3" s="166"/>
      <c r="W3" s="166"/>
      <c r="X3" s="166"/>
      <c r="Y3" s="166"/>
      <c r="Z3" s="166"/>
      <c r="AH3" s="254"/>
      <c r="AI3" s="254"/>
      <c r="AJ3" s="254"/>
      <c r="AK3" s="254"/>
      <c r="AL3" s="161"/>
      <c r="AM3" s="254"/>
      <c r="AN3" s="254"/>
      <c r="AO3" s="254"/>
      <c r="AP3" s="254"/>
      <c r="AQ3" s="254"/>
      <c r="AR3" s="254"/>
      <c r="AS3" s="254"/>
    </row>
    <row r="4" spans="2:51" x14ac:dyDescent="0.25">
      <c r="B4" s="167" t="s">
        <v>4</v>
      </c>
      <c r="C4" s="167"/>
      <c r="D4" s="167"/>
      <c r="E4" s="254"/>
      <c r="F4" s="168"/>
      <c r="G4" s="254"/>
      <c r="H4" s="254"/>
      <c r="I4" s="254"/>
      <c r="J4" s="254"/>
      <c r="K4" s="254"/>
      <c r="L4" s="254"/>
      <c r="M4" s="254"/>
      <c r="N4" s="254"/>
      <c r="O4" s="165" t="s">
        <v>5</v>
      </c>
      <c r="P4" s="367" t="s">
        <v>134</v>
      </c>
      <c r="Q4" s="368"/>
      <c r="R4" s="368"/>
      <c r="S4" s="368"/>
      <c r="T4" s="368"/>
      <c r="U4" s="369"/>
      <c r="V4" s="166"/>
      <c r="W4" s="166"/>
      <c r="X4" s="166"/>
      <c r="Y4" s="166"/>
      <c r="Z4" s="166"/>
      <c r="AH4" s="254"/>
      <c r="AI4" s="254"/>
      <c r="AJ4" s="254"/>
      <c r="AK4" s="254"/>
      <c r="AL4" s="161"/>
      <c r="AM4" s="254"/>
      <c r="AN4" s="254"/>
      <c r="AO4" s="254"/>
      <c r="AP4" s="254"/>
      <c r="AQ4" s="254"/>
      <c r="AR4" s="254"/>
      <c r="AS4" s="254"/>
    </row>
    <row r="5" spans="2:51" x14ac:dyDescent="0.25">
      <c r="B5" s="254"/>
      <c r="C5" s="254"/>
      <c r="D5" s="254"/>
      <c r="E5" s="169"/>
      <c r="F5" s="169"/>
      <c r="G5" s="254"/>
      <c r="H5" s="254"/>
      <c r="I5" s="254"/>
      <c r="J5" s="254"/>
      <c r="K5" s="254"/>
      <c r="L5" s="254"/>
      <c r="M5" s="254"/>
      <c r="N5" s="254"/>
      <c r="O5" s="165" t="s">
        <v>6</v>
      </c>
      <c r="P5" s="367" t="s">
        <v>133</v>
      </c>
      <c r="Q5" s="368"/>
      <c r="R5" s="368"/>
      <c r="S5" s="368"/>
      <c r="T5" s="368"/>
      <c r="U5" s="369"/>
      <c r="V5" s="166"/>
      <c r="W5" s="166"/>
      <c r="X5" s="166"/>
      <c r="Y5" s="166"/>
      <c r="Z5" s="166"/>
      <c r="AH5" s="254"/>
      <c r="AI5" s="254"/>
      <c r="AJ5" s="254"/>
      <c r="AK5" s="254"/>
      <c r="AL5" s="161"/>
      <c r="AM5" s="254"/>
      <c r="AN5" s="254"/>
      <c r="AO5" s="254"/>
      <c r="AP5" s="254"/>
      <c r="AQ5" s="254"/>
      <c r="AR5" s="254"/>
      <c r="AS5" s="254"/>
    </row>
    <row r="6" spans="2:51" x14ac:dyDescent="0.25">
      <c r="B6" s="367" t="s">
        <v>7</v>
      </c>
      <c r="C6" s="369"/>
      <c r="D6" s="370" t="s">
        <v>8</v>
      </c>
      <c r="E6" s="371"/>
      <c r="F6" s="371"/>
      <c r="G6" s="371"/>
      <c r="H6" s="372"/>
      <c r="I6" s="254"/>
      <c r="J6" s="254"/>
      <c r="K6" s="165"/>
      <c r="L6" s="373">
        <v>41686</v>
      </c>
      <c r="M6" s="373"/>
      <c r="N6" s="170"/>
      <c r="O6" s="170"/>
      <c r="P6" s="171"/>
      <c r="Q6" s="171"/>
      <c r="R6" s="171"/>
      <c r="S6" s="171"/>
      <c r="T6" s="171"/>
      <c r="U6" s="171"/>
      <c r="V6" s="171"/>
      <c r="W6" s="172"/>
      <c r="X6" s="172"/>
      <c r="Y6" s="172"/>
      <c r="Z6" s="172"/>
      <c r="AA6" s="172"/>
      <c r="AB6" s="172"/>
      <c r="AC6" s="172"/>
      <c r="AD6" s="172"/>
      <c r="AE6" s="172"/>
      <c r="AJ6" s="302"/>
      <c r="AM6" s="174"/>
      <c r="AN6" s="174"/>
      <c r="AO6" s="174"/>
      <c r="AP6" s="174"/>
      <c r="AQ6" s="174"/>
      <c r="AR6" s="174"/>
      <c r="AS6" s="175"/>
    </row>
    <row r="7" spans="2:51" ht="36" x14ac:dyDescent="0.25">
      <c r="B7" s="374" t="s">
        <v>9</v>
      </c>
      <c r="C7" s="375"/>
      <c r="D7" s="374" t="s">
        <v>10</v>
      </c>
      <c r="E7" s="376"/>
      <c r="F7" s="376"/>
      <c r="G7" s="375"/>
      <c r="H7" s="312" t="s">
        <v>11</v>
      </c>
      <c r="I7" s="311" t="s">
        <v>12</v>
      </c>
      <c r="J7" s="311" t="s">
        <v>13</v>
      </c>
      <c r="K7" s="311" t="s">
        <v>14</v>
      </c>
      <c r="L7" s="161"/>
      <c r="M7" s="161"/>
      <c r="N7" s="161"/>
      <c r="O7" s="312" t="s">
        <v>15</v>
      </c>
      <c r="P7" s="374" t="s">
        <v>16</v>
      </c>
      <c r="Q7" s="376"/>
      <c r="R7" s="376"/>
      <c r="S7" s="376"/>
      <c r="T7" s="375"/>
      <c r="U7" s="387" t="s">
        <v>17</v>
      </c>
      <c r="V7" s="387"/>
      <c r="W7" s="311" t="s">
        <v>18</v>
      </c>
      <c r="X7" s="374" t="s">
        <v>19</v>
      </c>
      <c r="Y7" s="375"/>
      <c r="Z7" s="374" t="s">
        <v>20</v>
      </c>
      <c r="AA7" s="375"/>
      <c r="AB7" s="374" t="s">
        <v>21</v>
      </c>
      <c r="AC7" s="375"/>
      <c r="AD7" s="374" t="s">
        <v>22</v>
      </c>
      <c r="AE7" s="375"/>
      <c r="AF7" s="311" t="s">
        <v>23</v>
      </c>
      <c r="AG7" s="311" t="s">
        <v>24</v>
      </c>
      <c r="AH7" s="311" t="s">
        <v>25</v>
      </c>
      <c r="AI7" s="311" t="s">
        <v>26</v>
      </c>
      <c r="AJ7" s="374" t="s">
        <v>27</v>
      </c>
      <c r="AK7" s="376"/>
      <c r="AL7" s="376"/>
      <c r="AM7" s="376"/>
      <c r="AN7" s="375"/>
      <c r="AO7" s="374" t="s">
        <v>28</v>
      </c>
      <c r="AP7" s="376"/>
      <c r="AQ7" s="375"/>
      <c r="AR7" s="311" t="s">
        <v>29</v>
      </c>
      <c r="AS7" s="176"/>
      <c r="AT7" s="161"/>
      <c r="AU7" s="161"/>
      <c r="AV7" s="161"/>
      <c r="AW7" s="161"/>
      <c r="AX7" s="161"/>
      <c r="AY7" s="161"/>
    </row>
    <row r="8" spans="2:51" x14ac:dyDescent="0.25">
      <c r="B8" s="377">
        <v>41954</v>
      </c>
      <c r="C8" s="378"/>
      <c r="D8" s="379" t="s">
        <v>30</v>
      </c>
      <c r="E8" s="380"/>
      <c r="F8" s="380"/>
      <c r="G8" s="381"/>
      <c r="H8" s="177"/>
      <c r="I8" s="379" t="s">
        <v>30</v>
      </c>
      <c r="J8" s="380"/>
      <c r="K8" s="381"/>
      <c r="L8" s="178"/>
      <c r="M8" s="178"/>
      <c r="N8" s="178"/>
      <c r="O8" s="177" t="s">
        <v>31</v>
      </c>
      <c r="P8" s="177" t="s">
        <v>31</v>
      </c>
      <c r="Q8" s="177" t="s">
        <v>32</v>
      </c>
      <c r="R8" s="177" t="s">
        <v>32</v>
      </c>
      <c r="S8" s="177" t="s">
        <v>31</v>
      </c>
      <c r="T8" s="177" t="s">
        <v>33</v>
      </c>
      <c r="U8" s="382" t="s">
        <v>34</v>
      </c>
      <c r="V8" s="382"/>
      <c r="W8" s="179" t="s">
        <v>35</v>
      </c>
      <c r="X8" s="383">
        <v>0</v>
      </c>
      <c r="Y8" s="384"/>
      <c r="Z8" s="385" t="s">
        <v>36</v>
      </c>
      <c r="AA8" s="386"/>
      <c r="AB8" s="383">
        <v>1185</v>
      </c>
      <c r="AC8" s="384"/>
      <c r="AD8" s="388">
        <v>800</v>
      </c>
      <c r="AE8" s="389"/>
      <c r="AF8" s="177"/>
      <c r="AG8" s="179">
        <f>AG34-AG10</f>
        <v>25460</v>
      </c>
      <c r="AH8" s="180"/>
      <c r="AI8" s="180"/>
      <c r="AJ8" s="177" t="s">
        <v>37</v>
      </c>
      <c r="AK8" s="177" t="s">
        <v>37</v>
      </c>
      <c r="AL8" s="177" t="s">
        <v>37</v>
      </c>
      <c r="AM8" s="177" t="s">
        <v>37</v>
      </c>
      <c r="AN8" s="177" t="s">
        <v>37</v>
      </c>
      <c r="AO8" s="177" t="s">
        <v>37</v>
      </c>
      <c r="AP8" s="177" t="s">
        <v>32</v>
      </c>
      <c r="AQ8" s="177" t="s">
        <v>32</v>
      </c>
      <c r="AR8" s="177" t="s">
        <v>38</v>
      </c>
      <c r="AS8" s="176"/>
      <c r="AV8" s="181" t="s">
        <v>39</v>
      </c>
    </row>
    <row r="9" spans="2:51" ht="60" x14ac:dyDescent="0.25">
      <c r="B9" s="390" t="s">
        <v>40</v>
      </c>
      <c r="C9" s="390"/>
      <c r="D9" s="391" t="s">
        <v>41</v>
      </c>
      <c r="E9" s="392"/>
      <c r="F9" s="393" t="s">
        <v>42</v>
      </c>
      <c r="G9" s="392"/>
      <c r="H9" s="394" t="s">
        <v>43</v>
      </c>
      <c r="I9" s="390" t="s">
        <v>44</v>
      </c>
      <c r="J9" s="390"/>
      <c r="K9" s="390"/>
      <c r="L9" s="311" t="s">
        <v>45</v>
      </c>
      <c r="M9" s="387" t="s">
        <v>46</v>
      </c>
      <c r="N9" s="182" t="s">
        <v>47</v>
      </c>
      <c r="O9" s="395" t="s">
        <v>48</v>
      </c>
      <c r="P9" s="395" t="s">
        <v>49</v>
      </c>
      <c r="Q9" s="183" t="s">
        <v>50</v>
      </c>
      <c r="R9" s="402" t="s">
        <v>51</v>
      </c>
      <c r="S9" s="403"/>
      <c r="T9" s="404"/>
      <c r="U9" s="309" t="s">
        <v>52</v>
      </c>
      <c r="V9" s="309" t="s">
        <v>53</v>
      </c>
      <c r="W9" s="390" t="s">
        <v>54</v>
      </c>
      <c r="X9" s="408" t="s">
        <v>55</v>
      </c>
      <c r="Y9" s="409"/>
      <c r="Z9" s="409"/>
      <c r="AA9" s="409"/>
      <c r="AB9" s="409"/>
      <c r="AC9" s="409"/>
      <c r="AD9" s="409"/>
      <c r="AE9" s="410"/>
      <c r="AF9" s="308" t="s">
        <v>56</v>
      </c>
      <c r="AG9" s="308" t="s">
        <v>57</v>
      </c>
      <c r="AH9" s="397" t="s">
        <v>58</v>
      </c>
      <c r="AI9" s="411" t="s">
        <v>59</v>
      </c>
      <c r="AJ9" s="309" t="s">
        <v>60</v>
      </c>
      <c r="AK9" s="309" t="s">
        <v>61</v>
      </c>
      <c r="AL9" s="309" t="s">
        <v>62</v>
      </c>
      <c r="AM9" s="309" t="s">
        <v>63</v>
      </c>
      <c r="AN9" s="309" t="s">
        <v>64</v>
      </c>
      <c r="AO9" s="309" t="s">
        <v>65</v>
      </c>
      <c r="AP9" s="309" t="s">
        <v>66</v>
      </c>
      <c r="AQ9" s="395" t="s">
        <v>67</v>
      </c>
      <c r="AR9" s="309" t="s">
        <v>68</v>
      </c>
      <c r="AS9" s="397" t="s">
        <v>69</v>
      </c>
      <c r="AV9" s="184" t="s">
        <v>70</v>
      </c>
      <c r="AW9" s="184" t="s">
        <v>71</v>
      </c>
      <c r="AY9" s="185" t="s">
        <v>72</v>
      </c>
    </row>
    <row r="10" spans="2:51" x14ac:dyDescent="0.25">
      <c r="B10" s="309" t="s">
        <v>73</v>
      </c>
      <c r="C10" s="309" t="s">
        <v>74</v>
      </c>
      <c r="D10" s="309" t="s">
        <v>75</v>
      </c>
      <c r="E10" s="309" t="s">
        <v>76</v>
      </c>
      <c r="F10" s="309" t="s">
        <v>75</v>
      </c>
      <c r="G10" s="309" t="s">
        <v>76</v>
      </c>
      <c r="H10" s="394"/>
      <c r="I10" s="309" t="s">
        <v>76</v>
      </c>
      <c r="J10" s="309" t="s">
        <v>76</v>
      </c>
      <c r="K10" s="309" t="s">
        <v>76</v>
      </c>
      <c r="L10" s="177" t="s">
        <v>30</v>
      </c>
      <c r="M10" s="387"/>
      <c r="N10" s="177" t="s">
        <v>30</v>
      </c>
      <c r="O10" s="396"/>
      <c r="P10" s="396"/>
      <c r="Q10" s="150">
        <v>13657870</v>
      </c>
      <c r="R10" s="405"/>
      <c r="S10" s="406"/>
      <c r="T10" s="407"/>
      <c r="U10" s="309" t="s">
        <v>76</v>
      </c>
      <c r="V10" s="309" t="s">
        <v>76</v>
      </c>
      <c r="W10" s="390"/>
      <c r="X10" s="186" t="s">
        <v>77</v>
      </c>
      <c r="Y10" s="186" t="s">
        <v>78</v>
      </c>
      <c r="Z10" s="186" t="s">
        <v>79</v>
      </c>
      <c r="AA10" s="186" t="s">
        <v>80</v>
      </c>
      <c r="AB10" s="186" t="s">
        <v>81</v>
      </c>
      <c r="AC10" s="186" t="s">
        <v>82</v>
      </c>
      <c r="AD10" s="186" t="s">
        <v>83</v>
      </c>
      <c r="AE10" s="186" t="s">
        <v>84</v>
      </c>
      <c r="AF10" s="187"/>
      <c r="AG10" s="148">
        <v>32302538</v>
      </c>
      <c r="AH10" s="397"/>
      <c r="AI10" s="412"/>
      <c r="AJ10" s="309" t="s">
        <v>85</v>
      </c>
      <c r="AK10" s="309" t="s">
        <v>85</v>
      </c>
      <c r="AL10" s="309" t="s">
        <v>85</v>
      </c>
      <c r="AM10" s="309" t="s">
        <v>85</v>
      </c>
      <c r="AN10" s="309" t="s">
        <v>85</v>
      </c>
      <c r="AO10" s="309" t="s">
        <v>85</v>
      </c>
      <c r="AP10" s="149">
        <v>7099686</v>
      </c>
      <c r="AQ10" s="396"/>
      <c r="AR10" s="310" t="s">
        <v>86</v>
      </c>
      <c r="AS10" s="397"/>
      <c r="AV10" s="188" t="s">
        <v>87</v>
      </c>
      <c r="AW10" s="188" t="s">
        <v>88</v>
      </c>
      <c r="AY10" s="189"/>
    </row>
    <row r="11" spans="2:51" x14ac:dyDescent="0.25">
      <c r="B11" s="190">
        <v>2</v>
      </c>
      <c r="C11" s="190">
        <v>4.1666666666666664E-2</v>
      </c>
      <c r="D11" s="191">
        <v>13</v>
      </c>
      <c r="E11" s="192">
        <f>D11/1.42</f>
        <v>9.1549295774647899</v>
      </c>
      <c r="F11" s="255">
        <v>66</v>
      </c>
      <c r="G11" s="192">
        <f>F11/1.42</f>
        <v>46.478873239436624</v>
      </c>
      <c r="H11" s="193" t="s">
        <v>89</v>
      </c>
      <c r="I11" s="193">
        <f>J11-(2/1.42)</f>
        <v>41.549295774647888</v>
      </c>
      <c r="J11" s="194">
        <f>(F11-5)/1.42</f>
        <v>42.95774647887324</v>
      </c>
      <c r="K11" s="193">
        <f>J11+(6/1.42)</f>
        <v>47.183098591549296</v>
      </c>
      <c r="L11" s="195">
        <v>14</v>
      </c>
      <c r="M11" s="196" t="s">
        <v>90</v>
      </c>
      <c r="N11" s="196">
        <v>11.4</v>
      </c>
      <c r="O11" s="197">
        <v>123</v>
      </c>
      <c r="P11" s="197">
        <v>84</v>
      </c>
      <c r="Q11" s="197">
        <v>13661475</v>
      </c>
      <c r="R11" s="198">
        <f>Q11-Q10</f>
        <v>3605</v>
      </c>
      <c r="S11" s="199">
        <f>R11*24/1000</f>
        <v>86.52</v>
      </c>
      <c r="T11" s="199">
        <f>R11/1000</f>
        <v>3.605</v>
      </c>
      <c r="U11" s="200">
        <v>6.1</v>
      </c>
      <c r="V11" s="200">
        <f>U11</f>
        <v>6.1</v>
      </c>
      <c r="W11" s="262" t="s">
        <v>132</v>
      </c>
      <c r="X11" s="256">
        <v>0</v>
      </c>
      <c r="Y11" s="256">
        <v>0</v>
      </c>
      <c r="Z11" s="256">
        <v>989</v>
      </c>
      <c r="AA11" s="256">
        <v>0</v>
      </c>
      <c r="AB11" s="256">
        <v>1088</v>
      </c>
      <c r="AC11" s="201" t="s">
        <v>91</v>
      </c>
      <c r="AD11" s="201" t="s">
        <v>91</v>
      </c>
      <c r="AE11" s="201" t="s">
        <v>91</v>
      </c>
      <c r="AF11" s="202" t="s">
        <v>91</v>
      </c>
      <c r="AG11" s="202">
        <v>32303146</v>
      </c>
      <c r="AH11" s="203">
        <f>IF(ISBLANK(AG11),"-",AG11-AG10)</f>
        <v>608</v>
      </c>
      <c r="AI11" s="204">
        <f>AH11/T11</f>
        <v>168.65464632454925</v>
      </c>
      <c r="AJ11" s="205">
        <v>0</v>
      </c>
      <c r="AK11" s="205">
        <v>0</v>
      </c>
      <c r="AL11" s="205">
        <v>1</v>
      </c>
      <c r="AM11" s="205">
        <v>0</v>
      </c>
      <c r="AN11" s="205">
        <v>1</v>
      </c>
      <c r="AO11" s="205">
        <v>0.35</v>
      </c>
      <c r="AP11" s="256">
        <v>7100975</v>
      </c>
      <c r="AQ11" s="256">
        <f>AP11-AP10</f>
        <v>1289</v>
      </c>
      <c r="AR11" s="206"/>
      <c r="AS11" s="207" t="s">
        <v>114</v>
      </c>
      <c r="AV11" s="188" t="s">
        <v>89</v>
      </c>
      <c r="AW11" s="188" t="s">
        <v>92</v>
      </c>
      <c r="AY11" s="253" t="s">
        <v>134</v>
      </c>
    </row>
    <row r="12" spans="2:51" x14ac:dyDescent="0.25">
      <c r="B12" s="190">
        <v>2.0416666666666701</v>
      </c>
      <c r="C12" s="190">
        <v>8.3333333333333329E-2</v>
      </c>
      <c r="D12" s="191">
        <v>15</v>
      </c>
      <c r="E12" s="192">
        <f t="shared" ref="E12:E34" si="0">D12/1.42</f>
        <v>10.563380281690142</v>
      </c>
      <c r="F12" s="255">
        <v>66</v>
      </c>
      <c r="G12" s="192">
        <f t="shared" ref="G12:G34" si="1">F12/1.42</f>
        <v>46.478873239436624</v>
      </c>
      <c r="H12" s="193" t="s">
        <v>89</v>
      </c>
      <c r="I12" s="193">
        <f t="shared" ref="I12:I34" si="2">J12-(2/1.42)</f>
        <v>41.549295774647888</v>
      </c>
      <c r="J12" s="194">
        <f>(F12-5)/1.42</f>
        <v>42.95774647887324</v>
      </c>
      <c r="K12" s="193">
        <f>J12+(6/1.42)</f>
        <v>47.183098591549296</v>
      </c>
      <c r="L12" s="195">
        <v>14</v>
      </c>
      <c r="M12" s="196" t="s">
        <v>90</v>
      </c>
      <c r="N12" s="196">
        <v>11.2</v>
      </c>
      <c r="O12" s="197">
        <v>121</v>
      </c>
      <c r="P12" s="197">
        <v>84</v>
      </c>
      <c r="Q12" s="197">
        <v>13665032</v>
      </c>
      <c r="R12" s="198">
        <f t="shared" ref="R12:R34" si="3">Q12-Q11</f>
        <v>3557</v>
      </c>
      <c r="S12" s="199">
        <f t="shared" ref="S12:S34" si="4">R12*24/1000</f>
        <v>85.367999999999995</v>
      </c>
      <c r="T12" s="199">
        <f t="shared" ref="T12:T34" si="5">R12/1000</f>
        <v>3.5569999999999999</v>
      </c>
      <c r="U12" s="200">
        <v>7.4</v>
      </c>
      <c r="V12" s="200">
        <f t="shared" ref="V12:V34" si="6">U12</f>
        <v>7.4</v>
      </c>
      <c r="W12" s="262" t="s">
        <v>132</v>
      </c>
      <c r="X12" s="256">
        <v>0</v>
      </c>
      <c r="Y12" s="256">
        <v>0</v>
      </c>
      <c r="Z12" s="256">
        <v>935</v>
      </c>
      <c r="AA12" s="256">
        <v>0</v>
      </c>
      <c r="AB12" s="256">
        <v>1089</v>
      </c>
      <c r="AC12" s="201" t="s">
        <v>91</v>
      </c>
      <c r="AD12" s="201" t="s">
        <v>91</v>
      </c>
      <c r="AE12" s="201" t="s">
        <v>91</v>
      </c>
      <c r="AF12" s="202" t="s">
        <v>91</v>
      </c>
      <c r="AG12" s="202">
        <v>32303718</v>
      </c>
      <c r="AH12" s="203">
        <f>IF(ISBLANK(AG12),"-",AG12-AG11)</f>
        <v>572</v>
      </c>
      <c r="AI12" s="204">
        <f t="shared" ref="AI12:AI34" si="7">AH12/T12</f>
        <v>160.80967107112735</v>
      </c>
      <c r="AJ12" s="205">
        <v>0</v>
      </c>
      <c r="AK12" s="205">
        <v>0</v>
      </c>
      <c r="AL12" s="205">
        <v>1</v>
      </c>
      <c r="AM12" s="205">
        <v>0</v>
      </c>
      <c r="AN12" s="205">
        <v>1</v>
      </c>
      <c r="AO12" s="205">
        <v>0.35</v>
      </c>
      <c r="AP12" s="256">
        <v>7102319</v>
      </c>
      <c r="AQ12" s="256">
        <f t="shared" ref="AQ12:AQ34" si="8">AP12-AP11</f>
        <v>1344</v>
      </c>
      <c r="AR12" s="208"/>
      <c r="AS12" s="207" t="s">
        <v>114</v>
      </c>
      <c r="AV12" s="188" t="s">
        <v>93</v>
      </c>
      <c r="AW12" s="188" t="s">
        <v>94</v>
      </c>
      <c r="AY12" s="253" t="s">
        <v>3</v>
      </c>
    </row>
    <row r="13" spans="2:51" x14ac:dyDescent="0.25">
      <c r="B13" s="190">
        <v>2.0833333333333299</v>
      </c>
      <c r="C13" s="190">
        <v>0.125</v>
      </c>
      <c r="D13" s="191">
        <v>17</v>
      </c>
      <c r="E13" s="192">
        <f t="shared" si="0"/>
        <v>11.971830985915494</v>
      </c>
      <c r="F13" s="255">
        <v>66</v>
      </c>
      <c r="G13" s="192">
        <f t="shared" si="1"/>
        <v>46.478873239436624</v>
      </c>
      <c r="H13" s="193" t="s">
        <v>89</v>
      </c>
      <c r="I13" s="193">
        <f t="shared" si="2"/>
        <v>41.549295774647888</v>
      </c>
      <c r="J13" s="194">
        <f>(F13-5)/1.42</f>
        <v>42.95774647887324</v>
      </c>
      <c r="K13" s="193">
        <f>J13+(6/1.42)</f>
        <v>47.183098591549296</v>
      </c>
      <c r="L13" s="195">
        <v>14</v>
      </c>
      <c r="M13" s="196" t="s">
        <v>90</v>
      </c>
      <c r="N13" s="196">
        <v>11.2</v>
      </c>
      <c r="O13" s="197">
        <v>119</v>
      </c>
      <c r="P13" s="197">
        <v>85</v>
      </c>
      <c r="Q13" s="197">
        <v>13668473</v>
      </c>
      <c r="R13" s="198">
        <f t="shared" si="3"/>
        <v>3441</v>
      </c>
      <c r="S13" s="199">
        <f t="shared" si="4"/>
        <v>82.584000000000003</v>
      </c>
      <c r="T13" s="199">
        <f t="shared" si="5"/>
        <v>3.4409999999999998</v>
      </c>
      <c r="U13" s="200">
        <v>8.9</v>
      </c>
      <c r="V13" s="200">
        <f t="shared" si="6"/>
        <v>8.9</v>
      </c>
      <c r="W13" s="262" t="s">
        <v>132</v>
      </c>
      <c r="X13" s="256">
        <v>0</v>
      </c>
      <c r="Y13" s="256">
        <v>0</v>
      </c>
      <c r="Z13" s="256">
        <v>906</v>
      </c>
      <c r="AA13" s="256">
        <v>0</v>
      </c>
      <c r="AB13" s="256">
        <v>1088</v>
      </c>
      <c r="AC13" s="201" t="s">
        <v>91</v>
      </c>
      <c r="AD13" s="201" t="s">
        <v>91</v>
      </c>
      <c r="AE13" s="201" t="s">
        <v>91</v>
      </c>
      <c r="AF13" s="202" t="s">
        <v>91</v>
      </c>
      <c r="AG13" s="202">
        <v>32304270</v>
      </c>
      <c r="AH13" s="203">
        <f>IF(ISBLANK(AG13),"-",AG13-AG12)</f>
        <v>552</v>
      </c>
      <c r="AI13" s="204">
        <f t="shared" si="7"/>
        <v>160.41848299912817</v>
      </c>
      <c r="AJ13" s="205">
        <v>0</v>
      </c>
      <c r="AK13" s="205">
        <v>0</v>
      </c>
      <c r="AL13" s="205">
        <v>1</v>
      </c>
      <c r="AM13" s="205">
        <v>0</v>
      </c>
      <c r="AN13" s="205">
        <v>1</v>
      </c>
      <c r="AO13" s="205">
        <v>0.35</v>
      </c>
      <c r="AP13" s="256">
        <v>7103715</v>
      </c>
      <c r="AQ13" s="256">
        <f t="shared" si="8"/>
        <v>1396</v>
      </c>
      <c r="AR13" s="206"/>
      <c r="AS13" s="207" t="s">
        <v>114</v>
      </c>
      <c r="AV13" s="188" t="s">
        <v>95</v>
      </c>
      <c r="AW13" s="188" t="s">
        <v>96</v>
      </c>
      <c r="AY13" s="253" t="s">
        <v>136</v>
      </c>
    </row>
    <row r="14" spans="2:51" x14ac:dyDescent="0.25">
      <c r="B14" s="190">
        <v>2.125</v>
      </c>
      <c r="C14" s="190">
        <v>0.16666666666666699</v>
      </c>
      <c r="D14" s="191">
        <v>29</v>
      </c>
      <c r="E14" s="192">
        <f t="shared" si="0"/>
        <v>20.422535211267608</v>
      </c>
      <c r="F14" s="255">
        <v>66</v>
      </c>
      <c r="G14" s="192">
        <f t="shared" si="1"/>
        <v>46.478873239436624</v>
      </c>
      <c r="H14" s="193" t="s">
        <v>89</v>
      </c>
      <c r="I14" s="193">
        <f t="shared" si="2"/>
        <v>41.549295774647888</v>
      </c>
      <c r="J14" s="194">
        <f>(F14-5)/1.42</f>
        <v>42.95774647887324</v>
      </c>
      <c r="K14" s="193">
        <f>J14+(6/1.42)</f>
        <v>47.183098591549296</v>
      </c>
      <c r="L14" s="195">
        <v>14</v>
      </c>
      <c r="M14" s="196" t="s">
        <v>90</v>
      </c>
      <c r="N14" s="196">
        <v>12.8</v>
      </c>
      <c r="O14" s="197">
        <v>89</v>
      </c>
      <c r="P14" s="197">
        <v>89</v>
      </c>
      <c r="Q14" s="197">
        <v>13672114</v>
      </c>
      <c r="R14" s="198">
        <f t="shared" si="3"/>
        <v>3641</v>
      </c>
      <c r="S14" s="199">
        <f t="shared" si="4"/>
        <v>87.384</v>
      </c>
      <c r="T14" s="199">
        <f t="shared" si="5"/>
        <v>3.641</v>
      </c>
      <c r="U14" s="200">
        <v>9.5</v>
      </c>
      <c r="V14" s="200">
        <f t="shared" si="6"/>
        <v>9.5</v>
      </c>
      <c r="W14" s="262" t="s">
        <v>132</v>
      </c>
      <c r="X14" s="256">
        <v>0</v>
      </c>
      <c r="Y14" s="256">
        <v>0</v>
      </c>
      <c r="Z14" s="256">
        <v>798</v>
      </c>
      <c r="AA14" s="256">
        <v>0</v>
      </c>
      <c r="AB14" s="256">
        <v>1088</v>
      </c>
      <c r="AC14" s="201" t="s">
        <v>91</v>
      </c>
      <c r="AD14" s="201" t="s">
        <v>91</v>
      </c>
      <c r="AE14" s="201" t="s">
        <v>91</v>
      </c>
      <c r="AF14" s="202" t="s">
        <v>91</v>
      </c>
      <c r="AG14" s="202">
        <v>32304806</v>
      </c>
      <c r="AH14" s="203">
        <f t="shared" ref="AH14:AH34" si="9">IF(ISBLANK(AG14),"-",AG14-AG13)</f>
        <v>536</v>
      </c>
      <c r="AI14" s="204">
        <f t="shared" si="7"/>
        <v>147.2123043120022</v>
      </c>
      <c r="AJ14" s="205">
        <v>0</v>
      </c>
      <c r="AK14" s="205">
        <v>0</v>
      </c>
      <c r="AL14" s="205">
        <v>1</v>
      </c>
      <c r="AM14" s="205">
        <v>0</v>
      </c>
      <c r="AN14" s="205">
        <v>1</v>
      </c>
      <c r="AO14" s="205">
        <v>0.35</v>
      </c>
      <c r="AP14" s="256">
        <v>7104280</v>
      </c>
      <c r="AQ14" s="256">
        <f t="shared" si="8"/>
        <v>565</v>
      </c>
      <c r="AR14" s="206"/>
      <c r="AS14" s="207" t="s">
        <v>114</v>
      </c>
      <c r="AT14" s="209"/>
      <c r="AV14" s="188" t="s">
        <v>97</v>
      </c>
      <c r="AW14" s="188" t="s">
        <v>98</v>
      </c>
      <c r="AY14" s="253" t="s">
        <v>135</v>
      </c>
    </row>
    <row r="15" spans="2:51" x14ac:dyDescent="0.25">
      <c r="B15" s="190">
        <v>2.1666666666666701</v>
      </c>
      <c r="C15" s="190">
        <v>0.20833333333333301</v>
      </c>
      <c r="D15" s="191">
        <v>24</v>
      </c>
      <c r="E15" s="192">
        <f t="shared" si="0"/>
        <v>16.901408450704228</v>
      </c>
      <c r="F15" s="255">
        <v>66</v>
      </c>
      <c r="G15" s="192">
        <f t="shared" si="1"/>
        <v>46.478873239436624</v>
      </c>
      <c r="H15" s="193" t="s">
        <v>89</v>
      </c>
      <c r="I15" s="193">
        <f t="shared" si="2"/>
        <v>41.549295774647888</v>
      </c>
      <c r="J15" s="194">
        <f>(F15-5)/1.42</f>
        <v>42.95774647887324</v>
      </c>
      <c r="K15" s="193">
        <f>J15+(6/1.42)</f>
        <v>47.183098591549296</v>
      </c>
      <c r="L15" s="195">
        <v>18</v>
      </c>
      <c r="M15" s="196" t="s">
        <v>90</v>
      </c>
      <c r="N15" s="196">
        <v>13.1</v>
      </c>
      <c r="O15" s="197">
        <v>102</v>
      </c>
      <c r="P15" s="197">
        <v>100</v>
      </c>
      <c r="Q15" s="197">
        <v>13675926</v>
      </c>
      <c r="R15" s="198">
        <f t="shared" si="3"/>
        <v>3812</v>
      </c>
      <c r="S15" s="199">
        <f t="shared" si="4"/>
        <v>91.488</v>
      </c>
      <c r="T15" s="199">
        <f t="shared" si="5"/>
        <v>3.8119999999999998</v>
      </c>
      <c r="U15" s="200">
        <v>9.5</v>
      </c>
      <c r="V15" s="200">
        <f t="shared" si="6"/>
        <v>9.5</v>
      </c>
      <c r="W15" s="262" t="s">
        <v>132</v>
      </c>
      <c r="X15" s="256">
        <v>0</v>
      </c>
      <c r="Y15" s="256">
        <v>0</v>
      </c>
      <c r="Z15" s="256">
        <v>928</v>
      </c>
      <c r="AA15" s="256">
        <v>0</v>
      </c>
      <c r="AB15" s="256">
        <v>1038</v>
      </c>
      <c r="AC15" s="201" t="s">
        <v>91</v>
      </c>
      <c r="AD15" s="201" t="s">
        <v>91</v>
      </c>
      <c r="AE15" s="201" t="s">
        <v>91</v>
      </c>
      <c r="AF15" s="202" t="s">
        <v>91</v>
      </c>
      <c r="AG15" s="202">
        <v>32305306</v>
      </c>
      <c r="AH15" s="203">
        <f t="shared" si="9"/>
        <v>500</v>
      </c>
      <c r="AI15" s="204">
        <f t="shared" si="7"/>
        <v>131.16474291710389</v>
      </c>
      <c r="AJ15" s="205">
        <v>0</v>
      </c>
      <c r="AK15" s="205">
        <v>0</v>
      </c>
      <c r="AL15" s="205">
        <v>1</v>
      </c>
      <c r="AM15" s="205">
        <v>0</v>
      </c>
      <c r="AN15" s="205">
        <v>1</v>
      </c>
      <c r="AO15" s="205">
        <v>0</v>
      </c>
      <c r="AP15" s="256">
        <v>7104280</v>
      </c>
      <c r="AQ15" s="256">
        <f t="shared" si="8"/>
        <v>0</v>
      </c>
      <c r="AR15" s="206"/>
      <c r="AS15" s="207" t="s">
        <v>114</v>
      </c>
      <c r="AV15" s="188" t="s">
        <v>99</v>
      </c>
      <c r="AW15" s="188" t="s">
        <v>100</v>
      </c>
      <c r="AY15" s="253" t="s">
        <v>143</v>
      </c>
    </row>
    <row r="16" spans="2:51" x14ac:dyDescent="0.25">
      <c r="B16" s="190">
        <v>2.2083333333333299</v>
      </c>
      <c r="C16" s="190">
        <v>0.25</v>
      </c>
      <c r="D16" s="191">
        <v>9</v>
      </c>
      <c r="E16" s="192">
        <f t="shared" si="0"/>
        <v>6.3380281690140849</v>
      </c>
      <c r="F16" s="210">
        <v>68</v>
      </c>
      <c r="G16" s="192">
        <f t="shared" si="1"/>
        <v>47.887323943661976</v>
      </c>
      <c r="H16" s="193" t="s">
        <v>89</v>
      </c>
      <c r="I16" s="193">
        <f t="shared" si="2"/>
        <v>46.478873239436624</v>
      </c>
      <c r="J16" s="194">
        <f t="shared" ref="J16:J25" si="10">F16/1.42</f>
        <v>47.887323943661976</v>
      </c>
      <c r="K16" s="193">
        <f>J16+1.42</f>
        <v>49.307323943661977</v>
      </c>
      <c r="L16" s="195">
        <v>19</v>
      </c>
      <c r="M16" s="196" t="s">
        <v>101</v>
      </c>
      <c r="N16" s="196">
        <v>13.1</v>
      </c>
      <c r="O16" s="197">
        <v>124</v>
      </c>
      <c r="P16" s="197">
        <v>122</v>
      </c>
      <c r="Q16" s="197">
        <v>13680687</v>
      </c>
      <c r="R16" s="198">
        <f t="shared" si="3"/>
        <v>4761</v>
      </c>
      <c r="S16" s="199">
        <f t="shared" si="4"/>
        <v>114.264</v>
      </c>
      <c r="T16" s="199">
        <f t="shared" si="5"/>
        <v>4.7610000000000001</v>
      </c>
      <c r="U16" s="200">
        <v>9.5</v>
      </c>
      <c r="V16" s="200">
        <f t="shared" si="6"/>
        <v>9.5</v>
      </c>
      <c r="W16" s="262" t="s">
        <v>132</v>
      </c>
      <c r="X16" s="256">
        <v>0</v>
      </c>
      <c r="Y16" s="256">
        <v>0</v>
      </c>
      <c r="Z16" s="256">
        <v>1179</v>
      </c>
      <c r="AA16" s="256">
        <v>0</v>
      </c>
      <c r="AB16" s="256">
        <v>1168</v>
      </c>
      <c r="AC16" s="201" t="s">
        <v>91</v>
      </c>
      <c r="AD16" s="201" t="s">
        <v>91</v>
      </c>
      <c r="AE16" s="201" t="s">
        <v>91</v>
      </c>
      <c r="AF16" s="202" t="s">
        <v>91</v>
      </c>
      <c r="AG16" s="202">
        <v>32306074</v>
      </c>
      <c r="AH16" s="203">
        <f t="shared" si="9"/>
        <v>768</v>
      </c>
      <c r="AI16" s="204">
        <f t="shared" si="7"/>
        <v>161.31064902331443</v>
      </c>
      <c r="AJ16" s="205">
        <v>0</v>
      </c>
      <c r="AK16" s="205">
        <v>0</v>
      </c>
      <c r="AL16" s="205">
        <v>1</v>
      </c>
      <c r="AM16" s="205">
        <v>0</v>
      </c>
      <c r="AN16" s="205">
        <v>1</v>
      </c>
      <c r="AO16" s="205">
        <v>0</v>
      </c>
      <c r="AP16" s="256">
        <v>7104280</v>
      </c>
      <c r="AQ16" s="256">
        <f t="shared" si="8"/>
        <v>0</v>
      </c>
      <c r="AR16" s="208"/>
      <c r="AS16" s="207" t="s">
        <v>102</v>
      </c>
      <c r="AV16" s="188" t="s">
        <v>103</v>
      </c>
      <c r="AW16" s="188" t="s">
        <v>104</v>
      </c>
      <c r="AY16" s="253" t="s">
        <v>133</v>
      </c>
    </row>
    <row r="17" spans="1:51" x14ac:dyDescent="0.25">
      <c r="B17" s="190">
        <v>2.25</v>
      </c>
      <c r="C17" s="190">
        <v>0.29166666666666702</v>
      </c>
      <c r="D17" s="191">
        <v>8</v>
      </c>
      <c r="E17" s="192">
        <f t="shared" si="0"/>
        <v>5.6338028169014089</v>
      </c>
      <c r="F17" s="210">
        <v>83</v>
      </c>
      <c r="G17" s="192">
        <f t="shared" si="1"/>
        <v>58.450704225352112</v>
      </c>
      <c r="H17" s="193" t="s">
        <v>89</v>
      </c>
      <c r="I17" s="193">
        <f t="shared" si="2"/>
        <v>57.04225352112676</v>
      </c>
      <c r="J17" s="194">
        <f t="shared" si="10"/>
        <v>58.450704225352112</v>
      </c>
      <c r="K17" s="193">
        <f t="shared" ref="K17:K22" si="11">J17+1.42</f>
        <v>59.870704225352114</v>
      </c>
      <c r="L17" s="195">
        <v>19</v>
      </c>
      <c r="M17" s="196" t="s">
        <v>101</v>
      </c>
      <c r="N17" s="196">
        <v>16.7</v>
      </c>
      <c r="O17" s="197">
        <v>137</v>
      </c>
      <c r="P17" s="197">
        <v>143</v>
      </c>
      <c r="Q17" s="197">
        <v>13686782</v>
      </c>
      <c r="R17" s="198">
        <f t="shared" si="3"/>
        <v>6095</v>
      </c>
      <c r="S17" s="199">
        <f t="shared" si="4"/>
        <v>146.28</v>
      </c>
      <c r="T17" s="199">
        <f t="shared" si="5"/>
        <v>6.0949999999999998</v>
      </c>
      <c r="U17" s="200">
        <v>9</v>
      </c>
      <c r="V17" s="200">
        <f t="shared" si="6"/>
        <v>9</v>
      </c>
      <c r="W17" s="262" t="s">
        <v>152</v>
      </c>
      <c r="X17" s="256">
        <v>0</v>
      </c>
      <c r="Y17" s="256">
        <v>1036</v>
      </c>
      <c r="Z17" s="256">
        <v>1196</v>
      </c>
      <c r="AA17" s="256">
        <v>1185</v>
      </c>
      <c r="AB17" s="256">
        <v>1198</v>
      </c>
      <c r="AC17" s="201" t="s">
        <v>91</v>
      </c>
      <c r="AD17" s="201" t="s">
        <v>91</v>
      </c>
      <c r="AE17" s="201" t="s">
        <v>91</v>
      </c>
      <c r="AF17" s="202" t="s">
        <v>91</v>
      </c>
      <c r="AG17" s="202">
        <v>32307435</v>
      </c>
      <c r="AH17" s="203">
        <f t="shared" si="9"/>
        <v>1361</v>
      </c>
      <c r="AI17" s="204">
        <f t="shared" si="7"/>
        <v>223.29778506972929</v>
      </c>
      <c r="AJ17" s="205">
        <v>0</v>
      </c>
      <c r="AK17" s="205">
        <v>1</v>
      </c>
      <c r="AL17" s="205">
        <v>1</v>
      </c>
      <c r="AM17" s="205">
        <v>1</v>
      </c>
      <c r="AN17" s="205">
        <v>1</v>
      </c>
      <c r="AO17" s="205">
        <v>0</v>
      </c>
      <c r="AP17" s="256">
        <v>7104280</v>
      </c>
      <c r="AQ17" s="256">
        <f t="shared" si="8"/>
        <v>0</v>
      </c>
      <c r="AR17" s="206"/>
      <c r="AS17" s="207" t="s">
        <v>102</v>
      </c>
      <c r="AT17" s="209"/>
      <c r="AV17" s="188" t="s">
        <v>105</v>
      </c>
      <c r="AW17" s="188" t="s">
        <v>106</v>
      </c>
      <c r="AY17" s="257"/>
    </row>
    <row r="18" spans="1:51" x14ac:dyDescent="0.25">
      <c r="B18" s="190">
        <v>2.2916666666666701</v>
      </c>
      <c r="C18" s="190">
        <v>0.33333333333333298</v>
      </c>
      <c r="D18" s="191">
        <v>8</v>
      </c>
      <c r="E18" s="192">
        <f t="shared" si="0"/>
        <v>5.6338028169014089</v>
      </c>
      <c r="F18" s="210">
        <v>83</v>
      </c>
      <c r="G18" s="192">
        <f t="shared" si="1"/>
        <v>58.450704225352112</v>
      </c>
      <c r="H18" s="193" t="s">
        <v>89</v>
      </c>
      <c r="I18" s="193">
        <f t="shared" si="2"/>
        <v>57.04225352112676</v>
      </c>
      <c r="J18" s="194">
        <f t="shared" si="10"/>
        <v>58.450704225352112</v>
      </c>
      <c r="K18" s="193">
        <f t="shared" si="11"/>
        <v>59.870704225352114</v>
      </c>
      <c r="L18" s="195">
        <v>19</v>
      </c>
      <c r="M18" s="196" t="s">
        <v>101</v>
      </c>
      <c r="N18" s="196">
        <v>17.3</v>
      </c>
      <c r="O18" s="197">
        <v>136</v>
      </c>
      <c r="P18" s="197">
        <v>149</v>
      </c>
      <c r="Q18" s="197">
        <v>13692939</v>
      </c>
      <c r="R18" s="198">
        <f t="shared" si="3"/>
        <v>6157</v>
      </c>
      <c r="S18" s="199">
        <f t="shared" si="4"/>
        <v>147.768</v>
      </c>
      <c r="T18" s="199">
        <f t="shared" si="5"/>
        <v>6.157</v>
      </c>
      <c r="U18" s="200">
        <v>8.4</v>
      </c>
      <c r="V18" s="200">
        <f t="shared" si="6"/>
        <v>8.4</v>
      </c>
      <c r="W18" s="262" t="s">
        <v>152</v>
      </c>
      <c r="X18" s="256">
        <v>0</v>
      </c>
      <c r="Y18" s="256">
        <v>1067</v>
      </c>
      <c r="Z18" s="256">
        <v>1196</v>
      </c>
      <c r="AA18" s="256">
        <v>1185</v>
      </c>
      <c r="AB18" s="256">
        <v>1198</v>
      </c>
      <c r="AC18" s="201" t="s">
        <v>91</v>
      </c>
      <c r="AD18" s="201" t="s">
        <v>91</v>
      </c>
      <c r="AE18" s="201" t="s">
        <v>91</v>
      </c>
      <c r="AF18" s="202" t="s">
        <v>91</v>
      </c>
      <c r="AG18" s="202">
        <v>32308822</v>
      </c>
      <c r="AH18" s="203">
        <f t="shared" si="9"/>
        <v>1387</v>
      </c>
      <c r="AI18" s="204">
        <f t="shared" si="7"/>
        <v>225.27204807536137</v>
      </c>
      <c r="AJ18" s="205">
        <v>0</v>
      </c>
      <c r="AK18" s="205">
        <v>1</v>
      </c>
      <c r="AL18" s="205">
        <v>1</v>
      </c>
      <c r="AM18" s="205">
        <v>1</v>
      </c>
      <c r="AN18" s="205">
        <v>1</v>
      </c>
      <c r="AO18" s="205">
        <v>0</v>
      </c>
      <c r="AP18" s="256">
        <v>7104280</v>
      </c>
      <c r="AQ18" s="256">
        <f t="shared" si="8"/>
        <v>0</v>
      </c>
      <c r="AR18" s="206"/>
      <c r="AS18" s="207" t="s">
        <v>102</v>
      </c>
      <c r="AV18" s="188" t="s">
        <v>107</v>
      </c>
      <c r="AW18" s="188" t="s">
        <v>108</v>
      </c>
      <c r="AY18" s="257"/>
    </row>
    <row r="19" spans="1:51" x14ac:dyDescent="0.25">
      <c r="B19" s="190">
        <v>2.3333333333333299</v>
      </c>
      <c r="C19" s="190">
        <v>0.375</v>
      </c>
      <c r="D19" s="191">
        <v>7</v>
      </c>
      <c r="E19" s="192">
        <f t="shared" si="0"/>
        <v>4.9295774647887329</v>
      </c>
      <c r="F19" s="210">
        <v>83</v>
      </c>
      <c r="G19" s="192">
        <f t="shared" si="1"/>
        <v>58.450704225352112</v>
      </c>
      <c r="H19" s="193" t="s">
        <v>89</v>
      </c>
      <c r="I19" s="193">
        <f t="shared" si="2"/>
        <v>57.04225352112676</v>
      </c>
      <c r="J19" s="194">
        <f t="shared" si="10"/>
        <v>58.450704225352112</v>
      </c>
      <c r="K19" s="193">
        <f t="shared" si="11"/>
        <v>59.870704225352114</v>
      </c>
      <c r="L19" s="195">
        <v>19</v>
      </c>
      <c r="M19" s="196" t="s">
        <v>101</v>
      </c>
      <c r="N19" s="196">
        <v>18.399999999999999</v>
      </c>
      <c r="O19" s="197">
        <v>135</v>
      </c>
      <c r="P19" s="197">
        <v>148</v>
      </c>
      <c r="Q19" s="197">
        <v>13699115</v>
      </c>
      <c r="R19" s="198">
        <f t="shared" si="3"/>
        <v>6176</v>
      </c>
      <c r="S19" s="199">
        <f t="shared" si="4"/>
        <v>148.22399999999999</v>
      </c>
      <c r="T19" s="199">
        <f t="shared" si="5"/>
        <v>6.1760000000000002</v>
      </c>
      <c r="U19" s="200">
        <v>7.7</v>
      </c>
      <c r="V19" s="200">
        <f t="shared" si="6"/>
        <v>7.7</v>
      </c>
      <c r="W19" s="262" t="s">
        <v>152</v>
      </c>
      <c r="X19" s="256">
        <v>0</v>
      </c>
      <c r="Y19" s="256">
        <v>1089</v>
      </c>
      <c r="Z19" s="256">
        <v>1196</v>
      </c>
      <c r="AA19" s="256">
        <v>1185</v>
      </c>
      <c r="AB19" s="256">
        <v>1198</v>
      </c>
      <c r="AC19" s="201" t="s">
        <v>91</v>
      </c>
      <c r="AD19" s="201" t="s">
        <v>91</v>
      </c>
      <c r="AE19" s="201" t="s">
        <v>91</v>
      </c>
      <c r="AF19" s="202" t="s">
        <v>91</v>
      </c>
      <c r="AG19" s="202">
        <v>32310216</v>
      </c>
      <c r="AH19" s="203">
        <f t="shared" si="9"/>
        <v>1394</v>
      </c>
      <c r="AI19" s="204">
        <f t="shared" si="7"/>
        <v>225.71243523316062</v>
      </c>
      <c r="AJ19" s="205">
        <v>0</v>
      </c>
      <c r="AK19" s="205">
        <v>1</v>
      </c>
      <c r="AL19" s="205">
        <v>1</v>
      </c>
      <c r="AM19" s="205">
        <v>1</v>
      </c>
      <c r="AN19" s="205">
        <v>1</v>
      </c>
      <c r="AO19" s="205">
        <v>0</v>
      </c>
      <c r="AP19" s="256">
        <v>7104280</v>
      </c>
      <c r="AQ19" s="256">
        <f t="shared" si="8"/>
        <v>0</v>
      </c>
      <c r="AR19" s="206"/>
      <c r="AS19" s="207" t="s">
        <v>102</v>
      </c>
      <c r="AV19" s="188" t="s">
        <v>109</v>
      </c>
      <c r="AW19" s="188" t="s">
        <v>110</v>
      </c>
      <c r="AY19" s="257"/>
    </row>
    <row r="20" spans="1:51" x14ac:dyDescent="0.25">
      <c r="B20" s="190">
        <v>2.375</v>
      </c>
      <c r="C20" s="190">
        <v>0.41666666666666669</v>
      </c>
      <c r="D20" s="191">
        <v>8</v>
      </c>
      <c r="E20" s="192">
        <f t="shared" si="0"/>
        <v>5.6338028169014089</v>
      </c>
      <c r="F20" s="210">
        <v>83</v>
      </c>
      <c r="G20" s="192">
        <f t="shared" si="1"/>
        <v>58.450704225352112</v>
      </c>
      <c r="H20" s="193" t="s">
        <v>89</v>
      </c>
      <c r="I20" s="193">
        <f t="shared" si="2"/>
        <v>57.04225352112676</v>
      </c>
      <c r="J20" s="194">
        <f t="shared" si="10"/>
        <v>58.450704225352112</v>
      </c>
      <c r="K20" s="193">
        <f t="shared" si="11"/>
        <v>59.870704225352114</v>
      </c>
      <c r="L20" s="195">
        <v>19</v>
      </c>
      <c r="M20" s="196" t="s">
        <v>101</v>
      </c>
      <c r="N20" s="196">
        <v>17.7</v>
      </c>
      <c r="O20" s="197">
        <v>136</v>
      </c>
      <c r="P20" s="197">
        <v>149</v>
      </c>
      <c r="Q20" s="197">
        <v>13705354</v>
      </c>
      <c r="R20" s="198">
        <f t="shared" si="3"/>
        <v>6239</v>
      </c>
      <c r="S20" s="199">
        <f t="shared" si="4"/>
        <v>149.73599999999999</v>
      </c>
      <c r="T20" s="199">
        <f t="shared" si="5"/>
        <v>6.2389999999999999</v>
      </c>
      <c r="U20" s="200">
        <v>7</v>
      </c>
      <c r="V20" s="200">
        <f t="shared" si="6"/>
        <v>7</v>
      </c>
      <c r="W20" s="262" t="s">
        <v>152</v>
      </c>
      <c r="X20" s="256">
        <v>0</v>
      </c>
      <c r="Y20" s="256">
        <v>1093</v>
      </c>
      <c r="Z20" s="256">
        <v>1196</v>
      </c>
      <c r="AA20" s="256">
        <v>1185</v>
      </c>
      <c r="AB20" s="256">
        <v>1198</v>
      </c>
      <c r="AC20" s="201" t="s">
        <v>91</v>
      </c>
      <c r="AD20" s="201" t="s">
        <v>91</v>
      </c>
      <c r="AE20" s="201" t="s">
        <v>91</v>
      </c>
      <c r="AF20" s="202" t="s">
        <v>91</v>
      </c>
      <c r="AG20" s="202">
        <v>32311616</v>
      </c>
      <c r="AH20" s="203">
        <f t="shared" si="9"/>
        <v>1400</v>
      </c>
      <c r="AI20" s="204">
        <f t="shared" si="7"/>
        <v>224.39493508575092</v>
      </c>
      <c r="AJ20" s="205">
        <v>0</v>
      </c>
      <c r="AK20" s="205">
        <v>1</v>
      </c>
      <c r="AL20" s="205">
        <v>1</v>
      </c>
      <c r="AM20" s="205">
        <v>1</v>
      </c>
      <c r="AN20" s="205">
        <v>1</v>
      </c>
      <c r="AO20" s="205">
        <v>0</v>
      </c>
      <c r="AP20" s="256">
        <v>7104280</v>
      </c>
      <c r="AQ20" s="256">
        <f t="shared" si="8"/>
        <v>0</v>
      </c>
      <c r="AR20" s="208"/>
      <c r="AS20" s="207" t="s">
        <v>102</v>
      </c>
      <c r="AY20" s="257"/>
    </row>
    <row r="21" spans="1:51" x14ac:dyDescent="0.25">
      <c r="B21" s="190">
        <v>2.4166666666666701</v>
      </c>
      <c r="C21" s="190">
        <v>0.45833333333333298</v>
      </c>
      <c r="D21" s="191">
        <v>9</v>
      </c>
      <c r="E21" s="192">
        <f t="shared" si="0"/>
        <v>6.3380281690140849</v>
      </c>
      <c r="F21" s="210">
        <v>83</v>
      </c>
      <c r="G21" s="192">
        <f t="shared" si="1"/>
        <v>58.450704225352112</v>
      </c>
      <c r="H21" s="193" t="s">
        <v>89</v>
      </c>
      <c r="I21" s="193">
        <f t="shared" si="2"/>
        <v>57.04225352112676</v>
      </c>
      <c r="J21" s="194">
        <f t="shared" si="10"/>
        <v>58.450704225352112</v>
      </c>
      <c r="K21" s="193">
        <f t="shared" si="11"/>
        <v>59.870704225352114</v>
      </c>
      <c r="L21" s="195">
        <v>19</v>
      </c>
      <c r="M21" s="196" t="s">
        <v>101</v>
      </c>
      <c r="N21" s="196">
        <v>17.7</v>
      </c>
      <c r="O21" s="197">
        <v>139</v>
      </c>
      <c r="P21" s="197">
        <v>148</v>
      </c>
      <c r="Q21" s="197">
        <v>13711564</v>
      </c>
      <c r="R21" s="198">
        <f>Q21-Q20</f>
        <v>6210</v>
      </c>
      <c r="S21" s="199">
        <f t="shared" si="4"/>
        <v>149.04</v>
      </c>
      <c r="T21" s="199">
        <f t="shared" si="5"/>
        <v>6.21</v>
      </c>
      <c r="U21" s="200">
        <v>6.4</v>
      </c>
      <c r="V21" s="200">
        <f t="shared" si="6"/>
        <v>6.4</v>
      </c>
      <c r="W21" s="262" t="s">
        <v>152</v>
      </c>
      <c r="X21" s="256">
        <v>0</v>
      </c>
      <c r="Y21" s="256">
        <v>1062</v>
      </c>
      <c r="Z21" s="256">
        <v>1196</v>
      </c>
      <c r="AA21" s="256">
        <v>1185</v>
      </c>
      <c r="AB21" s="256">
        <v>1198</v>
      </c>
      <c r="AC21" s="201" t="s">
        <v>91</v>
      </c>
      <c r="AD21" s="201" t="s">
        <v>91</v>
      </c>
      <c r="AE21" s="201" t="s">
        <v>91</v>
      </c>
      <c r="AF21" s="202" t="s">
        <v>91</v>
      </c>
      <c r="AG21" s="202">
        <v>32313014</v>
      </c>
      <c r="AH21" s="203">
        <f t="shared" si="9"/>
        <v>1398</v>
      </c>
      <c r="AI21" s="204">
        <f t="shared" si="7"/>
        <v>225.12077294685992</v>
      </c>
      <c r="AJ21" s="205">
        <v>0</v>
      </c>
      <c r="AK21" s="205">
        <v>1</v>
      </c>
      <c r="AL21" s="205">
        <v>1</v>
      </c>
      <c r="AM21" s="205">
        <v>1</v>
      </c>
      <c r="AN21" s="205">
        <v>1</v>
      </c>
      <c r="AO21" s="205">
        <v>0</v>
      </c>
      <c r="AP21" s="256">
        <v>7104280</v>
      </c>
      <c r="AQ21" s="256">
        <f t="shared" si="8"/>
        <v>0</v>
      </c>
      <c r="AR21" s="206"/>
      <c r="AS21" s="207" t="s">
        <v>102</v>
      </c>
      <c r="AY21" s="257"/>
    </row>
    <row r="22" spans="1:51" x14ac:dyDescent="0.25">
      <c r="B22" s="190">
        <v>2.4583333333333299</v>
      </c>
      <c r="C22" s="190">
        <v>0.5</v>
      </c>
      <c r="D22" s="191">
        <v>10</v>
      </c>
      <c r="E22" s="192">
        <f t="shared" si="0"/>
        <v>7.042253521126761</v>
      </c>
      <c r="F22" s="210">
        <v>83</v>
      </c>
      <c r="G22" s="192">
        <f t="shared" si="1"/>
        <v>58.450704225352112</v>
      </c>
      <c r="H22" s="193" t="s">
        <v>89</v>
      </c>
      <c r="I22" s="193">
        <f t="shared" si="2"/>
        <v>57.04225352112676</v>
      </c>
      <c r="J22" s="194">
        <f t="shared" si="10"/>
        <v>58.450704225352112</v>
      </c>
      <c r="K22" s="193">
        <f t="shared" si="11"/>
        <v>59.870704225352114</v>
      </c>
      <c r="L22" s="195">
        <v>19</v>
      </c>
      <c r="M22" s="196" t="s">
        <v>101</v>
      </c>
      <c r="N22" s="196">
        <v>17.3</v>
      </c>
      <c r="O22" s="197">
        <v>135</v>
      </c>
      <c r="P22" s="197">
        <v>142</v>
      </c>
      <c r="Q22" s="197">
        <v>13717597</v>
      </c>
      <c r="R22" s="198">
        <f t="shared" si="3"/>
        <v>6033</v>
      </c>
      <c r="S22" s="199">
        <f t="shared" si="4"/>
        <v>144.792</v>
      </c>
      <c r="T22" s="199">
        <f t="shared" si="5"/>
        <v>6.0330000000000004</v>
      </c>
      <c r="U22" s="200">
        <v>6</v>
      </c>
      <c r="V22" s="200">
        <f t="shared" si="6"/>
        <v>6</v>
      </c>
      <c r="W22" s="262" t="s">
        <v>152</v>
      </c>
      <c r="X22" s="256">
        <v>0</v>
      </c>
      <c r="Y22" s="256">
        <v>1041</v>
      </c>
      <c r="Z22" s="256">
        <v>1196</v>
      </c>
      <c r="AA22" s="256">
        <v>1185</v>
      </c>
      <c r="AB22" s="256">
        <v>1198</v>
      </c>
      <c r="AC22" s="201" t="s">
        <v>91</v>
      </c>
      <c r="AD22" s="201" t="s">
        <v>91</v>
      </c>
      <c r="AE22" s="201" t="s">
        <v>91</v>
      </c>
      <c r="AF22" s="202" t="s">
        <v>91</v>
      </c>
      <c r="AG22" s="202">
        <v>32314362</v>
      </c>
      <c r="AH22" s="203">
        <f t="shared" si="9"/>
        <v>1348</v>
      </c>
      <c r="AI22" s="204">
        <f t="shared" si="7"/>
        <v>223.4377589922095</v>
      </c>
      <c r="AJ22" s="205">
        <v>0</v>
      </c>
      <c r="AK22" s="205">
        <v>1</v>
      </c>
      <c r="AL22" s="205">
        <v>1</v>
      </c>
      <c r="AM22" s="205">
        <v>1</v>
      </c>
      <c r="AN22" s="205">
        <v>1</v>
      </c>
      <c r="AO22" s="205">
        <v>0</v>
      </c>
      <c r="AP22" s="256">
        <v>7104280</v>
      </c>
      <c r="AQ22" s="256">
        <f t="shared" si="8"/>
        <v>0</v>
      </c>
      <c r="AR22" s="206"/>
      <c r="AS22" s="207" t="s">
        <v>102</v>
      </c>
      <c r="AV22" s="211" t="s">
        <v>111</v>
      </c>
      <c r="AY22" s="257"/>
    </row>
    <row r="23" spans="1:51" x14ac:dyDescent="0.25">
      <c r="A23" s="301" t="s">
        <v>144</v>
      </c>
      <c r="B23" s="190">
        <v>2.5</v>
      </c>
      <c r="C23" s="190">
        <v>0.54166666666666696</v>
      </c>
      <c r="D23" s="191">
        <v>6</v>
      </c>
      <c r="E23" s="192">
        <v>81</v>
      </c>
      <c r="F23" s="255">
        <v>81</v>
      </c>
      <c r="G23" s="192">
        <f t="shared" si="1"/>
        <v>57.04225352112676</v>
      </c>
      <c r="H23" s="193" t="s">
        <v>89</v>
      </c>
      <c r="I23" s="193">
        <f t="shared" si="2"/>
        <v>55.633802816901408</v>
      </c>
      <c r="J23" s="194">
        <f t="shared" si="10"/>
        <v>57.04225352112676</v>
      </c>
      <c r="K23" s="193">
        <f>J23+(6/1.42)</f>
        <v>61.267605633802816</v>
      </c>
      <c r="L23" s="195">
        <v>19</v>
      </c>
      <c r="M23" s="196" t="s">
        <v>101</v>
      </c>
      <c r="N23" s="196">
        <v>17.5</v>
      </c>
      <c r="O23" s="197">
        <v>137</v>
      </c>
      <c r="P23" s="197">
        <v>138</v>
      </c>
      <c r="Q23" s="197">
        <v>13723457</v>
      </c>
      <c r="R23" s="198">
        <f t="shared" si="3"/>
        <v>5860</v>
      </c>
      <c r="S23" s="199">
        <f t="shared" si="4"/>
        <v>140.63999999999999</v>
      </c>
      <c r="T23" s="199">
        <f t="shared" si="5"/>
        <v>5.86</v>
      </c>
      <c r="U23" s="200">
        <v>5.8</v>
      </c>
      <c r="V23" s="200">
        <f t="shared" si="6"/>
        <v>5.8</v>
      </c>
      <c r="W23" s="262" t="s">
        <v>152</v>
      </c>
      <c r="X23" s="256">
        <v>0</v>
      </c>
      <c r="Y23" s="256">
        <v>1012</v>
      </c>
      <c r="Z23" s="256">
        <v>1196</v>
      </c>
      <c r="AA23" s="256">
        <v>1185</v>
      </c>
      <c r="AB23" s="256">
        <v>1198</v>
      </c>
      <c r="AC23" s="201" t="s">
        <v>91</v>
      </c>
      <c r="AD23" s="201" t="s">
        <v>91</v>
      </c>
      <c r="AE23" s="201" t="s">
        <v>91</v>
      </c>
      <c r="AF23" s="202" t="s">
        <v>91</v>
      </c>
      <c r="AG23" s="202">
        <v>32315702</v>
      </c>
      <c r="AH23" s="203">
        <f t="shared" si="9"/>
        <v>1340</v>
      </c>
      <c r="AI23" s="204">
        <f t="shared" si="7"/>
        <v>228.66894197952217</v>
      </c>
      <c r="AJ23" s="205">
        <v>0</v>
      </c>
      <c r="AK23" s="205">
        <v>1</v>
      </c>
      <c r="AL23" s="205">
        <v>1</v>
      </c>
      <c r="AM23" s="205">
        <v>1</v>
      </c>
      <c r="AN23" s="205">
        <v>1</v>
      </c>
      <c r="AO23" s="205">
        <v>0</v>
      </c>
      <c r="AP23" s="256">
        <v>7104280</v>
      </c>
      <c r="AQ23" s="256">
        <f t="shared" si="8"/>
        <v>0</v>
      </c>
      <c r="AR23" s="206"/>
      <c r="AS23" s="207" t="s">
        <v>114</v>
      </c>
      <c r="AT23" s="209"/>
      <c r="AV23" s="212" t="s">
        <v>112</v>
      </c>
      <c r="AW23" s="213" t="s">
        <v>113</v>
      </c>
      <c r="AY23" s="257"/>
    </row>
    <row r="24" spans="1:51" x14ac:dyDescent="0.25">
      <c r="B24" s="190">
        <v>2.5416666666666701</v>
      </c>
      <c r="C24" s="190">
        <v>0.58333333333333404</v>
      </c>
      <c r="D24" s="191">
        <v>5</v>
      </c>
      <c r="E24" s="192">
        <f t="shared" si="0"/>
        <v>3.5211267605633805</v>
      </c>
      <c r="F24" s="255">
        <v>81</v>
      </c>
      <c r="G24" s="192">
        <f t="shared" si="1"/>
        <v>57.04225352112676</v>
      </c>
      <c r="H24" s="193" t="s">
        <v>89</v>
      </c>
      <c r="I24" s="193">
        <f t="shared" si="2"/>
        <v>55.633802816901408</v>
      </c>
      <c r="J24" s="194">
        <f t="shared" si="10"/>
        <v>57.04225352112676</v>
      </c>
      <c r="K24" s="193">
        <f t="shared" ref="K24:K34" si="12">J24+(6/1.42)</f>
        <v>61.267605633802816</v>
      </c>
      <c r="L24" s="195">
        <v>18</v>
      </c>
      <c r="M24" s="196" t="s">
        <v>101</v>
      </c>
      <c r="N24" s="196">
        <v>17.3</v>
      </c>
      <c r="O24" s="197">
        <v>136</v>
      </c>
      <c r="P24" s="197">
        <v>137</v>
      </c>
      <c r="Q24" s="197">
        <v>13729161</v>
      </c>
      <c r="R24" s="198">
        <f t="shared" si="3"/>
        <v>5704</v>
      </c>
      <c r="S24" s="199">
        <f t="shared" si="4"/>
        <v>136.89599999999999</v>
      </c>
      <c r="T24" s="199">
        <f t="shared" si="5"/>
        <v>5.7039999999999997</v>
      </c>
      <c r="U24" s="200">
        <v>5.6</v>
      </c>
      <c r="V24" s="200">
        <f t="shared" si="6"/>
        <v>5.6</v>
      </c>
      <c r="W24" s="262" t="s">
        <v>152</v>
      </c>
      <c r="X24" s="256">
        <v>0</v>
      </c>
      <c r="Y24" s="256">
        <v>1002</v>
      </c>
      <c r="Z24" s="256">
        <v>1196</v>
      </c>
      <c r="AA24" s="256">
        <v>1185</v>
      </c>
      <c r="AB24" s="256">
        <v>1198</v>
      </c>
      <c r="AC24" s="201" t="s">
        <v>91</v>
      </c>
      <c r="AD24" s="201" t="s">
        <v>91</v>
      </c>
      <c r="AE24" s="201" t="s">
        <v>91</v>
      </c>
      <c r="AF24" s="202" t="s">
        <v>91</v>
      </c>
      <c r="AG24" s="202">
        <v>32317014</v>
      </c>
      <c r="AH24" s="203">
        <f t="shared" si="9"/>
        <v>1312</v>
      </c>
      <c r="AI24" s="204">
        <f t="shared" si="7"/>
        <v>230.01402524544181</v>
      </c>
      <c r="AJ24" s="205">
        <v>0</v>
      </c>
      <c r="AK24" s="205">
        <v>1</v>
      </c>
      <c r="AL24" s="205">
        <v>1</v>
      </c>
      <c r="AM24" s="205">
        <v>1</v>
      </c>
      <c r="AN24" s="205">
        <v>1</v>
      </c>
      <c r="AO24" s="205">
        <v>0</v>
      </c>
      <c r="AP24" s="256">
        <v>7104280</v>
      </c>
      <c r="AQ24" s="256">
        <f t="shared" si="8"/>
        <v>0</v>
      </c>
      <c r="AR24" s="208"/>
      <c r="AS24" s="207" t="s">
        <v>114</v>
      </c>
      <c r="AV24" s="214" t="s">
        <v>30</v>
      </c>
      <c r="AW24" s="214">
        <v>14.7</v>
      </c>
      <c r="AY24" s="257"/>
    </row>
    <row r="25" spans="1:51" x14ac:dyDescent="0.25">
      <c r="B25" s="190">
        <v>2.5833333333333299</v>
      </c>
      <c r="C25" s="190">
        <v>0.625</v>
      </c>
      <c r="D25" s="191">
        <v>8</v>
      </c>
      <c r="E25" s="192">
        <f t="shared" si="0"/>
        <v>5.6338028169014089</v>
      </c>
      <c r="F25" s="255">
        <v>81</v>
      </c>
      <c r="G25" s="192">
        <f t="shared" si="1"/>
        <v>57.04225352112676</v>
      </c>
      <c r="H25" s="193" t="s">
        <v>89</v>
      </c>
      <c r="I25" s="193">
        <f t="shared" si="2"/>
        <v>55.633802816901408</v>
      </c>
      <c r="J25" s="194">
        <f t="shared" si="10"/>
        <v>57.04225352112676</v>
      </c>
      <c r="K25" s="193">
        <f t="shared" si="12"/>
        <v>61.267605633802816</v>
      </c>
      <c r="L25" s="195">
        <v>18</v>
      </c>
      <c r="M25" s="196" t="s">
        <v>101</v>
      </c>
      <c r="N25" s="196">
        <v>16.899999999999999</v>
      </c>
      <c r="O25" s="197">
        <v>136</v>
      </c>
      <c r="P25" s="197">
        <v>134</v>
      </c>
      <c r="Q25" s="197">
        <v>13734692</v>
      </c>
      <c r="R25" s="198">
        <f t="shared" si="3"/>
        <v>5531</v>
      </c>
      <c r="S25" s="199">
        <f t="shared" si="4"/>
        <v>132.744</v>
      </c>
      <c r="T25" s="199">
        <f t="shared" si="5"/>
        <v>5.5309999999999997</v>
      </c>
      <c r="U25" s="200">
        <v>5.4</v>
      </c>
      <c r="V25" s="200">
        <f t="shared" si="6"/>
        <v>5.4</v>
      </c>
      <c r="W25" s="262" t="s">
        <v>152</v>
      </c>
      <c r="X25" s="256">
        <v>0</v>
      </c>
      <c r="Y25" s="256">
        <v>1018</v>
      </c>
      <c r="Z25" s="256">
        <v>1165</v>
      </c>
      <c r="AA25" s="256">
        <v>1185</v>
      </c>
      <c r="AB25" s="256">
        <v>1169</v>
      </c>
      <c r="AC25" s="201" t="s">
        <v>91</v>
      </c>
      <c r="AD25" s="201" t="s">
        <v>91</v>
      </c>
      <c r="AE25" s="201" t="s">
        <v>91</v>
      </c>
      <c r="AF25" s="202" t="s">
        <v>91</v>
      </c>
      <c r="AG25" s="202">
        <v>32318316</v>
      </c>
      <c r="AH25" s="203">
        <f t="shared" si="9"/>
        <v>1302</v>
      </c>
      <c r="AI25" s="204">
        <f t="shared" si="7"/>
        <v>235.40047007774365</v>
      </c>
      <c r="AJ25" s="205">
        <v>0</v>
      </c>
      <c r="AK25" s="205">
        <v>1</v>
      </c>
      <c r="AL25" s="205">
        <v>1</v>
      </c>
      <c r="AM25" s="205">
        <v>1</v>
      </c>
      <c r="AN25" s="205">
        <v>1</v>
      </c>
      <c r="AO25" s="205">
        <v>0</v>
      </c>
      <c r="AP25" s="256">
        <v>7104280</v>
      </c>
      <c r="AQ25" s="256">
        <f t="shared" si="8"/>
        <v>0</v>
      </c>
      <c r="AR25" s="206"/>
      <c r="AS25" s="207" t="s">
        <v>114</v>
      </c>
      <c r="AV25" s="214" t="s">
        <v>75</v>
      </c>
      <c r="AW25" s="214">
        <v>10.36</v>
      </c>
      <c r="AY25" s="257"/>
    </row>
    <row r="26" spans="1:51" x14ac:dyDescent="0.25">
      <c r="B26" s="190">
        <v>2.625</v>
      </c>
      <c r="C26" s="190">
        <v>0.66666666666666696</v>
      </c>
      <c r="D26" s="191">
        <v>8</v>
      </c>
      <c r="E26" s="192">
        <f t="shared" si="0"/>
        <v>5.6338028169014089</v>
      </c>
      <c r="F26" s="255">
        <v>81</v>
      </c>
      <c r="G26" s="192">
        <f t="shared" si="1"/>
        <v>57.04225352112676</v>
      </c>
      <c r="H26" s="193" t="s">
        <v>89</v>
      </c>
      <c r="I26" s="193">
        <f t="shared" si="2"/>
        <v>53.521126760563384</v>
      </c>
      <c r="J26" s="194">
        <f>(F26-3)/1.42</f>
        <v>54.929577464788736</v>
      </c>
      <c r="K26" s="193">
        <f t="shared" si="12"/>
        <v>59.154929577464792</v>
      </c>
      <c r="L26" s="195">
        <v>18</v>
      </c>
      <c r="M26" s="196" t="s">
        <v>101</v>
      </c>
      <c r="N26" s="196">
        <v>16.7</v>
      </c>
      <c r="O26" s="197">
        <v>135</v>
      </c>
      <c r="P26" s="197">
        <v>133</v>
      </c>
      <c r="Q26" s="197">
        <v>13740387</v>
      </c>
      <c r="R26" s="198">
        <f t="shared" si="3"/>
        <v>5695</v>
      </c>
      <c r="S26" s="199">
        <f t="shared" si="4"/>
        <v>136.68</v>
      </c>
      <c r="T26" s="199">
        <f t="shared" si="5"/>
        <v>5.6950000000000003</v>
      </c>
      <c r="U26" s="200">
        <v>5.2</v>
      </c>
      <c r="V26" s="200">
        <f t="shared" si="6"/>
        <v>5.2</v>
      </c>
      <c r="W26" s="262" t="s">
        <v>152</v>
      </c>
      <c r="X26" s="256">
        <v>0</v>
      </c>
      <c r="Y26" s="256">
        <v>1029</v>
      </c>
      <c r="Z26" s="256">
        <v>1165</v>
      </c>
      <c r="AA26" s="256">
        <v>1185</v>
      </c>
      <c r="AB26" s="256">
        <v>1169</v>
      </c>
      <c r="AC26" s="201" t="s">
        <v>91</v>
      </c>
      <c r="AD26" s="201" t="s">
        <v>91</v>
      </c>
      <c r="AE26" s="201" t="s">
        <v>91</v>
      </c>
      <c r="AF26" s="202" t="s">
        <v>91</v>
      </c>
      <c r="AG26" s="202">
        <v>32319614</v>
      </c>
      <c r="AH26" s="203">
        <f t="shared" si="9"/>
        <v>1298</v>
      </c>
      <c r="AI26" s="204">
        <f t="shared" si="7"/>
        <v>227.9192273924495</v>
      </c>
      <c r="AJ26" s="205">
        <v>0</v>
      </c>
      <c r="AK26" s="205">
        <v>1</v>
      </c>
      <c r="AL26" s="205">
        <v>1</v>
      </c>
      <c r="AM26" s="205">
        <v>1</v>
      </c>
      <c r="AN26" s="205">
        <v>1</v>
      </c>
      <c r="AO26" s="205">
        <v>0</v>
      </c>
      <c r="AP26" s="256">
        <v>7104280</v>
      </c>
      <c r="AQ26" s="256">
        <f t="shared" si="8"/>
        <v>0</v>
      </c>
      <c r="AR26" s="206"/>
      <c r="AS26" s="207" t="s">
        <v>114</v>
      </c>
      <c r="AV26" s="214" t="s">
        <v>115</v>
      </c>
      <c r="AW26" s="214">
        <v>1.01325</v>
      </c>
      <c r="AY26" s="257"/>
    </row>
    <row r="27" spans="1:51" x14ac:dyDescent="0.25">
      <c r="B27" s="190">
        <v>2.6666666666666701</v>
      </c>
      <c r="C27" s="190">
        <v>0.70833333333333404</v>
      </c>
      <c r="D27" s="191">
        <v>5</v>
      </c>
      <c r="E27" s="192">
        <f t="shared" si="0"/>
        <v>3.5211267605633805</v>
      </c>
      <c r="F27" s="255">
        <v>81</v>
      </c>
      <c r="G27" s="192">
        <f t="shared" si="1"/>
        <v>57.04225352112676</v>
      </c>
      <c r="H27" s="193" t="s">
        <v>89</v>
      </c>
      <c r="I27" s="193">
        <f t="shared" si="2"/>
        <v>53.521126760563384</v>
      </c>
      <c r="J27" s="194">
        <f t="shared" ref="J27:J32" si="13">(F27-3)/1.42</f>
        <v>54.929577464788736</v>
      </c>
      <c r="K27" s="193">
        <f t="shared" si="12"/>
        <v>59.154929577464792</v>
      </c>
      <c r="L27" s="195">
        <v>18</v>
      </c>
      <c r="M27" s="196" t="s">
        <v>101</v>
      </c>
      <c r="N27" s="196">
        <v>16.7</v>
      </c>
      <c r="O27" s="197">
        <v>132</v>
      </c>
      <c r="P27" s="197">
        <v>139</v>
      </c>
      <c r="Q27" s="197">
        <v>13746071</v>
      </c>
      <c r="R27" s="198">
        <f t="shared" si="3"/>
        <v>5684</v>
      </c>
      <c r="S27" s="199">
        <f t="shared" si="4"/>
        <v>136.416</v>
      </c>
      <c r="T27" s="199">
        <f t="shared" si="5"/>
        <v>5.6840000000000002</v>
      </c>
      <c r="U27" s="200">
        <v>4.7</v>
      </c>
      <c r="V27" s="200">
        <f t="shared" si="6"/>
        <v>4.7</v>
      </c>
      <c r="W27" s="262" t="s">
        <v>152</v>
      </c>
      <c r="X27" s="256">
        <v>0</v>
      </c>
      <c r="Y27" s="256">
        <v>1088</v>
      </c>
      <c r="Z27" s="256">
        <v>1196</v>
      </c>
      <c r="AA27" s="256">
        <v>1185</v>
      </c>
      <c r="AB27" s="256">
        <v>1199</v>
      </c>
      <c r="AC27" s="201" t="s">
        <v>91</v>
      </c>
      <c r="AD27" s="201" t="s">
        <v>91</v>
      </c>
      <c r="AE27" s="201" t="s">
        <v>91</v>
      </c>
      <c r="AF27" s="202" t="s">
        <v>91</v>
      </c>
      <c r="AG27" s="202">
        <v>32320902</v>
      </c>
      <c r="AH27" s="203">
        <f t="shared" si="9"/>
        <v>1288</v>
      </c>
      <c r="AI27" s="204">
        <f t="shared" si="7"/>
        <v>226.60098522167488</v>
      </c>
      <c r="AJ27" s="205">
        <v>0</v>
      </c>
      <c r="AK27" s="205">
        <v>1</v>
      </c>
      <c r="AL27" s="205">
        <v>1</v>
      </c>
      <c r="AM27" s="205">
        <v>1</v>
      </c>
      <c r="AN27" s="205">
        <v>1</v>
      </c>
      <c r="AO27" s="205">
        <v>0</v>
      </c>
      <c r="AP27" s="256">
        <v>7104280</v>
      </c>
      <c r="AQ27" s="256">
        <f t="shared" si="8"/>
        <v>0</v>
      </c>
      <c r="AR27" s="206"/>
      <c r="AS27" s="207" t="s">
        <v>114</v>
      </c>
      <c r="AV27" s="214" t="s">
        <v>116</v>
      </c>
      <c r="AW27" s="214">
        <v>1</v>
      </c>
      <c r="AY27" s="257"/>
    </row>
    <row r="28" spans="1:51" x14ac:dyDescent="0.25">
      <c r="B28" s="190">
        <v>2.7083333333333299</v>
      </c>
      <c r="C28" s="190">
        <v>0.750000000000002</v>
      </c>
      <c r="D28" s="191">
        <v>5</v>
      </c>
      <c r="E28" s="192">
        <f t="shared" si="0"/>
        <v>3.5211267605633805</v>
      </c>
      <c r="F28" s="255">
        <v>78</v>
      </c>
      <c r="G28" s="192">
        <f t="shared" si="1"/>
        <v>54.929577464788736</v>
      </c>
      <c r="H28" s="193" t="s">
        <v>89</v>
      </c>
      <c r="I28" s="193">
        <f t="shared" si="2"/>
        <v>51.408450704225352</v>
      </c>
      <c r="J28" s="194">
        <f t="shared" si="13"/>
        <v>52.816901408450704</v>
      </c>
      <c r="K28" s="193">
        <f t="shared" si="12"/>
        <v>57.04225352112676</v>
      </c>
      <c r="L28" s="195">
        <v>18</v>
      </c>
      <c r="M28" s="196" t="s">
        <v>101</v>
      </c>
      <c r="N28" s="196">
        <v>16.7</v>
      </c>
      <c r="O28" s="197">
        <v>133</v>
      </c>
      <c r="P28" s="197">
        <v>135</v>
      </c>
      <c r="Q28" s="197">
        <v>13751724</v>
      </c>
      <c r="R28" s="198">
        <f t="shared" si="3"/>
        <v>5653</v>
      </c>
      <c r="S28" s="199">
        <f t="shared" si="4"/>
        <v>135.672</v>
      </c>
      <c r="T28" s="199">
        <f t="shared" si="5"/>
        <v>5.6529999999999996</v>
      </c>
      <c r="U28" s="200">
        <v>4.4000000000000004</v>
      </c>
      <c r="V28" s="200">
        <f t="shared" si="6"/>
        <v>4.4000000000000004</v>
      </c>
      <c r="W28" s="262" t="s">
        <v>152</v>
      </c>
      <c r="X28" s="256">
        <v>0</v>
      </c>
      <c r="Y28" s="256">
        <v>1017</v>
      </c>
      <c r="Z28" s="256">
        <v>1165</v>
      </c>
      <c r="AA28" s="256">
        <v>1185</v>
      </c>
      <c r="AB28" s="256">
        <v>1169</v>
      </c>
      <c r="AC28" s="201" t="s">
        <v>91</v>
      </c>
      <c r="AD28" s="201" t="s">
        <v>91</v>
      </c>
      <c r="AE28" s="201" t="s">
        <v>91</v>
      </c>
      <c r="AF28" s="202" t="s">
        <v>91</v>
      </c>
      <c r="AG28" s="202">
        <v>32322181</v>
      </c>
      <c r="AH28" s="203">
        <f t="shared" si="9"/>
        <v>1279</v>
      </c>
      <c r="AI28" s="204">
        <f t="shared" si="7"/>
        <v>226.25154785069876</v>
      </c>
      <c r="AJ28" s="205">
        <v>0</v>
      </c>
      <c r="AK28" s="205">
        <v>1</v>
      </c>
      <c r="AL28" s="205">
        <v>1</v>
      </c>
      <c r="AM28" s="205">
        <v>1</v>
      </c>
      <c r="AN28" s="205">
        <v>1</v>
      </c>
      <c r="AO28" s="205">
        <v>0</v>
      </c>
      <c r="AP28" s="256">
        <v>7104280</v>
      </c>
      <c r="AQ28" s="256">
        <f t="shared" si="8"/>
        <v>0</v>
      </c>
      <c r="AR28" s="208"/>
      <c r="AS28" s="207" t="s">
        <v>114</v>
      </c>
      <c r="AV28" s="214" t="s">
        <v>117</v>
      </c>
      <c r="AW28" s="214">
        <v>101.325</v>
      </c>
      <c r="AY28" s="257"/>
    </row>
    <row r="29" spans="1:51" x14ac:dyDescent="0.25">
      <c r="B29" s="190">
        <v>2.75</v>
      </c>
      <c r="C29" s="190">
        <v>0.79166666666666896</v>
      </c>
      <c r="D29" s="191">
        <v>5</v>
      </c>
      <c r="E29" s="192">
        <f t="shared" si="0"/>
        <v>3.5211267605633805</v>
      </c>
      <c r="F29" s="255">
        <v>78</v>
      </c>
      <c r="G29" s="192">
        <f t="shared" si="1"/>
        <v>54.929577464788736</v>
      </c>
      <c r="H29" s="193" t="s">
        <v>89</v>
      </c>
      <c r="I29" s="193">
        <f t="shared" si="2"/>
        <v>51.408450704225352</v>
      </c>
      <c r="J29" s="194">
        <f t="shared" si="13"/>
        <v>52.816901408450704</v>
      </c>
      <c r="K29" s="193">
        <f t="shared" si="12"/>
        <v>57.04225352112676</v>
      </c>
      <c r="L29" s="195">
        <v>18</v>
      </c>
      <c r="M29" s="196" t="s">
        <v>101</v>
      </c>
      <c r="N29" s="196">
        <v>16.600000000000001</v>
      </c>
      <c r="O29" s="197">
        <v>132</v>
      </c>
      <c r="P29" s="197">
        <v>134</v>
      </c>
      <c r="Q29" s="197">
        <v>13757351</v>
      </c>
      <c r="R29" s="198">
        <f t="shared" si="3"/>
        <v>5627</v>
      </c>
      <c r="S29" s="199">
        <f t="shared" si="4"/>
        <v>135.048</v>
      </c>
      <c r="T29" s="199">
        <f t="shared" si="5"/>
        <v>5.6269999999999998</v>
      </c>
      <c r="U29" s="200">
        <v>4.0999999999999996</v>
      </c>
      <c r="V29" s="200">
        <f t="shared" si="6"/>
        <v>4.0999999999999996</v>
      </c>
      <c r="W29" s="262" t="s">
        <v>152</v>
      </c>
      <c r="X29" s="256">
        <v>0</v>
      </c>
      <c r="Y29" s="256">
        <v>1001</v>
      </c>
      <c r="Z29" s="256">
        <v>1165</v>
      </c>
      <c r="AA29" s="256">
        <v>1185</v>
      </c>
      <c r="AB29" s="256">
        <v>1169</v>
      </c>
      <c r="AC29" s="201" t="s">
        <v>91</v>
      </c>
      <c r="AD29" s="201" t="s">
        <v>91</v>
      </c>
      <c r="AE29" s="201" t="s">
        <v>91</v>
      </c>
      <c r="AF29" s="202" t="s">
        <v>91</v>
      </c>
      <c r="AG29" s="202">
        <v>32323446</v>
      </c>
      <c r="AH29" s="203">
        <f t="shared" si="9"/>
        <v>1265</v>
      </c>
      <c r="AI29" s="204">
        <f t="shared" si="7"/>
        <v>224.80895681535455</v>
      </c>
      <c r="AJ29" s="205">
        <v>0</v>
      </c>
      <c r="AK29" s="205">
        <v>1</v>
      </c>
      <c r="AL29" s="205">
        <v>1</v>
      </c>
      <c r="AM29" s="205">
        <v>1</v>
      </c>
      <c r="AN29" s="205">
        <v>1</v>
      </c>
      <c r="AO29" s="205">
        <v>0</v>
      </c>
      <c r="AP29" s="256">
        <v>7104280</v>
      </c>
      <c r="AQ29" s="256">
        <f t="shared" si="8"/>
        <v>0</v>
      </c>
      <c r="AR29" s="206"/>
      <c r="AS29" s="207" t="s">
        <v>114</v>
      </c>
      <c r="AY29" s="257"/>
    </row>
    <row r="30" spans="1:51" x14ac:dyDescent="0.25">
      <c r="B30" s="190">
        <v>2.7916666666666701</v>
      </c>
      <c r="C30" s="190">
        <v>0.83333333333333703</v>
      </c>
      <c r="D30" s="191">
        <v>10</v>
      </c>
      <c r="E30" s="192">
        <f t="shared" si="0"/>
        <v>7.042253521126761</v>
      </c>
      <c r="F30" s="255">
        <v>76</v>
      </c>
      <c r="G30" s="192">
        <f t="shared" si="1"/>
        <v>53.521126760563384</v>
      </c>
      <c r="H30" s="193" t="s">
        <v>89</v>
      </c>
      <c r="I30" s="193">
        <f t="shared" si="2"/>
        <v>50</v>
      </c>
      <c r="J30" s="194">
        <f t="shared" si="13"/>
        <v>51.408450704225352</v>
      </c>
      <c r="K30" s="193">
        <f t="shared" si="12"/>
        <v>55.633802816901408</v>
      </c>
      <c r="L30" s="195">
        <v>18</v>
      </c>
      <c r="M30" s="196" t="s">
        <v>101</v>
      </c>
      <c r="N30" s="196">
        <v>16.600000000000001</v>
      </c>
      <c r="O30" s="197">
        <v>115</v>
      </c>
      <c r="P30" s="197">
        <v>125</v>
      </c>
      <c r="Q30" s="197">
        <v>13762724</v>
      </c>
      <c r="R30" s="198">
        <f t="shared" si="3"/>
        <v>5373</v>
      </c>
      <c r="S30" s="199">
        <f t="shared" si="4"/>
        <v>128.952</v>
      </c>
      <c r="T30" s="199">
        <f t="shared" si="5"/>
        <v>5.3730000000000002</v>
      </c>
      <c r="U30" s="200">
        <v>3.3</v>
      </c>
      <c r="V30" s="200">
        <f t="shared" si="6"/>
        <v>3.3</v>
      </c>
      <c r="W30" s="262" t="s">
        <v>153</v>
      </c>
      <c r="X30" s="256">
        <v>0</v>
      </c>
      <c r="Y30" s="256">
        <v>1077</v>
      </c>
      <c r="Z30" s="256">
        <v>1196</v>
      </c>
      <c r="AA30" s="256">
        <v>0</v>
      </c>
      <c r="AB30" s="256">
        <v>1199</v>
      </c>
      <c r="AC30" s="201" t="s">
        <v>91</v>
      </c>
      <c r="AD30" s="201" t="s">
        <v>91</v>
      </c>
      <c r="AE30" s="201" t="s">
        <v>91</v>
      </c>
      <c r="AF30" s="202" t="s">
        <v>91</v>
      </c>
      <c r="AG30" s="202">
        <v>32324536</v>
      </c>
      <c r="AH30" s="203">
        <f t="shared" si="9"/>
        <v>1090</v>
      </c>
      <c r="AI30" s="204">
        <f t="shared" si="7"/>
        <v>202.86618276568024</v>
      </c>
      <c r="AJ30" s="205">
        <v>0</v>
      </c>
      <c r="AK30" s="205">
        <v>1</v>
      </c>
      <c r="AL30" s="205">
        <v>1</v>
      </c>
      <c r="AM30" s="205">
        <v>0</v>
      </c>
      <c r="AN30" s="205">
        <v>1</v>
      </c>
      <c r="AO30" s="205">
        <v>0</v>
      </c>
      <c r="AP30" s="256">
        <v>7104280</v>
      </c>
      <c r="AQ30" s="256">
        <f t="shared" si="8"/>
        <v>0</v>
      </c>
      <c r="AR30" s="206"/>
      <c r="AS30" s="207" t="s">
        <v>114</v>
      </c>
      <c r="AV30" s="398" t="s">
        <v>118</v>
      </c>
      <c r="AW30" s="398"/>
      <c r="AY30" s="257"/>
    </row>
    <row r="31" spans="1:51" x14ac:dyDescent="0.25">
      <c r="B31" s="190">
        <v>2.8333333333333299</v>
      </c>
      <c r="C31" s="190">
        <v>0.875000000000004</v>
      </c>
      <c r="D31" s="191">
        <v>11</v>
      </c>
      <c r="E31" s="192">
        <f>D31/1.42</f>
        <v>7.746478873239437</v>
      </c>
      <c r="F31" s="255">
        <v>76</v>
      </c>
      <c r="G31" s="192">
        <f t="shared" si="1"/>
        <v>53.521126760563384</v>
      </c>
      <c r="H31" s="193" t="s">
        <v>89</v>
      </c>
      <c r="I31" s="193">
        <f t="shared" si="2"/>
        <v>50</v>
      </c>
      <c r="J31" s="194">
        <f t="shared" si="13"/>
        <v>51.408450704225352</v>
      </c>
      <c r="K31" s="193">
        <f t="shared" si="12"/>
        <v>55.633802816901408</v>
      </c>
      <c r="L31" s="195">
        <v>18</v>
      </c>
      <c r="M31" s="196" t="s">
        <v>101</v>
      </c>
      <c r="N31" s="196">
        <v>16.100000000000001</v>
      </c>
      <c r="O31" s="197">
        <v>119</v>
      </c>
      <c r="P31" s="197">
        <v>124</v>
      </c>
      <c r="Q31" s="197">
        <v>13768004</v>
      </c>
      <c r="R31" s="198">
        <f t="shared" si="3"/>
        <v>5280</v>
      </c>
      <c r="S31" s="199">
        <f t="shared" si="4"/>
        <v>126.72</v>
      </c>
      <c r="T31" s="199">
        <f t="shared" si="5"/>
        <v>5.28</v>
      </c>
      <c r="U31" s="200">
        <v>2.7</v>
      </c>
      <c r="V31" s="200">
        <f t="shared" si="6"/>
        <v>2.7</v>
      </c>
      <c r="W31" s="262" t="s">
        <v>153</v>
      </c>
      <c r="X31" s="256">
        <v>0</v>
      </c>
      <c r="Y31" s="256">
        <v>1025</v>
      </c>
      <c r="Z31" s="256">
        <v>1196</v>
      </c>
      <c r="AA31" s="256">
        <v>0</v>
      </c>
      <c r="AB31" s="256">
        <v>1199</v>
      </c>
      <c r="AC31" s="201" t="s">
        <v>91</v>
      </c>
      <c r="AD31" s="201" t="s">
        <v>91</v>
      </c>
      <c r="AE31" s="201" t="s">
        <v>91</v>
      </c>
      <c r="AF31" s="202" t="s">
        <v>91</v>
      </c>
      <c r="AG31" s="202">
        <v>32325586</v>
      </c>
      <c r="AH31" s="203">
        <f t="shared" si="9"/>
        <v>1050</v>
      </c>
      <c r="AI31" s="204">
        <f t="shared" si="7"/>
        <v>198.86363636363635</v>
      </c>
      <c r="AJ31" s="205">
        <v>0</v>
      </c>
      <c r="AK31" s="205">
        <v>1</v>
      </c>
      <c r="AL31" s="205">
        <v>1</v>
      </c>
      <c r="AM31" s="205">
        <v>0</v>
      </c>
      <c r="AN31" s="205">
        <v>1</v>
      </c>
      <c r="AO31" s="205">
        <v>0</v>
      </c>
      <c r="AP31" s="256">
        <v>7104280</v>
      </c>
      <c r="AQ31" s="256">
        <f t="shared" si="8"/>
        <v>0</v>
      </c>
      <c r="AR31" s="206"/>
      <c r="AS31" s="207" t="s">
        <v>114</v>
      </c>
      <c r="AV31" s="215" t="s">
        <v>30</v>
      </c>
      <c r="AW31" s="215" t="s">
        <v>75</v>
      </c>
      <c r="AY31" s="257"/>
    </row>
    <row r="32" spans="1:51" x14ac:dyDescent="0.25">
      <c r="B32" s="190">
        <v>2.875</v>
      </c>
      <c r="C32" s="190">
        <v>0.91666666666667096</v>
      </c>
      <c r="D32" s="191">
        <v>15</v>
      </c>
      <c r="E32" s="192">
        <f t="shared" si="0"/>
        <v>10.563380281690142</v>
      </c>
      <c r="F32" s="255">
        <v>76</v>
      </c>
      <c r="G32" s="192">
        <f t="shared" si="1"/>
        <v>53.521126760563384</v>
      </c>
      <c r="H32" s="193" t="s">
        <v>89</v>
      </c>
      <c r="I32" s="193">
        <f t="shared" si="2"/>
        <v>50</v>
      </c>
      <c r="J32" s="194">
        <f t="shared" si="13"/>
        <v>51.408450704225352</v>
      </c>
      <c r="K32" s="193">
        <f t="shared" si="12"/>
        <v>55.633802816901408</v>
      </c>
      <c r="L32" s="195">
        <v>14</v>
      </c>
      <c r="M32" s="196" t="s">
        <v>119</v>
      </c>
      <c r="N32" s="196">
        <v>12.6</v>
      </c>
      <c r="O32" s="197">
        <v>122</v>
      </c>
      <c r="P32" s="197">
        <v>126</v>
      </c>
      <c r="Q32" s="197">
        <v>13773117</v>
      </c>
      <c r="R32" s="198">
        <f>Q32-Q31</f>
        <v>5113</v>
      </c>
      <c r="S32" s="199">
        <f t="shared" si="4"/>
        <v>122.712</v>
      </c>
      <c r="T32" s="199">
        <f t="shared" si="5"/>
        <v>5.1130000000000004</v>
      </c>
      <c r="U32" s="200">
        <v>2.5</v>
      </c>
      <c r="V32" s="200">
        <f t="shared" si="6"/>
        <v>2.5</v>
      </c>
      <c r="W32" s="262" t="s">
        <v>153</v>
      </c>
      <c r="X32" s="256">
        <v>0</v>
      </c>
      <c r="Y32" s="256">
        <v>889</v>
      </c>
      <c r="Z32" s="256">
        <v>1196</v>
      </c>
      <c r="AA32" s="256">
        <v>0</v>
      </c>
      <c r="AB32" s="256">
        <v>1199</v>
      </c>
      <c r="AC32" s="201" t="s">
        <v>91</v>
      </c>
      <c r="AD32" s="201" t="s">
        <v>91</v>
      </c>
      <c r="AE32" s="201" t="s">
        <v>91</v>
      </c>
      <c r="AF32" s="202" t="s">
        <v>91</v>
      </c>
      <c r="AG32" s="202">
        <v>32326590</v>
      </c>
      <c r="AH32" s="203">
        <f t="shared" si="9"/>
        <v>1004</v>
      </c>
      <c r="AI32" s="204">
        <f t="shared" si="7"/>
        <v>196.36221396440445</v>
      </c>
      <c r="AJ32" s="205">
        <v>0</v>
      </c>
      <c r="AK32" s="205">
        <v>1</v>
      </c>
      <c r="AL32" s="205">
        <v>1</v>
      </c>
      <c r="AM32" s="205">
        <v>0</v>
      </c>
      <c r="AN32" s="205">
        <v>1</v>
      </c>
      <c r="AO32" s="205">
        <v>0</v>
      </c>
      <c r="AP32" s="256">
        <v>7104280</v>
      </c>
      <c r="AQ32" s="256">
        <f t="shared" si="8"/>
        <v>0</v>
      </c>
      <c r="AR32" s="208"/>
      <c r="AS32" s="207" t="s">
        <v>114</v>
      </c>
      <c r="AV32" s="216">
        <v>1</v>
      </c>
      <c r="AW32" s="216">
        <f>IFERROR(AV32*VLOOKUP(AV31,AV24:AW28,2,FALSE)/VLOOKUP(AW31,AV24:AW28,2,FALSE),"Enter Unit and Value")</f>
        <v>1.4189189189189189</v>
      </c>
      <c r="AY32" s="257"/>
    </row>
    <row r="33" spans="2:51" x14ac:dyDescent="0.25">
      <c r="B33" s="190">
        <v>2.9166666666666701</v>
      </c>
      <c r="C33" s="190">
        <v>0.95833333333333803</v>
      </c>
      <c r="D33" s="191">
        <v>10</v>
      </c>
      <c r="E33" s="192">
        <f t="shared" si="0"/>
        <v>7.042253521126761</v>
      </c>
      <c r="F33" s="255">
        <v>66</v>
      </c>
      <c r="G33" s="192">
        <f t="shared" si="1"/>
        <v>46.478873239436624</v>
      </c>
      <c r="H33" s="193" t="s">
        <v>89</v>
      </c>
      <c r="I33" s="193">
        <f>J33-(2/1.42)</f>
        <v>41.549295774647888</v>
      </c>
      <c r="J33" s="194">
        <f t="shared" ref="J33:J34" si="14">(F33-5)/1.42</f>
        <v>42.95774647887324</v>
      </c>
      <c r="K33" s="193">
        <f t="shared" si="12"/>
        <v>47.183098591549296</v>
      </c>
      <c r="L33" s="195">
        <v>14</v>
      </c>
      <c r="M33" s="196" t="s">
        <v>119</v>
      </c>
      <c r="N33" s="196">
        <v>11.9</v>
      </c>
      <c r="O33" s="197">
        <v>117</v>
      </c>
      <c r="P33" s="197">
        <v>97</v>
      </c>
      <c r="Q33" s="197">
        <v>13777509</v>
      </c>
      <c r="R33" s="198">
        <f t="shared" si="3"/>
        <v>4392</v>
      </c>
      <c r="S33" s="199">
        <f t="shared" si="4"/>
        <v>105.408</v>
      </c>
      <c r="T33" s="199">
        <f t="shared" si="5"/>
        <v>4.3920000000000003</v>
      </c>
      <c r="U33" s="200">
        <v>3.1</v>
      </c>
      <c r="V33" s="200">
        <f t="shared" si="6"/>
        <v>3.1</v>
      </c>
      <c r="W33" s="262" t="s">
        <v>132</v>
      </c>
      <c r="X33" s="256">
        <v>0</v>
      </c>
      <c r="Y33" s="256">
        <v>0</v>
      </c>
      <c r="Z33" s="256">
        <v>1063</v>
      </c>
      <c r="AA33" s="256">
        <v>0</v>
      </c>
      <c r="AB33" s="256">
        <v>1110</v>
      </c>
      <c r="AC33" s="201" t="s">
        <v>91</v>
      </c>
      <c r="AD33" s="201" t="s">
        <v>91</v>
      </c>
      <c r="AE33" s="201" t="s">
        <v>91</v>
      </c>
      <c r="AF33" s="202" t="s">
        <v>91</v>
      </c>
      <c r="AG33" s="202">
        <v>32327370</v>
      </c>
      <c r="AH33" s="203">
        <f t="shared" si="9"/>
        <v>780</v>
      </c>
      <c r="AI33" s="204">
        <f t="shared" si="7"/>
        <v>177.59562841530052</v>
      </c>
      <c r="AJ33" s="205">
        <v>0</v>
      </c>
      <c r="AK33" s="205">
        <v>0</v>
      </c>
      <c r="AL33" s="205">
        <v>1</v>
      </c>
      <c r="AM33" s="205">
        <v>0</v>
      </c>
      <c r="AN33" s="205">
        <v>1</v>
      </c>
      <c r="AO33" s="205">
        <v>0.25</v>
      </c>
      <c r="AP33" s="256">
        <v>7104839</v>
      </c>
      <c r="AQ33" s="256">
        <f t="shared" si="8"/>
        <v>559</v>
      </c>
      <c r="AR33" s="206"/>
      <c r="AS33" s="207" t="s">
        <v>114</v>
      </c>
      <c r="AY33" s="257"/>
    </row>
    <row r="34" spans="2:51" x14ac:dyDescent="0.25">
      <c r="B34" s="190">
        <v>2.9583333333333299</v>
      </c>
      <c r="C34" s="190">
        <v>1</v>
      </c>
      <c r="D34" s="191">
        <v>15</v>
      </c>
      <c r="E34" s="192">
        <f t="shared" si="0"/>
        <v>10.563380281690142</v>
      </c>
      <c r="F34" s="255">
        <v>66</v>
      </c>
      <c r="G34" s="192">
        <f t="shared" si="1"/>
        <v>46.478873239436624</v>
      </c>
      <c r="H34" s="193" t="s">
        <v>89</v>
      </c>
      <c r="I34" s="193">
        <f t="shared" si="2"/>
        <v>41.549295774647888</v>
      </c>
      <c r="J34" s="194">
        <f t="shared" si="14"/>
        <v>42.95774647887324</v>
      </c>
      <c r="K34" s="193">
        <f t="shared" si="12"/>
        <v>47.183098591549296</v>
      </c>
      <c r="L34" s="195">
        <v>14</v>
      </c>
      <c r="M34" s="196" t="s">
        <v>119</v>
      </c>
      <c r="N34" s="217">
        <v>11.5</v>
      </c>
      <c r="O34" s="197">
        <v>110</v>
      </c>
      <c r="P34" s="197">
        <v>89</v>
      </c>
      <c r="Q34" s="197">
        <v>13781298</v>
      </c>
      <c r="R34" s="198">
        <f t="shared" si="3"/>
        <v>3789</v>
      </c>
      <c r="S34" s="199">
        <f t="shared" si="4"/>
        <v>90.936000000000007</v>
      </c>
      <c r="T34" s="199">
        <f t="shared" si="5"/>
        <v>3.7890000000000001</v>
      </c>
      <c r="U34" s="200">
        <v>3.9</v>
      </c>
      <c r="V34" s="200">
        <f t="shared" si="6"/>
        <v>3.9</v>
      </c>
      <c r="W34" s="262" t="s">
        <v>132</v>
      </c>
      <c r="X34" s="256">
        <v>0</v>
      </c>
      <c r="Y34" s="256">
        <v>0</v>
      </c>
      <c r="Z34" s="256">
        <v>1000</v>
      </c>
      <c r="AA34" s="256">
        <v>0</v>
      </c>
      <c r="AB34" s="256">
        <v>1028</v>
      </c>
      <c r="AC34" s="201" t="s">
        <v>91</v>
      </c>
      <c r="AD34" s="201" t="s">
        <v>91</v>
      </c>
      <c r="AE34" s="201" t="s">
        <v>91</v>
      </c>
      <c r="AF34" s="202" t="s">
        <v>91</v>
      </c>
      <c r="AG34" s="202">
        <v>32327998</v>
      </c>
      <c r="AH34" s="203">
        <f t="shared" si="9"/>
        <v>628</v>
      </c>
      <c r="AI34" s="204">
        <f t="shared" si="7"/>
        <v>165.74294008973342</v>
      </c>
      <c r="AJ34" s="205">
        <v>0</v>
      </c>
      <c r="AK34" s="205">
        <v>0</v>
      </c>
      <c r="AL34" s="205">
        <v>1</v>
      </c>
      <c r="AM34" s="205">
        <v>0</v>
      </c>
      <c r="AN34" s="205">
        <v>1</v>
      </c>
      <c r="AO34" s="205">
        <v>0.25</v>
      </c>
      <c r="AP34" s="256">
        <v>7105572</v>
      </c>
      <c r="AQ34" s="256">
        <f t="shared" si="8"/>
        <v>733</v>
      </c>
      <c r="AR34" s="206"/>
      <c r="AS34" s="207" t="s">
        <v>114</v>
      </c>
      <c r="AV34" s="212" t="s">
        <v>120</v>
      </c>
      <c r="AW34" s="218" t="s">
        <v>31</v>
      </c>
      <c r="AY34" s="257"/>
    </row>
    <row r="35" spans="2:51" x14ac:dyDescent="0.25">
      <c r="B35" s="219"/>
      <c r="C35" s="220"/>
      <c r="D35" s="219"/>
      <c r="E35" s="221"/>
      <c r="F35" s="221"/>
      <c r="G35" s="222"/>
      <c r="H35" s="223"/>
      <c r="I35" s="221"/>
      <c r="J35" s="221"/>
      <c r="K35" s="222"/>
      <c r="L35" s="399" t="s">
        <v>121</v>
      </c>
      <c r="M35" s="400"/>
      <c r="N35" s="401"/>
      <c r="O35" s="224"/>
      <c r="P35" s="224">
        <f>AVERAGE(P11:P34)</f>
        <v>123.08333333333333</v>
      </c>
      <c r="Q35" s="225">
        <f>Q34-Q10</f>
        <v>123428</v>
      </c>
      <c r="R35" s="226">
        <f>SUM(R11:R34)</f>
        <v>123428</v>
      </c>
      <c r="S35" s="227">
        <f>AVERAGE(S11:S34)</f>
        <v>123.428</v>
      </c>
      <c r="T35" s="227">
        <f>SUM(T11:T34)</f>
        <v>123.428</v>
      </c>
      <c r="U35" s="223"/>
      <c r="V35" s="223"/>
      <c r="W35" s="213"/>
      <c r="X35" s="228"/>
      <c r="Y35" s="229"/>
      <c r="Z35" s="229"/>
      <c r="AA35" s="229"/>
      <c r="AB35" s="230"/>
      <c r="AC35" s="228"/>
      <c r="AD35" s="229"/>
      <c r="AE35" s="230"/>
      <c r="AF35" s="231"/>
      <c r="AG35" s="232">
        <f>AG34-AG10</f>
        <v>25460</v>
      </c>
      <c r="AH35" s="233">
        <f>SUM(AH11:AH34)</f>
        <v>25460</v>
      </c>
      <c r="AI35" s="234">
        <f>$AH$35/$T35</f>
        <v>206.2741031208478</v>
      </c>
      <c r="AJ35" s="231"/>
      <c r="AK35" s="235"/>
      <c r="AL35" s="235"/>
      <c r="AM35" s="235"/>
      <c r="AN35" s="236"/>
      <c r="AO35" s="237"/>
      <c r="AP35" s="238"/>
      <c r="AQ35" s="239">
        <f>SUM(AQ11:AQ34)</f>
        <v>5886</v>
      </c>
      <c r="AR35" s="240" t="e">
        <f>AVERAGE(AR11:AR34)</f>
        <v>#DIV/0!</v>
      </c>
      <c r="AS35" s="237"/>
      <c r="AV35" s="241" t="s">
        <v>31</v>
      </c>
      <c r="AW35" s="241">
        <v>1</v>
      </c>
      <c r="AY35" s="257"/>
    </row>
    <row r="36" spans="2:51" x14ac:dyDescent="0.25">
      <c r="B36" s="242"/>
      <c r="C36" s="242"/>
      <c r="D36" s="242"/>
      <c r="E36" s="243"/>
      <c r="F36" s="243"/>
      <c r="G36" s="243"/>
      <c r="H36" s="243"/>
      <c r="I36" s="244"/>
      <c r="J36" s="244"/>
      <c r="K36" s="244"/>
      <c r="L36" s="254"/>
      <c r="M36" s="254"/>
      <c r="N36" s="254"/>
      <c r="O36" s="254"/>
      <c r="P36" s="254"/>
      <c r="Q36" s="254"/>
      <c r="R36" s="254"/>
      <c r="S36" s="254"/>
      <c r="T36" s="254"/>
      <c r="U36" s="245"/>
      <c r="V36" s="245"/>
      <c r="W36" s="254"/>
      <c r="X36" s="254"/>
      <c r="Y36" s="254"/>
      <c r="Z36" s="258"/>
      <c r="AA36" s="254"/>
      <c r="AB36" s="254"/>
      <c r="AC36" s="254"/>
      <c r="AD36" s="254"/>
      <c r="AE36" s="254"/>
      <c r="AH36" s="246"/>
      <c r="AM36" s="254"/>
      <c r="AN36" s="254"/>
      <c r="AO36" s="254"/>
      <c r="AP36" s="254"/>
      <c r="AQ36" s="254"/>
      <c r="AR36" s="254"/>
      <c r="AV36" s="241" t="s">
        <v>122</v>
      </c>
      <c r="AW36" s="241">
        <v>41.67</v>
      </c>
      <c r="AY36" s="257"/>
    </row>
    <row r="37" spans="2:51" x14ac:dyDescent="0.25">
      <c r="B37" s="275" t="s">
        <v>123</v>
      </c>
      <c r="C37" s="275"/>
      <c r="D37" s="275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58"/>
      <c r="X37" s="258"/>
      <c r="Y37" s="258"/>
      <c r="Z37" s="258"/>
      <c r="AA37" s="258"/>
      <c r="AB37" s="258"/>
      <c r="AC37" s="258"/>
      <c r="AD37" s="258"/>
      <c r="AE37" s="258"/>
      <c r="AM37" s="169"/>
      <c r="AN37" s="254"/>
      <c r="AO37" s="254"/>
      <c r="AP37" s="254"/>
      <c r="AQ37" s="254"/>
      <c r="AR37" s="258"/>
      <c r="AV37" s="241" t="s">
        <v>124</v>
      </c>
      <c r="AW37" s="241">
        <v>11.574999999999999</v>
      </c>
      <c r="AY37" s="257"/>
    </row>
    <row r="38" spans="2:51" x14ac:dyDescent="0.25">
      <c r="B38" s="295" t="s">
        <v>170</v>
      </c>
      <c r="C38" s="275"/>
      <c r="D38" s="275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58"/>
      <c r="X38" s="258"/>
      <c r="Y38" s="258"/>
      <c r="Z38" s="258"/>
      <c r="AA38" s="258"/>
      <c r="AB38" s="258"/>
      <c r="AC38" s="258"/>
      <c r="AD38" s="258"/>
      <c r="AE38" s="258"/>
      <c r="AM38" s="169"/>
      <c r="AN38" s="254"/>
      <c r="AO38" s="254"/>
      <c r="AP38" s="254"/>
      <c r="AQ38" s="254"/>
      <c r="AR38" s="258"/>
      <c r="AV38" s="247"/>
      <c r="AW38" s="247"/>
      <c r="AY38" s="257"/>
    </row>
    <row r="39" spans="2:51" x14ac:dyDescent="0.25">
      <c r="B39" s="273" t="s">
        <v>131</v>
      </c>
      <c r="C39" s="264"/>
      <c r="D39" s="264"/>
      <c r="E39" s="264"/>
      <c r="F39" s="264"/>
      <c r="G39" s="264"/>
      <c r="H39" s="264"/>
      <c r="I39" s="265"/>
      <c r="J39" s="265"/>
      <c r="K39" s="265"/>
      <c r="L39" s="265"/>
      <c r="M39" s="265"/>
      <c r="N39" s="265"/>
      <c r="O39" s="265"/>
      <c r="P39" s="265"/>
      <c r="Q39" s="265"/>
      <c r="R39" s="265"/>
      <c r="S39" s="263"/>
      <c r="T39" s="263"/>
      <c r="U39" s="263"/>
      <c r="V39" s="263"/>
      <c r="W39" s="258"/>
      <c r="X39" s="258"/>
      <c r="Y39" s="258"/>
      <c r="Z39" s="258"/>
      <c r="AA39" s="258"/>
      <c r="AB39" s="258"/>
      <c r="AC39" s="258"/>
      <c r="AD39" s="258"/>
      <c r="AE39" s="258"/>
      <c r="AM39" s="169"/>
      <c r="AN39" s="254"/>
      <c r="AO39" s="254"/>
      <c r="AP39" s="254"/>
      <c r="AQ39" s="254"/>
      <c r="AR39" s="258"/>
      <c r="AV39" s="247"/>
      <c r="AW39" s="247"/>
      <c r="AY39" s="257"/>
    </row>
    <row r="40" spans="2:51" x14ac:dyDescent="0.25">
      <c r="B40" s="276" t="s">
        <v>141</v>
      </c>
      <c r="C40" s="264"/>
      <c r="D40" s="264"/>
      <c r="E40" s="264"/>
      <c r="F40" s="264"/>
      <c r="G40" s="264"/>
      <c r="H40" s="264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3"/>
      <c r="T40" s="263"/>
      <c r="U40" s="263"/>
      <c r="V40" s="263"/>
      <c r="W40" s="258"/>
      <c r="X40" s="258"/>
      <c r="Y40" s="258"/>
      <c r="Z40" s="258"/>
      <c r="AA40" s="258"/>
      <c r="AB40" s="258"/>
      <c r="AC40" s="258"/>
      <c r="AD40" s="258"/>
      <c r="AE40" s="258"/>
      <c r="AM40" s="169"/>
      <c r="AN40" s="254"/>
      <c r="AO40" s="254"/>
      <c r="AP40" s="254"/>
      <c r="AQ40" s="254"/>
      <c r="AR40" s="258"/>
      <c r="AV40" s="247"/>
      <c r="AW40" s="247"/>
      <c r="AY40" s="257"/>
    </row>
    <row r="41" spans="2:51" x14ac:dyDescent="0.25">
      <c r="B41" s="268" t="s">
        <v>223</v>
      </c>
      <c r="C41" s="264"/>
      <c r="D41" s="264"/>
      <c r="E41" s="264"/>
      <c r="F41" s="264"/>
      <c r="G41" s="264"/>
      <c r="H41" s="264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9"/>
      <c r="T41" s="269"/>
      <c r="U41" s="269"/>
      <c r="V41" s="269"/>
      <c r="W41" s="258"/>
      <c r="X41" s="258"/>
      <c r="Y41" s="258"/>
      <c r="Z41" s="258"/>
      <c r="AA41" s="258"/>
      <c r="AB41" s="258"/>
      <c r="AC41" s="258"/>
      <c r="AD41" s="258"/>
      <c r="AE41" s="258"/>
      <c r="AM41" s="259"/>
      <c r="AN41" s="259"/>
      <c r="AO41" s="259"/>
      <c r="AP41" s="259"/>
      <c r="AQ41" s="259"/>
      <c r="AR41" s="259"/>
      <c r="AS41" s="260"/>
      <c r="AV41" s="257"/>
      <c r="AW41" s="301"/>
      <c r="AX41" s="301"/>
      <c r="AY41" s="301"/>
    </row>
    <row r="42" spans="2:51" x14ac:dyDescent="0.25">
      <c r="B42" s="276" t="s">
        <v>126</v>
      </c>
      <c r="C42" s="264"/>
      <c r="D42" s="264"/>
      <c r="E42" s="274"/>
      <c r="F42" s="274"/>
      <c r="G42" s="274"/>
      <c r="H42" s="264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9"/>
      <c r="T42" s="269"/>
      <c r="U42" s="269"/>
      <c r="V42" s="269"/>
      <c r="W42" s="258"/>
      <c r="X42" s="258"/>
      <c r="Y42" s="258"/>
      <c r="Z42" s="258"/>
      <c r="AA42" s="258"/>
      <c r="AB42" s="258"/>
      <c r="AC42" s="258"/>
      <c r="AD42" s="258"/>
      <c r="AE42" s="258"/>
      <c r="AM42" s="259"/>
      <c r="AN42" s="259"/>
      <c r="AO42" s="259"/>
      <c r="AP42" s="259"/>
      <c r="AQ42" s="259"/>
      <c r="AR42" s="259"/>
      <c r="AS42" s="260"/>
      <c r="AV42" s="257"/>
      <c r="AW42" s="301"/>
      <c r="AX42" s="301"/>
      <c r="AY42" s="301"/>
    </row>
    <row r="43" spans="2:51" x14ac:dyDescent="0.25">
      <c r="B43" s="270" t="s">
        <v>224</v>
      </c>
      <c r="C43" s="264"/>
      <c r="D43" s="264"/>
      <c r="E43" s="264"/>
      <c r="F43" s="264"/>
      <c r="G43" s="264"/>
      <c r="H43" s="264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9"/>
      <c r="T43" s="269"/>
      <c r="U43" s="269"/>
      <c r="V43" s="269"/>
      <c r="W43" s="258"/>
      <c r="X43" s="258"/>
      <c r="Y43" s="258"/>
      <c r="Z43" s="258"/>
      <c r="AA43" s="258"/>
      <c r="AB43" s="258"/>
      <c r="AC43" s="258"/>
      <c r="AD43" s="258"/>
      <c r="AE43" s="258"/>
      <c r="AM43" s="259"/>
      <c r="AN43" s="259"/>
      <c r="AO43" s="259"/>
      <c r="AP43" s="259"/>
      <c r="AQ43" s="259"/>
      <c r="AR43" s="259"/>
      <c r="AS43" s="260"/>
      <c r="AV43" s="257"/>
      <c r="AW43" s="301"/>
      <c r="AX43" s="301"/>
      <c r="AY43" s="301"/>
    </row>
    <row r="44" spans="2:51" x14ac:dyDescent="0.25">
      <c r="B44" s="276" t="s">
        <v>127</v>
      </c>
      <c r="C44" s="264"/>
      <c r="D44" s="264"/>
      <c r="E44" s="264"/>
      <c r="F44" s="264"/>
      <c r="G44" s="264"/>
      <c r="H44" s="264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9"/>
      <c r="T44" s="269"/>
      <c r="U44" s="269"/>
      <c r="V44" s="269"/>
      <c r="W44" s="258"/>
      <c r="X44" s="258"/>
      <c r="Y44" s="258"/>
      <c r="Z44" s="258"/>
      <c r="AA44" s="258"/>
      <c r="AB44" s="258"/>
      <c r="AC44" s="258"/>
      <c r="AD44" s="258"/>
      <c r="AE44" s="258"/>
      <c r="AM44" s="259"/>
      <c r="AN44" s="259"/>
      <c r="AO44" s="259"/>
      <c r="AP44" s="259"/>
      <c r="AQ44" s="259"/>
      <c r="AR44" s="259"/>
      <c r="AS44" s="260"/>
      <c r="AV44" s="257"/>
      <c r="AW44" s="301"/>
      <c r="AX44" s="301"/>
      <c r="AY44" s="301"/>
    </row>
    <row r="45" spans="2:51" x14ac:dyDescent="0.25">
      <c r="B45" s="267" t="s">
        <v>128</v>
      </c>
      <c r="C45" s="264"/>
      <c r="D45" s="264"/>
      <c r="E45" s="264"/>
      <c r="F45" s="264"/>
      <c r="G45" s="264"/>
      <c r="H45" s="264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9"/>
      <c r="T45" s="269"/>
      <c r="U45" s="269"/>
      <c r="V45" s="269"/>
      <c r="W45" s="258"/>
      <c r="X45" s="258"/>
      <c r="Y45" s="258"/>
      <c r="Z45" s="258"/>
      <c r="AA45" s="258"/>
      <c r="AB45" s="258"/>
      <c r="AC45" s="258"/>
      <c r="AD45" s="258"/>
      <c r="AE45" s="258"/>
      <c r="AM45" s="259"/>
      <c r="AN45" s="259"/>
      <c r="AO45" s="259"/>
      <c r="AP45" s="259"/>
      <c r="AQ45" s="259"/>
      <c r="AR45" s="259"/>
      <c r="AS45" s="260"/>
      <c r="AV45" s="257"/>
      <c r="AW45" s="301"/>
      <c r="AX45" s="301"/>
      <c r="AY45" s="301"/>
    </row>
    <row r="46" spans="2:51" x14ac:dyDescent="0.25">
      <c r="B46" s="267" t="s">
        <v>161</v>
      </c>
      <c r="C46" s="264"/>
      <c r="D46" s="264"/>
      <c r="E46" s="264"/>
      <c r="F46" s="264"/>
      <c r="G46" s="264"/>
      <c r="H46" s="264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9"/>
      <c r="U46" s="269"/>
      <c r="V46" s="269"/>
      <c r="W46" s="258"/>
      <c r="X46" s="258"/>
      <c r="Y46" s="258"/>
      <c r="Z46" s="258"/>
      <c r="AA46" s="258"/>
      <c r="AB46" s="258"/>
      <c r="AC46" s="258"/>
      <c r="AD46" s="258"/>
      <c r="AE46" s="258"/>
      <c r="AM46" s="259"/>
      <c r="AN46" s="259"/>
      <c r="AO46" s="259"/>
      <c r="AP46" s="259"/>
      <c r="AQ46" s="259"/>
      <c r="AR46" s="259"/>
      <c r="AS46" s="260"/>
      <c r="AV46" s="257"/>
      <c r="AW46" s="301"/>
      <c r="AX46" s="301"/>
      <c r="AY46" s="301"/>
    </row>
    <row r="47" spans="2:51" x14ac:dyDescent="0.25">
      <c r="B47" s="276" t="s">
        <v>225</v>
      </c>
      <c r="C47" s="264"/>
      <c r="D47" s="264"/>
      <c r="E47" s="264"/>
      <c r="F47" s="264"/>
      <c r="G47" s="264"/>
      <c r="H47" s="264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9"/>
      <c r="U47" s="269"/>
      <c r="V47" s="269"/>
      <c r="W47" s="258"/>
      <c r="X47" s="258"/>
      <c r="Y47" s="258"/>
      <c r="Z47" s="258"/>
      <c r="AA47" s="258"/>
      <c r="AB47" s="258"/>
      <c r="AC47" s="258"/>
      <c r="AD47" s="258"/>
      <c r="AE47" s="258"/>
      <c r="AM47" s="259"/>
      <c r="AN47" s="259"/>
      <c r="AO47" s="259"/>
      <c r="AP47" s="259"/>
      <c r="AQ47" s="259"/>
      <c r="AR47" s="259"/>
      <c r="AS47" s="260"/>
      <c r="AV47" s="257"/>
      <c r="AW47" s="301"/>
      <c r="AX47" s="301"/>
      <c r="AY47" s="301"/>
    </row>
    <row r="48" spans="2:51" x14ac:dyDescent="0.25">
      <c r="B48" s="276" t="s">
        <v>137</v>
      </c>
      <c r="C48" s="264"/>
      <c r="D48" s="264"/>
      <c r="E48" s="264"/>
      <c r="F48" s="264"/>
      <c r="G48" s="264"/>
      <c r="H48" s="264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71"/>
      <c r="T48" s="269"/>
      <c r="U48" s="269"/>
      <c r="V48" s="269"/>
      <c r="W48" s="258"/>
      <c r="X48" s="258"/>
      <c r="Y48" s="258"/>
      <c r="Z48" s="258"/>
      <c r="AA48" s="258"/>
      <c r="AB48" s="258"/>
      <c r="AC48" s="258"/>
      <c r="AD48" s="258"/>
      <c r="AE48" s="258"/>
      <c r="AM48" s="259"/>
      <c r="AN48" s="259"/>
      <c r="AO48" s="259"/>
      <c r="AP48" s="259"/>
      <c r="AQ48" s="259"/>
      <c r="AR48" s="259"/>
      <c r="AS48" s="260"/>
      <c r="AV48" s="257"/>
      <c r="AW48" s="301"/>
      <c r="AX48" s="301"/>
      <c r="AY48" s="301"/>
    </row>
    <row r="49" spans="2:51" x14ac:dyDescent="0.25">
      <c r="B49" s="267" t="s">
        <v>164</v>
      </c>
      <c r="C49" s="264"/>
      <c r="D49" s="264"/>
      <c r="E49" s="264"/>
      <c r="F49" s="264"/>
      <c r="G49" s="264"/>
      <c r="H49" s="264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71"/>
      <c r="T49" s="269"/>
      <c r="U49" s="269"/>
      <c r="V49" s="269"/>
      <c r="W49" s="258"/>
      <c r="X49" s="258"/>
      <c r="Y49" s="258"/>
      <c r="Z49" s="258"/>
      <c r="AA49" s="258"/>
      <c r="AB49" s="258"/>
      <c r="AC49" s="258"/>
      <c r="AD49" s="258"/>
      <c r="AE49" s="258"/>
      <c r="AM49" s="259"/>
      <c r="AN49" s="259"/>
      <c r="AO49" s="259"/>
      <c r="AP49" s="259"/>
      <c r="AQ49" s="259"/>
      <c r="AR49" s="259"/>
      <c r="AS49" s="260"/>
      <c r="AV49" s="257"/>
      <c r="AW49" s="301"/>
      <c r="AX49" s="301"/>
      <c r="AY49" s="301"/>
    </row>
    <row r="50" spans="2:51" x14ac:dyDescent="0.25">
      <c r="B50" s="276" t="s">
        <v>138</v>
      </c>
      <c r="C50" s="264"/>
      <c r="D50" s="264"/>
      <c r="E50" s="264"/>
      <c r="F50" s="264"/>
      <c r="G50" s="264"/>
      <c r="H50" s="264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9"/>
      <c r="U50" s="269"/>
      <c r="V50" s="269"/>
      <c r="W50" s="258"/>
      <c r="X50" s="258"/>
      <c r="Y50" s="258"/>
      <c r="Z50" s="258"/>
      <c r="AA50" s="258"/>
      <c r="AB50" s="258"/>
      <c r="AC50" s="258"/>
      <c r="AD50" s="258"/>
      <c r="AE50" s="258"/>
      <c r="AM50" s="259"/>
      <c r="AN50" s="259"/>
      <c r="AO50" s="259"/>
      <c r="AP50" s="259"/>
      <c r="AQ50" s="259"/>
      <c r="AR50" s="259"/>
      <c r="AS50" s="260"/>
      <c r="AV50" s="257"/>
      <c r="AW50" s="301"/>
      <c r="AX50" s="301"/>
      <c r="AY50" s="301"/>
    </row>
    <row r="51" spans="2:51" x14ac:dyDescent="0.25">
      <c r="B51" s="284" t="s">
        <v>139</v>
      </c>
      <c r="C51" s="264"/>
      <c r="D51" s="264"/>
      <c r="E51" s="264"/>
      <c r="F51" s="264"/>
      <c r="G51" s="264"/>
      <c r="H51" s="264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9"/>
      <c r="U51" s="269"/>
      <c r="V51" s="269"/>
      <c r="W51" s="258"/>
      <c r="X51" s="258"/>
      <c r="Y51" s="258"/>
      <c r="Z51" s="258"/>
      <c r="AA51" s="258"/>
      <c r="AB51" s="258"/>
      <c r="AC51" s="258"/>
      <c r="AD51" s="258"/>
      <c r="AE51" s="258"/>
      <c r="AM51" s="259"/>
      <c r="AN51" s="259"/>
      <c r="AO51" s="259"/>
      <c r="AP51" s="259"/>
      <c r="AQ51" s="259"/>
      <c r="AR51" s="259"/>
      <c r="AS51" s="260"/>
      <c r="AV51" s="257"/>
      <c r="AW51" s="301"/>
      <c r="AX51" s="301"/>
      <c r="AY51" s="301"/>
    </row>
    <row r="52" spans="2:51" x14ac:dyDescent="0.25">
      <c r="B52" s="270" t="s">
        <v>142</v>
      </c>
      <c r="C52" s="264"/>
      <c r="D52" s="264"/>
      <c r="E52" s="264"/>
      <c r="F52" s="264"/>
      <c r="G52" s="264"/>
      <c r="H52" s="264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71"/>
      <c r="U52" s="271"/>
      <c r="V52" s="271"/>
      <c r="W52" s="258"/>
      <c r="X52" s="258"/>
      <c r="Y52" s="258"/>
      <c r="Z52" s="258"/>
      <c r="AA52" s="258"/>
      <c r="AB52" s="258"/>
      <c r="AC52" s="258"/>
      <c r="AD52" s="258"/>
      <c r="AE52" s="258"/>
      <c r="AM52" s="259"/>
      <c r="AN52" s="259"/>
      <c r="AO52" s="259"/>
      <c r="AP52" s="259"/>
      <c r="AQ52" s="259"/>
      <c r="AR52" s="259"/>
      <c r="AS52" s="260"/>
      <c r="AV52" s="257"/>
      <c r="AW52" s="301"/>
      <c r="AX52" s="301"/>
      <c r="AY52" s="301"/>
    </row>
    <row r="53" spans="2:51" x14ac:dyDescent="0.25">
      <c r="B53" s="270" t="s">
        <v>209</v>
      </c>
      <c r="C53" s="264"/>
      <c r="D53" s="264"/>
      <c r="E53" s="264"/>
      <c r="F53" s="264"/>
      <c r="G53" s="264"/>
      <c r="H53" s="264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71"/>
      <c r="U53" s="250"/>
      <c r="V53" s="250"/>
      <c r="W53" s="258"/>
      <c r="X53" s="258"/>
      <c r="Y53" s="258"/>
      <c r="Z53" s="258"/>
      <c r="AA53" s="258"/>
      <c r="AB53" s="258"/>
      <c r="AC53" s="258"/>
      <c r="AD53" s="258"/>
      <c r="AE53" s="258"/>
      <c r="AM53" s="259"/>
      <c r="AN53" s="259"/>
      <c r="AO53" s="259"/>
      <c r="AP53" s="259"/>
      <c r="AQ53" s="259"/>
      <c r="AR53" s="259"/>
      <c r="AS53" s="260"/>
      <c r="AV53" s="257"/>
      <c r="AW53" s="301"/>
      <c r="AX53" s="301"/>
      <c r="AY53" s="301"/>
    </row>
    <row r="54" spans="2:51" x14ac:dyDescent="0.25">
      <c r="B54" s="276" t="s">
        <v>176</v>
      </c>
      <c r="C54" s="264"/>
      <c r="D54" s="264"/>
      <c r="E54" s="264"/>
      <c r="F54" s="264"/>
      <c r="G54" s="264"/>
      <c r="H54" s="264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71"/>
      <c r="U54" s="250"/>
      <c r="V54" s="250"/>
      <c r="W54" s="258"/>
      <c r="X54" s="258"/>
      <c r="Y54" s="258"/>
      <c r="Z54" s="258"/>
      <c r="AA54" s="258"/>
      <c r="AB54" s="258"/>
      <c r="AC54" s="258"/>
      <c r="AD54" s="258"/>
      <c r="AE54" s="258"/>
      <c r="AM54" s="259"/>
      <c r="AN54" s="259"/>
      <c r="AO54" s="259"/>
      <c r="AP54" s="259"/>
      <c r="AQ54" s="259"/>
      <c r="AR54" s="259"/>
      <c r="AS54" s="260"/>
      <c r="AV54" s="257"/>
      <c r="AW54" s="301"/>
      <c r="AX54" s="301"/>
      <c r="AY54" s="301"/>
    </row>
    <row r="55" spans="2:51" x14ac:dyDescent="0.25">
      <c r="B55" s="272" t="s">
        <v>140</v>
      </c>
      <c r="C55" s="264"/>
      <c r="D55" s="264"/>
      <c r="E55" s="264"/>
      <c r="F55" s="264"/>
      <c r="G55" s="264"/>
      <c r="H55" s="264"/>
      <c r="I55" s="264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71"/>
      <c r="U55" s="250"/>
      <c r="V55" s="250"/>
      <c r="W55" s="258"/>
      <c r="X55" s="258"/>
      <c r="Y55" s="258"/>
      <c r="Z55" s="258"/>
      <c r="AA55" s="258"/>
      <c r="AB55" s="258"/>
      <c r="AC55" s="258"/>
      <c r="AD55" s="258"/>
      <c r="AE55" s="258"/>
      <c r="AM55" s="259"/>
      <c r="AN55" s="259"/>
      <c r="AO55" s="259"/>
      <c r="AP55" s="259"/>
      <c r="AQ55" s="259"/>
      <c r="AR55" s="259"/>
      <c r="AS55" s="260"/>
      <c r="AV55" s="257"/>
      <c r="AW55" s="301"/>
      <c r="AX55" s="301"/>
      <c r="AY55" s="301"/>
    </row>
    <row r="56" spans="2:51" x14ac:dyDescent="0.25">
      <c r="B56" s="277" t="s">
        <v>129</v>
      </c>
      <c r="C56" s="267"/>
      <c r="D56" s="264"/>
      <c r="E56" s="264"/>
      <c r="F56" s="264"/>
      <c r="G56" s="264"/>
      <c r="H56" s="264"/>
      <c r="I56" s="264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71"/>
      <c r="U56" s="250"/>
      <c r="V56" s="250"/>
      <c r="W56" s="258"/>
      <c r="X56" s="258"/>
      <c r="Y56" s="258"/>
      <c r="Z56" s="258"/>
      <c r="AA56" s="258"/>
      <c r="AB56" s="258"/>
      <c r="AC56" s="258"/>
      <c r="AD56" s="258"/>
      <c r="AE56" s="258"/>
      <c r="AM56" s="259"/>
      <c r="AN56" s="259"/>
      <c r="AO56" s="259"/>
      <c r="AP56" s="259"/>
      <c r="AQ56" s="259"/>
      <c r="AR56" s="259"/>
      <c r="AS56" s="260"/>
      <c r="AV56" s="257"/>
      <c r="AW56" s="301"/>
      <c r="AX56" s="301"/>
      <c r="AY56" s="301"/>
    </row>
    <row r="57" spans="2:51" x14ac:dyDescent="0.25">
      <c r="B57" s="277" t="s">
        <v>148</v>
      </c>
      <c r="C57" s="267"/>
      <c r="D57" s="264"/>
      <c r="E57" s="264"/>
      <c r="F57" s="264"/>
      <c r="G57" s="264"/>
      <c r="H57" s="264"/>
      <c r="I57" s="264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71"/>
      <c r="U57" s="250"/>
      <c r="V57" s="250"/>
      <c r="W57" s="258"/>
      <c r="X57" s="258"/>
      <c r="Y57" s="258"/>
      <c r="Z57" s="252"/>
      <c r="AA57" s="258"/>
      <c r="AB57" s="258"/>
      <c r="AC57" s="258"/>
      <c r="AD57" s="258"/>
      <c r="AE57" s="258"/>
      <c r="AM57" s="259"/>
      <c r="AN57" s="259"/>
      <c r="AO57" s="259"/>
      <c r="AP57" s="259"/>
      <c r="AQ57" s="259"/>
      <c r="AR57" s="259"/>
      <c r="AS57" s="260"/>
      <c r="AV57" s="257"/>
      <c r="AW57" s="301"/>
      <c r="AX57" s="301"/>
      <c r="AY57" s="301"/>
    </row>
    <row r="58" spans="2:51" x14ac:dyDescent="0.25">
      <c r="B58" s="277" t="s">
        <v>130</v>
      </c>
      <c r="C58" s="261"/>
      <c r="D58" s="248"/>
      <c r="E58" s="264"/>
      <c r="F58" s="264"/>
      <c r="G58" s="264"/>
      <c r="H58" s="264"/>
      <c r="I58" s="248"/>
      <c r="J58" s="265"/>
      <c r="K58" s="265"/>
      <c r="L58" s="265"/>
      <c r="M58" s="265"/>
      <c r="N58" s="265"/>
      <c r="O58" s="265"/>
      <c r="P58" s="265"/>
      <c r="Q58" s="265"/>
      <c r="R58" s="265"/>
      <c r="S58" s="252"/>
      <c r="T58" s="252"/>
      <c r="U58" s="252"/>
      <c r="V58" s="252"/>
      <c r="W58" s="252"/>
      <c r="X58" s="252"/>
      <c r="Y58" s="252"/>
      <c r="Z58" s="251"/>
      <c r="AA58" s="252"/>
      <c r="AB58" s="252"/>
      <c r="AC58" s="252"/>
      <c r="AD58" s="252"/>
      <c r="AE58" s="252"/>
      <c r="AF58" s="252"/>
      <c r="AG58" s="252"/>
      <c r="AH58" s="252"/>
      <c r="AI58" s="252"/>
      <c r="AJ58" s="252"/>
      <c r="AK58" s="252"/>
      <c r="AL58" s="252"/>
      <c r="AM58" s="252"/>
      <c r="AN58" s="252"/>
      <c r="AO58" s="252"/>
      <c r="AP58" s="252"/>
      <c r="AQ58" s="252"/>
      <c r="AR58" s="252"/>
      <c r="AS58" s="252"/>
      <c r="AT58" s="252"/>
      <c r="AU58" s="252"/>
      <c r="AV58" s="257"/>
      <c r="AW58" s="301"/>
      <c r="AX58" s="301"/>
      <c r="AY58" s="301"/>
    </row>
    <row r="59" spans="2:51" x14ac:dyDescent="0.25">
      <c r="B59" s="147"/>
      <c r="C59" s="276"/>
      <c r="D59" s="248"/>
      <c r="E59" s="264"/>
      <c r="F59" s="264"/>
      <c r="G59" s="264"/>
      <c r="H59" s="264"/>
      <c r="I59" s="248"/>
      <c r="J59" s="252"/>
      <c r="K59" s="252"/>
      <c r="L59" s="252"/>
      <c r="M59" s="252"/>
      <c r="N59" s="252"/>
      <c r="O59" s="252"/>
      <c r="P59" s="252"/>
      <c r="Q59" s="252"/>
      <c r="R59" s="252"/>
      <c r="S59" s="252"/>
      <c r="T59" s="252"/>
      <c r="U59" s="252"/>
      <c r="V59" s="252"/>
      <c r="W59" s="251"/>
      <c r="X59" s="251"/>
      <c r="Y59" s="251"/>
      <c r="Z59" s="258"/>
      <c r="AA59" s="251"/>
      <c r="AB59" s="251"/>
      <c r="AC59" s="251"/>
      <c r="AD59" s="251"/>
      <c r="AE59" s="251"/>
      <c r="AF59" s="251"/>
      <c r="AG59" s="251"/>
      <c r="AH59" s="251"/>
      <c r="AI59" s="251"/>
      <c r="AJ59" s="251"/>
      <c r="AK59" s="251"/>
      <c r="AL59" s="251"/>
      <c r="AM59" s="251"/>
      <c r="AN59" s="251"/>
      <c r="AO59" s="251"/>
      <c r="AP59" s="251"/>
      <c r="AQ59" s="251"/>
      <c r="AR59" s="251"/>
      <c r="AS59" s="251"/>
      <c r="AT59" s="251"/>
      <c r="AU59" s="251"/>
      <c r="AV59" s="257"/>
      <c r="AW59" s="301"/>
      <c r="AX59" s="301"/>
      <c r="AY59" s="301"/>
    </row>
    <row r="60" spans="2:51" x14ac:dyDescent="0.25">
      <c r="B60" s="147"/>
      <c r="C60" s="276"/>
      <c r="D60" s="264"/>
      <c r="E60" s="248"/>
      <c r="F60" s="264"/>
      <c r="G60" s="248"/>
      <c r="H60" s="248"/>
      <c r="I60" s="264"/>
      <c r="J60" s="252"/>
      <c r="K60" s="252"/>
      <c r="L60" s="252"/>
      <c r="M60" s="252"/>
      <c r="N60" s="252"/>
      <c r="O60" s="252"/>
      <c r="P60" s="252"/>
      <c r="Q60" s="252"/>
      <c r="R60" s="252"/>
      <c r="S60" s="265"/>
      <c r="T60" s="271"/>
      <c r="U60" s="250"/>
      <c r="V60" s="250"/>
      <c r="W60" s="258"/>
      <c r="X60" s="258"/>
      <c r="Y60" s="258"/>
      <c r="Z60" s="258"/>
      <c r="AA60" s="258"/>
      <c r="AB60" s="258"/>
      <c r="AC60" s="258"/>
      <c r="AD60" s="258"/>
      <c r="AE60" s="258"/>
      <c r="AM60" s="259"/>
      <c r="AN60" s="259"/>
      <c r="AO60" s="259"/>
      <c r="AP60" s="259"/>
      <c r="AQ60" s="259"/>
      <c r="AR60" s="259"/>
      <c r="AS60" s="260"/>
      <c r="AV60" s="257"/>
      <c r="AW60" s="301"/>
      <c r="AX60" s="301"/>
      <c r="AY60" s="301"/>
    </row>
    <row r="61" spans="2:51" x14ac:dyDescent="0.25">
      <c r="B61" s="249"/>
      <c r="C61" s="267"/>
      <c r="D61" s="264"/>
      <c r="E61" s="248"/>
      <c r="F61" s="248"/>
      <c r="G61" s="248"/>
      <c r="H61" s="248"/>
      <c r="I61" s="264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71"/>
      <c r="U61" s="250"/>
      <c r="V61" s="250"/>
      <c r="W61" s="258"/>
      <c r="X61" s="258"/>
      <c r="Y61" s="258"/>
      <c r="Z61" s="258"/>
      <c r="AA61" s="258"/>
      <c r="AB61" s="258"/>
      <c r="AC61" s="258"/>
      <c r="AD61" s="258"/>
      <c r="AE61" s="258"/>
      <c r="AM61" s="259"/>
      <c r="AN61" s="259"/>
      <c r="AO61" s="259"/>
      <c r="AP61" s="259"/>
      <c r="AQ61" s="259"/>
      <c r="AR61" s="259"/>
      <c r="AS61" s="260"/>
      <c r="AV61" s="257"/>
      <c r="AW61" s="301"/>
      <c r="AX61" s="301"/>
      <c r="AY61" s="301"/>
    </row>
    <row r="62" spans="2:51" x14ac:dyDescent="0.25">
      <c r="B62" s="249"/>
      <c r="C62" s="267"/>
      <c r="D62" s="264"/>
      <c r="E62" s="264"/>
      <c r="F62" s="248"/>
      <c r="G62" s="264"/>
      <c r="H62" s="264"/>
      <c r="I62" s="264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71"/>
      <c r="U62" s="250"/>
      <c r="V62" s="250"/>
      <c r="W62" s="258"/>
      <c r="X62" s="258"/>
      <c r="Y62" s="258"/>
      <c r="Z62" s="258"/>
      <c r="AA62" s="258"/>
      <c r="AB62" s="258"/>
      <c r="AC62" s="258"/>
      <c r="AD62" s="258"/>
      <c r="AE62" s="258"/>
      <c r="AM62" s="259"/>
      <c r="AN62" s="259"/>
      <c r="AO62" s="259"/>
      <c r="AP62" s="259"/>
      <c r="AQ62" s="259"/>
      <c r="AR62" s="259"/>
      <c r="AS62" s="260"/>
      <c r="AV62" s="257"/>
      <c r="AW62" s="301"/>
      <c r="AX62" s="301"/>
      <c r="AY62" s="301"/>
    </row>
    <row r="63" spans="2:51" x14ac:dyDescent="0.25">
      <c r="B63" s="249"/>
      <c r="C63" s="252"/>
      <c r="D63" s="264"/>
      <c r="E63" s="264"/>
      <c r="F63" s="264"/>
      <c r="G63" s="264"/>
      <c r="H63" s="264"/>
      <c r="I63" s="264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71"/>
      <c r="U63" s="250"/>
      <c r="V63" s="250"/>
      <c r="W63" s="258"/>
      <c r="X63" s="258"/>
      <c r="Y63" s="258"/>
      <c r="Z63" s="258"/>
      <c r="AA63" s="258"/>
      <c r="AB63" s="258"/>
      <c r="AC63" s="258"/>
      <c r="AD63" s="258"/>
      <c r="AE63" s="258"/>
      <c r="AM63" s="259"/>
      <c r="AN63" s="259"/>
      <c r="AO63" s="259"/>
      <c r="AP63" s="259"/>
      <c r="AQ63" s="259"/>
      <c r="AR63" s="259"/>
      <c r="AS63" s="260"/>
      <c r="AV63" s="257"/>
      <c r="AW63" s="301"/>
      <c r="AX63" s="301"/>
      <c r="AY63" s="301"/>
    </row>
    <row r="64" spans="2:51" x14ac:dyDescent="0.25">
      <c r="B64" s="249"/>
      <c r="C64" s="276"/>
      <c r="D64" s="252"/>
      <c r="E64" s="264"/>
      <c r="F64" s="264"/>
      <c r="G64" s="264"/>
      <c r="H64" s="264"/>
      <c r="I64" s="252"/>
      <c r="J64" s="265"/>
      <c r="K64" s="265"/>
      <c r="L64" s="265"/>
      <c r="M64" s="265"/>
      <c r="N64" s="265"/>
      <c r="O64" s="265"/>
      <c r="P64" s="265"/>
      <c r="Q64" s="265"/>
      <c r="R64" s="265"/>
      <c r="S64" s="265"/>
      <c r="T64" s="271"/>
      <c r="U64" s="250"/>
      <c r="V64" s="250"/>
      <c r="W64" s="258"/>
      <c r="X64" s="258"/>
      <c r="Y64" s="258"/>
      <c r="Z64" s="258"/>
      <c r="AA64" s="258"/>
      <c r="AB64" s="258"/>
      <c r="AC64" s="258"/>
      <c r="AD64" s="258"/>
      <c r="AE64" s="258"/>
      <c r="AM64" s="259"/>
      <c r="AN64" s="259"/>
      <c r="AO64" s="259"/>
      <c r="AP64" s="259"/>
      <c r="AQ64" s="259"/>
      <c r="AR64" s="259"/>
      <c r="AS64" s="260"/>
      <c r="AV64" s="257"/>
      <c r="AW64" s="301"/>
      <c r="AX64" s="301"/>
      <c r="AY64" s="301"/>
    </row>
    <row r="65" spans="1:51" x14ac:dyDescent="0.25">
      <c r="B65" s="252"/>
      <c r="C65" s="267"/>
      <c r="D65" s="252"/>
      <c r="E65" s="264"/>
      <c r="F65" s="264"/>
      <c r="G65" s="264"/>
      <c r="H65" s="264"/>
      <c r="I65" s="252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71"/>
      <c r="U65" s="250"/>
      <c r="V65" s="250"/>
      <c r="W65" s="258"/>
      <c r="X65" s="258"/>
      <c r="Y65" s="258"/>
      <c r="Z65" s="258"/>
      <c r="AA65" s="258"/>
      <c r="AB65" s="258"/>
      <c r="AC65" s="258"/>
      <c r="AD65" s="258"/>
      <c r="AE65" s="258"/>
      <c r="AM65" s="259"/>
      <c r="AN65" s="259"/>
      <c r="AO65" s="259"/>
      <c r="AP65" s="259"/>
      <c r="AQ65" s="259"/>
      <c r="AR65" s="259"/>
      <c r="AS65" s="260"/>
      <c r="AU65" s="301"/>
      <c r="AV65" s="257"/>
      <c r="AW65" s="301"/>
      <c r="AX65" s="301"/>
      <c r="AY65" s="301"/>
    </row>
    <row r="66" spans="1:51" x14ac:dyDescent="0.25">
      <c r="B66" s="252"/>
      <c r="C66" s="276"/>
      <c r="D66" s="264"/>
      <c r="E66" s="252"/>
      <c r="F66" s="264"/>
      <c r="G66" s="252"/>
      <c r="H66" s="252"/>
      <c r="I66" s="264"/>
      <c r="J66" s="265"/>
      <c r="K66" s="265"/>
      <c r="L66" s="265"/>
      <c r="M66" s="265"/>
      <c r="N66" s="265"/>
      <c r="O66" s="265"/>
      <c r="P66" s="265"/>
      <c r="Q66" s="265"/>
      <c r="R66" s="265"/>
      <c r="S66" s="265"/>
      <c r="T66" s="271"/>
      <c r="U66" s="250"/>
      <c r="V66" s="250"/>
      <c r="W66" s="258"/>
      <c r="X66" s="258"/>
      <c r="Y66" s="258"/>
      <c r="Z66" s="258"/>
      <c r="AA66" s="258"/>
      <c r="AB66" s="258"/>
      <c r="AC66" s="258"/>
      <c r="AD66" s="258"/>
      <c r="AE66" s="258"/>
      <c r="AM66" s="259"/>
      <c r="AN66" s="259"/>
      <c r="AO66" s="259"/>
      <c r="AP66" s="259"/>
      <c r="AQ66" s="259"/>
      <c r="AR66" s="259"/>
      <c r="AS66" s="260"/>
      <c r="AU66" s="301"/>
      <c r="AV66" s="257"/>
      <c r="AW66" s="301"/>
      <c r="AX66" s="301"/>
      <c r="AY66" s="301"/>
    </row>
    <row r="67" spans="1:51" x14ac:dyDescent="0.25">
      <c r="A67" s="258"/>
      <c r="B67" s="249"/>
      <c r="C67" s="270"/>
      <c r="D67" s="264"/>
      <c r="E67" s="252"/>
      <c r="F67" s="252"/>
      <c r="G67" s="252"/>
      <c r="H67" s="252"/>
      <c r="I67" s="259"/>
      <c r="J67" s="259"/>
      <c r="K67" s="259"/>
      <c r="L67" s="259"/>
      <c r="M67" s="259"/>
      <c r="N67" s="259"/>
      <c r="O67" s="260"/>
      <c r="P67" s="254"/>
      <c r="R67" s="257"/>
      <c r="AS67" s="301"/>
      <c r="AT67" s="301"/>
      <c r="AU67" s="301"/>
      <c r="AV67" s="301"/>
      <c r="AW67" s="301"/>
      <c r="AX67" s="301"/>
      <c r="AY67" s="301"/>
    </row>
    <row r="68" spans="1:51" x14ac:dyDescent="0.25">
      <c r="A68" s="258"/>
      <c r="I68" s="259"/>
      <c r="J68" s="259"/>
      <c r="K68" s="259"/>
      <c r="L68" s="259"/>
      <c r="M68" s="259"/>
      <c r="N68" s="259"/>
      <c r="O68" s="260"/>
      <c r="P68" s="254"/>
      <c r="R68" s="254"/>
      <c r="AS68" s="301"/>
      <c r="AT68" s="301"/>
      <c r="AU68" s="301"/>
      <c r="AV68" s="301"/>
      <c r="AW68" s="301"/>
      <c r="AX68" s="301"/>
      <c r="AY68" s="301"/>
    </row>
    <row r="69" spans="1:51" x14ac:dyDescent="0.25">
      <c r="A69" s="258"/>
      <c r="I69" s="259"/>
      <c r="J69" s="259"/>
      <c r="K69" s="259"/>
      <c r="L69" s="259"/>
      <c r="M69" s="259"/>
      <c r="N69" s="259"/>
      <c r="O69" s="260"/>
      <c r="P69" s="254"/>
      <c r="R69" s="254"/>
      <c r="AS69" s="301"/>
      <c r="AT69" s="301"/>
      <c r="AU69" s="301"/>
      <c r="AV69" s="301"/>
      <c r="AW69" s="301"/>
      <c r="AX69" s="301"/>
      <c r="AY69" s="301"/>
    </row>
    <row r="70" spans="1:51" x14ac:dyDescent="0.25">
      <c r="A70" s="258"/>
      <c r="I70" s="259"/>
      <c r="J70" s="259"/>
      <c r="K70" s="259"/>
      <c r="L70" s="259"/>
      <c r="M70" s="259"/>
      <c r="N70" s="259"/>
      <c r="O70" s="260"/>
      <c r="P70" s="254"/>
      <c r="R70" s="254"/>
      <c r="AS70" s="301"/>
      <c r="AT70" s="301"/>
      <c r="AU70" s="301"/>
      <c r="AV70" s="301"/>
      <c r="AW70" s="301"/>
      <c r="AX70" s="301"/>
      <c r="AY70" s="301"/>
    </row>
    <row r="71" spans="1:51" x14ac:dyDescent="0.25">
      <c r="A71" s="258"/>
      <c r="I71" s="259"/>
      <c r="J71" s="259"/>
      <c r="K71" s="259"/>
      <c r="L71" s="259"/>
      <c r="M71" s="259"/>
      <c r="N71" s="259"/>
      <c r="O71" s="260"/>
      <c r="P71" s="254"/>
      <c r="R71" s="254"/>
      <c r="AS71" s="301"/>
      <c r="AT71" s="301"/>
      <c r="AU71" s="301"/>
      <c r="AV71" s="301"/>
      <c r="AW71" s="301"/>
      <c r="AX71" s="301"/>
      <c r="AY71" s="301"/>
    </row>
    <row r="72" spans="1:51" x14ac:dyDescent="0.25">
      <c r="A72" s="258"/>
      <c r="I72" s="259"/>
      <c r="J72" s="259"/>
      <c r="K72" s="259"/>
      <c r="L72" s="259"/>
      <c r="M72" s="259"/>
      <c r="N72" s="259"/>
      <c r="O72" s="260"/>
      <c r="P72" s="254"/>
      <c r="R72" s="254"/>
      <c r="AS72" s="301"/>
      <c r="AT72" s="301"/>
      <c r="AU72" s="301"/>
      <c r="AV72" s="301"/>
      <c r="AW72" s="301"/>
      <c r="AX72" s="301"/>
      <c r="AY72" s="301"/>
    </row>
    <row r="73" spans="1:51" x14ac:dyDescent="0.25">
      <c r="A73" s="258"/>
      <c r="I73" s="259"/>
      <c r="J73" s="259"/>
      <c r="K73" s="259"/>
      <c r="L73" s="259"/>
      <c r="M73" s="259"/>
      <c r="N73" s="259"/>
      <c r="O73" s="260"/>
      <c r="P73" s="254"/>
      <c r="R73" s="251"/>
      <c r="AS73" s="301"/>
      <c r="AT73" s="301"/>
      <c r="AU73" s="301"/>
      <c r="AV73" s="301"/>
      <c r="AW73" s="301"/>
      <c r="AX73" s="301"/>
      <c r="AY73" s="301"/>
    </row>
    <row r="74" spans="1:51" x14ac:dyDescent="0.25">
      <c r="A74" s="258"/>
      <c r="I74" s="259"/>
      <c r="J74" s="259"/>
      <c r="K74" s="259"/>
      <c r="L74" s="259"/>
      <c r="M74" s="259"/>
      <c r="N74" s="259"/>
      <c r="O74" s="260"/>
      <c r="R74" s="254"/>
      <c r="AS74" s="301"/>
      <c r="AT74" s="301"/>
      <c r="AU74" s="301"/>
      <c r="AV74" s="301"/>
      <c r="AW74" s="301"/>
      <c r="AX74" s="301"/>
      <c r="AY74" s="301"/>
    </row>
    <row r="75" spans="1:51" x14ac:dyDescent="0.25">
      <c r="O75" s="260"/>
      <c r="R75" s="254"/>
      <c r="AS75" s="301"/>
      <c r="AT75" s="301"/>
      <c r="AU75" s="301"/>
      <c r="AV75" s="301"/>
      <c r="AW75" s="301"/>
      <c r="AX75" s="301"/>
      <c r="AY75" s="301"/>
    </row>
    <row r="76" spans="1:51" x14ac:dyDescent="0.25">
      <c r="O76" s="260"/>
      <c r="R76" s="254"/>
      <c r="AS76" s="301"/>
      <c r="AT76" s="301"/>
      <c r="AU76" s="301"/>
      <c r="AV76" s="301"/>
      <c r="AW76" s="301"/>
      <c r="AX76" s="301"/>
      <c r="AY76" s="301"/>
    </row>
    <row r="77" spans="1:51" x14ac:dyDescent="0.25">
      <c r="O77" s="260"/>
      <c r="R77" s="254"/>
      <c r="AS77" s="301"/>
      <c r="AT77" s="301"/>
      <c r="AU77" s="301"/>
      <c r="AV77" s="301"/>
      <c r="AW77" s="301"/>
      <c r="AX77" s="301"/>
      <c r="AY77" s="301"/>
    </row>
    <row r="78" spans="1:51" x14ac:dyDescent="0.25">
      <c r="O78" s="260"/>
      <c r="R78" s="254"/>
      <c r="AS78" s="301"/>
      <c r="AT78" s="301"/>
      <c r="AU78" s="301"/>
      <c r="AV78" s="301"/>
      <c r="AW78" s="301"/>
      <c r="AX78" s="301"/>
      <c r="AY78" s="301"/>
    </row>
    <row r="79" spans="1:51" x14ac:dyDescent="0.25">
      <c r="O79" s="260"/>
      <c r="AS79" s="301"/>
      <c r="AT79" s="301"/>
      <c r="AU79" s="301"/>
      <c r="AV79" s="301"/>
      <c r="AW79" s="301"/>
      <c r="AX79" s="301"/>
      <c r="AY79" s="301"/>
    </row>
    <row r="80" spans="1:51" x14ac:dyDescent="0.25">
      <c r="O80" s="260"/>
      <c r="AS80" s="301"/>
      <c r="AT80" s="301"/>
      <c r="AU80" s="301"/>
      <c r="AV80" s="301"/>
      <c r="AW80" s="301"/>
      <c r="AX80" s="301"/>
      <c r="AY80" s="301"/>
    </row>
    <row r="81" spans="15:51" x14ac:dyDescent="0.25">
      <c r="O81" s="260"/>
      <c r="AS81" s="301"/>
      <c r="AT81" s="301"/>
      <c r="AU81" s="301"/>
      <c r="AV81" s="301"/>
      <c r="AW81" s="301"/>
      <c r="AX81" s="301"/>
      <c r="AY81" s="301"/>
    </row>
    <row r="82" spans="15:51" x14ac:dyDescent="0.25">
      <c r="O82" s="260"/>
      <c r="AS82" s="301"/>
      <c r="AT82" s="301"/>
      <c r="AU82" s="301"/>
      <c r="AV82" s="301"/>
      <c r="AW82" s="301"/>
      <c r="AX82" s="301"/>
      <c r="AY82" s="301"/>
    </row>
    <row r="83" spans="15:51" x14ac:dyDescent="0.25">
      <c r="O83" s="260"/>
      <c r="AS83" s="301"/>
      <c r="AT83" s="301"/>
      <c r="AU83" s="301"/>
      <c r="AV83" s="301"/>
      <c r="AW83" s="301"/>
      <c r="AX83" s="301"/>
      <c r="AY83" s="301"/>
    </row>
    <row r="84" spans="15:51" x14ac:dyDescent="0.25">
      <c r="O84" s="260"/>
      <c r="AS84" s="301"/>
      <c r="AT84" s="301"/>
      <c r="AU84" s="301"/>
      <c r="AV84" s="301"/>
      <c r="AW84" s="301"/>
      <c r="AX84" s="301"/>
      <c r="AY84" s="301"/>
    </row>
    <row r="85" spans="15:51" x14ac:dyDescent="0.25">
      <c r="O85" s="260"/>
      <c r="Q85" s="254"/>
      <c r="AS85" s="301"/>
      <c r="AT85" s="301"/>
      <c r="AU85" s="301"/>
      <c r="AV85" s="301"/>
      <c r="AW85" s="301"/>
      <c r="AX85" s="301"/>
      <c r="AY85" s="301"/>
    </row>
    <row r="86" spans="15:51" x14ac:dyDescent="0.25">
      <c r="O86" s="161"/>
      <c r="P86" s="254"/>
      <c r="Q86" s="254"/>
      <c r="AS86" s="301"/>
      <c r="AT86" s="301"/>
      <c r="AU86" s="301"/>
      <c r="AV86" s="301"/>
      <c r="AW86" s="301"/>
      <c r="AX86" s="301"/>
      <c r="AY86" s="301"/>
    </row>
    <row r="87" spans="15:51" x14ac:dyDescent="0.25">
      <c r="O87" s="161"/>
      <c r="P87" s="254"/>
      <c r="Q87" s="254"/>
      <c r="AS87" s="301"/>
      <c r="AT87" s="301"/>
      <c r="AU87" s="301"/>
      <c r="AV87" s="301"/>
      <c r="AW87" s="301"/>
      <c r="AX87" s="301"/>
      <c r="AY87" s="301"/>
    </row>
    <row r="88" spans="15:51" x14ac:dyDescent="0.25">
      <c r="O88" s="161"/>
      <c r="P88" s="254"/>
      <c r="Q88" s="254"/>
      <c r="AS88" s="301"/>
      <c r="AT88" s="301"/>
      <c r="AU88" s="301"/>
      <c r="AV88" s="301"/>
      <c r="AW88" s="301"/>
      <c r="AX88" s="301"/>
      <c r="AY88" s="301"/>
    </row>
    <row r="89" spans="15:51" x14ac:dyDescent="0.25">
      <c r="O89" s="161"/>
      <c r="P89" s="254"/>
      <c r="Q89" s="254"/>
      <c r="AS89" s="301"/>
      <c r="AT89" s="301"/>
      <c r="AU89" s="301"/>
      <c r="AV89" s="301"/>
      <c r="AW89" s="301"/>
      <c r="AX89" s="301"/>
      <c r="AY89" s="301"/>
    </row>
    <row r="90" spans="15:51" x14ac:dyDescent="0.25">
      <c r="O90" s="161"/>
      <c r="P90" s="254"/>
      <c r="Q90" s="254"/>
      <c r="AS90" s="301"/>
      <c r="AT90" s="301"/>
      <c r="AU90" s="301"/>
      <c r="AV90" s="301"/>
      <c r="AW90" s="301"/>
      <c r="AX90" s="301"/>
      <c r="AY90" s="301"/>
    </row>
    <row r="91" spans="15:51" x14ac:dyDescent="0.25">
      <c r="O91" s="161"/>
      <c r="P91" s="254"/>
      <c r="Q91" s="254"/>
      <c r="AS91" s="301"/>
      <c r="AT91" s="301"/>
      <c r="AU91" s="301"/>
      <c r="AV91" s="301"/>
      <c r="AW91" s="301"/>
      <c r="AX91" s="301"/>
      <c r="AY91" s="301"/>
    </row>
    <row r="92" spans="15:51" x14ac:dyDescent="0.25">
      <c r="O92" s="161"/>
      <c r="P92" s="254"/>
      <c r="Q92" s="254"/>
      <c r="AS92" s="301"/>
      <c r="AT92" s="301"/>
      <c r="AU92" s="301"/>
      <c r="AV92" s="301"/>
      <c r="AW92" s="301"/>
      <c r="AX92" s="301"/>
      <c r="AY92" s="301"/>
    </row>
    <row r="93" spans="15:51" x14ac:dyDescent="0.25">
      <c r="O93" s="161"/>
      <c r="P93" s="254"/>
      <c r="Q93" s="254"/>
      <c r="AS93" s="301"/>
      <c r="AT93" s="301"/>
      <c r="AU93" s="301"/>
      <c r="AV93" s="301"/>
      <c r="AW93" s="301"/>
      <c r="AX93" s="301"/>
      <c r="AY93" s="301"/>
    </row>
    <row r="94" spans="15:51" x14ac:dyDescent="0.25">
      <c r="O94" s="161"/>
      <c r="P94" s="254"/>
      <c r="Q94" s="254"/>
      <c r="AS94" s="301"/>
      <c r="AT94" s="301"/>
      <c r="AU94" s="301"/>
      <c r="AV94" s="301"/>
      <c r="AW94" s="301"/>
      <c r="AX94" s="301"/>
      <c r="AY94" s="301"/>
    </row>
    <row r="95" spans="15:51" x14ac:dyDescent="0.25">
      <c r="O95" s="161"/>
      <c r="P95" s="254"/>
      <c r="Q95" s="254"/>
      <c r="R95" s="254"/>
      <c r="S95" s="254"/>
      <c r="AS95" s="301"/>
      <c r="AT95" s="301"/>
      <c r="AU95" s="301"/>
      <c r="AV95" s="301"/>
      <c r="AW95" s="301"/>
      <c r="AX95" s="301"/>
      <c r="AY95" s="301"/>
    </row>
    <row r="96" spans="15:51" x14ac:dyDescent="0.25">
      <c r="O96" s="161"/>
      <c r="P96" s="254"/>
      <c r="Q96" s="254"/>
      <c r="R96" s="254"/>
      <c r="S96" s="254"/>
      <c r="T96" s="254"/>
      <c r="AS96" s="301"/>
      <c r="AT96" s="301"/>
      <c r="AU96" s="301"/>
      <c r="AV96" s="301"/>
      <c r="AW96" s="301"/>
      <c r="AX96" s="301"/>
      <c r="AY96" s="301"/>
    </row>
    <row r="97" spans="15:51" x14ac:dyDescent="0.25">
      <c r="O97" s="161"/>
      <c r="P97" s="254"/>
      <c r="Q97" s="254"/>
      <c r="R97" s="254"/>
      <c r="S97" s="254"/>
      <c r="T97" s="254"/>
      <c r="AS97" s="301"/>
      <c r="AT97" s="301"/>
      <c r="AU97" s="301"/>
      <c r="AV97" s="301"/>
      <c r="AW97" s="301"/>
      <c r="AX97" s="301"/>
      <c r="AY97" s="301"/>
    </row>
    <row r="98" spans="15:51" x14ac:dyDescent="0.25">
      <c r="O98" s="161"/>
      <c r="P98" s="254"/>
      <c r="T98" s="254"/>
      <c r="AS98" s="301"/>
      <c r="AT98" s="301"/>
      <c r="AU98" s="301"/>
      <c r="AV98" s="301"/>
      <c r="AW98" s="301"/>
      <c r="AX98" s="301"/>
      <c r="AY98" s="301"/>
    </row>
    <row r="99" spans="15:51" x14ac:dyDescent="0.25">
      <c r="O99" s="254"/>
      <c r="Q99" s="254"/>
      <c r="R99" s="254"/>
      <c r="S99" s="254"/>
      <c r="AS99" s="301"/>
      <c r="AT99" s="301"/>
      <c r="AU99" s="301"/>
      <c r="AV99" s="301"/>
      <c r="AW99" s="301"/>
      <c r="AX99" s="301"/>
      <c r="AY99" s="301"/>
    </row>
    <row r="100" spans="15:51" x14ac:dyDescent="0.25">
      <c r="O100" s="161"/>
      <c r="P100" s="254"/>
      <c r="Q100" s="254"/>
      <c r="R100" s="254"/>
      <c r="S100" s="254"/>
      <c r="T100" s="254"/>
      <c r="AS100" s="301"/>
      <c r="AT100" s="301"/>
      <c r="AU100" s="301"/>
      <c r="AV100" s="301"/>
      <c r="AW100" s="301"/>
      <c r="AX100" s="301"/>
      <c r="AY100" s="301"/>
    </row>
    <row r="101" spans="15:51" x14ac:dyDescent="0.25">
      <c r="O101" s="161"/>
      <c r="P101" s="254"/>
      <c r="Q101" s="254"/>
      <c r="R101" s="254"/>
      <c r="S101" s="254"/>
      <c r="T101" s="254"/>
      <c r="U101" s="254"/>
      <c r="AS101" s="301"/>
      <c r="AT101" s="301"/>
      <c r="AU101" s="301"/>
      <c r="AV101" s="301"/>
      <c r="AW101" s="301"/>
      <c r="AX101" s="301"/>
      <c r="AY101" s="301"/>
    </row>
    <row r="102" spans="15:51" x14ac:dyDescent="0.25">
      <c r="O102" s="161"/>
      <c r="P102" s="254"/>
      <c r="T102" s="254"/>
      <c r="U102" s="254"/>
      <c r="AS102" s="301"/>
      <c r="AT102" s="301"/>
      <c r="AU102" s="301"/>
      <c r="AV102" s="301"/>
      <c r="AW102" s="301"/>
      <c r="AX102" s="301"/>
      <c r="AY102" s="301"/>
    </row>
    <row r="114" spans="45:51" x14ac:dyDescent="0.25">
      <c r="AS114" s="301"/>
      <c r="AT114" s="301"/>
      <c r="AU114" s="301"/>
      <c r="AV114" s="301"/>
      <c r="AW114" s="301"/>
      <c r="AX114" s="301"/>
      <c r="AY114" s="301"/>
    </row>
  </sheetData>
  <protectedRanges>
    <protectedRange sqref="N58:R58 B67 S60:T66 B59:B64 S54:T57 N61:R66 T42 T51:T53" name="Range2_12_5_1_1_5"/>
    <protectedRange sqref="L10 L6 D6 D8 AD8 AF8 O8:U8 AJ8:AR8 AF10 AR11:AR34 L24:N31 E23:E34 G23:G34 N32:N34 N10:N23 E11:G22 O16:T34 R11:Y11 AA11:AA15 AC11:AF15 R12:T15 W12:Y15 U12:V34 W16:AG34" name="Range1_16_3_1_1_2"/>
    <protectedRange sqref="I63 J61:M66 J58:M58 I66" name="Range2_2_12_2_1_1_1"/>
    <protectedRange sqref="L16:M23" name="Range1_1_1_1_10_1_1_1_1"/>
    <protectedRange sqref="L32:M34" name="Range1_1_10_1_1_1_1"/>
    <protectedRange sqref="K11:L15 K16:K34 I11:I15 I16:J24 I25:I34 J25" name="Range1_1_2_1_10_2_1_1_1"/>
    <protectedRange sqref="M11:M15" name="Range1_2_1_2_1_10_1_1_1_1"/>
    <protectedRange sqref="G65:H65 F66 E65" name="Range2_2_2_9_2_1_1_1"/>
    <protectedRange sqref="D63 D66:D67" name="Range2_1_1_1_1_1_9_2_1_1_1"/>
    <protectedRange sqref="Q10" name="Range1_17_1_1_1_1"/>
    <protectedRange sqref="AG10" name="Range1_18_1_1_1_1"/>
    <protectedRange sqref="C64 C66" name="Range2_4_1_1_1_1"/>
    <protectedRange sqref="AS16:AS34" name="Range1_1_1_1_1"/>
    <protectedRange sqref="P3:U5" name="Range1_16_1_1_1_1_1"/>
    <protectedRange sqref="C67 C65 C62" name="Range2_1_3_1_1_1"/>
    <protectedRange sqref="H11:H34" name="Range1_1_1_1_1_1_1_1"/>
    <protectedRange sqref="B65:B66 J59:R60 D64:D65 I64:I65 Z57:Z58 S58:Y59 AA58:AU59 E66:E67 G66:H67 F67" name="Range2_2_1_10_1_1_1_2_1"/>
    <protectedRange sqref="C63" name="Range2_2_1_10_2_1_1_1_1"/>
    <protectedRange sqref="R54:R57 G62:H62 D60 F63 E62" name="Range2_12_1_6_1_1_1"/>
    <protectedRange sqref="I60:I62 G63:H64 G58:H58 E63:E64 F64:F65 F58:F59 E58" name="Range2_2_12_1_7_1_1_2"/>
    <protectedRange sqref="D61:D62" name="Range2_1_1_1_1_11_1_2_1_1_2"/>
    <protectedRange sqref="E59 G59:H59 F60" name="Range2_2_2_9_1_1_1_1_1"/>
    <protectedRange sqref="C61" name="Range2_1_1_2_1_1_1"/>
    <protectedRange sqref="C60" name="Range2_1_2_2_1_1_1"/>
    <protectedRange sqref="C59" name="Range2_3_2_1_1_1"/>
    <protectedRange sqref="C58" name="Range2_5_1_1_1_1"/>
    <protectedRange sqref="E60:E61 F61:F62 G60:H61 I58:I59" name="Range2_2_1_1_1_1_1"/>
    <protectedRange sqref="D58:D59" name="Range2_1_1_1_1_1_1_1_1_1"/>
    <protectedRange sqref="AS11:AS15" name="Range1_4_1_1_1_1_1"/>
    <protectedRange sqref="J11:J15 J26:J34" name="Range1_1_2_1_10_1_1_1_1_1"/>
    <protectedRange sqref="R73" name="Range2_2_1_10_1_1_1_1_1_1"/>
    <protectedRange sqref="T41" name="Range2_12_5_1_1_4_2"/>
    <protectedRange sqref="B41:B42" name="Range2_12_5_1_1_1_2"/>
    <protectedRange sqref="E41:H41" name="Range2_2_12_1_7_1_1_1_1"/>
    <protectedRange sqref="D41" name="Range2_3_2_1_3_1_1_2_10_1_1_1_1_1_1"/>
    <protectedRange sqref="C41" name="Range2_1_1_1_1_11_1_2_1_1_1_1"/>
    <protectedRange sqref="S39:S40" name="Range2_12_3_1_1_1_1_1"/>
    <protectedRange sqref="D39:H39 N39:R40" name="Range2_12_1_3_1_1_1_1_1"/>
    <protectedRange sqref="I39:M39 E40:M40" name="Range2_2_12_1_6_1_1_1_1_1"/>
    <protectedRange sqref="D40" name="Range2_1_1_1_1_11_1_1_1_1_1_1_1"/>
    <protectedRange sqref="C40" name="Range2_1_2_1_1_1_1_1_1"/>
    <protectedRange sqref="C39" name="Range2_3_1_1_1_1_1_1"/>
    <protectedRange sqref="S41" name="Range2_12_5_1_1_4_1_1"/>
    <protectedRange sqref="Q41:R41" name="Range2_12_1_5_1_1_1_1_1_1"/>
    <protectedRange sqref="N41:P41" name="Range2_12_1_2_2_1_1_1_1_1_1"/>
    <protectedRange sqref="K41:M41" name="Range2_2_12_1_4_2_1_1_1_1_1_1"/>
    <protectedRange sqref="G42:H42" name="Range2_2_12_1_3_1_1_1_1_1_4_1_1_1"/>
    <protectedRange sqref="E42:F42" name="Range2_2_12_1_7_1_1_3_1_1_1"/>
    <protectedRange sqref="I41:J41" name="Range2_2_12_1_4_2_1_1_1_2_1_1_1"/>
    <protectedRange sqref="S42" name="Range2_12_5_1_1_2_3_1_1"/>
    <protectedRange sqref="Q42:R42" name="Range2_12_1_6_1_1_1_1_2_1_1"/>
    <protectedRange sqref="N42:P42" name="Range2_12_1_2_3_1_1_1_1_2_1_1"/>
    <protectedRange sqref="I42:M42" name="Range2_2_12_1_4_3_1_1_1_1_2_1_1"/>
    <protectedRange sqref="D42" name="Range2_2_12_1_3_1_2_1_1_1_2_1_2_1_1"/>
    <protectedRange sqref="S53" name="Range2_12_5_1_1_5_1_1_1"/>
    <protectedRange sqref="S51:S52" name="Range2_12_2_1_1_1_2_1_1_2"/>
    <protectedRange sqref="R53" name="Range2_12_1_6_1_1_4_1_1_1_1_1_1_1_1_1_1_1"/>
    <protectedRange sqref="R52" name="Range2_12_1_4_1_1_1_1_1_1_1_1_1_1_1_1_1_1_1"/>
    <protectedRange sqref="Q51:R51" name="Range2_12_1_6_1_1_1_2_3_1_1_3_1_1_1_1_1_1_2"/>
    <protectedRange sqref="N51:P51" name="Range2_12_1_2_3_1_1_1_2_3_1_1_3_1_1_1_1_1_1_2"/>
    <protectedRange sqref="J51:M51" name="Range2_2_12_1_4_3_1_1_1_3_3_1_1_3_1_1_1_1_1_1_2"/>
    <protectedRange sqref="I51" name="Range2_2_12_1_7_1_1_5_2_1_1_1_1_1_1_1_1_1_1_1_1"/>
    <protectedRange sqref="D51:E51" name="Range2_2_12_1_3_1_2_1_1_1_2_1_1_1_1_3_1_1_1_1_1_1_1"/>
    <protectedRange sqref="F51" name="Range2_2_12_1_3_1_2_1_1_1_3_1_1_1_1_1_3_1_1_1_1_1_1_1"/>
    <protectedRange sqref="T49:T50" name="Range2_12_5_1_1_3_1"/>
    <protectedRange sqref="S49" name="Range2_12_4_1_1_1_4_2_2_2_1"/>
    <protectedRange sqref="Q49:R49" name="Range2_12_1_6_1_1_1_2_3_2_1_1_3_1"/>
    <protectedRange sqref="N49:P49" name="Range2_12_1_2_3_1_1_1_2_3_2_1_1_3_1"/>
    <protectedRange sqref="K49:M49" name="Range2_2_12_1_4_3_1_1_1_3_3_2_1_1_3_1"/>
    <protectedRange sqref="J49" name="Range2_2_12_1_4_3_1_1_1_3_2_1_2_2_1"/>
    <protectedRange sqref="S50" name="Range2_12_2_1_1_1_2_1_1_1_1"/>
    <protectedRange sqref="G49:H50" name="Range2_2_12_1_3_1_2_1_1_1_2_1_1_1_1_1_1_2_1_1_1"/>
    <protectedRange sqref="D49:E50" name="Range2_2_12_1_3_1_2_1_1_1_2_1_1_1_1_3_1_1_1_1_1"/>
    <protectedRange sqref="F49:F50" name="Range2_2_12_1_3_1_2_1_1_1_3_1_1_1_1_1_3_1_1_1_1_1"/>
    <protectedRange sqref="Q50:R50" name="Range2_12_1_6_1_1_1_2_3_1_1_3_1_1_1_1_1_1_1_1"/>
    <protectedRange sqref="N50:P50" name="Range2_12_1_2_3_1_1_1_2_3_1_1_3_1_1_1_1_1_1_1_1"/>
    <protectedRange sqref="J50:M50" name="Range2_2_12_1_4_3_1_1_1_3_3_1_1_3_1_1_1_1_1_1_1_1"/>
    <protectedRange sqref="I49:I50" name="Range2_2_12_1_4_3_1_1_1_2_1_2_1_1_3_1_1_1_1_1_1_1"/>
    <protectedRange sqref="G51:H51" name="Range2_2_12_1_3_1_2_1_1_1_2_1_3_1_1_3_1_1_1_1_1_1_1_1"/>
    <protectedRange sqref="T48" name="Range2_12_5_1_1_2_1_1_1"/>
    <protectedRange sqref="T43:T44" name="Range2_12_5_1_1_3_1_1_1_1_1_1"/>
    <protectedRange sqref="S43:S44" name="Range2_12_5_1_1_2_3_1_1_1_1_1_1_1_1"/>
    <protectedRange sqref="Q43:R44" name="Range2_12_1_6_1_1_1_1_2_1_1_1_1_1_1_1"/>
    <protectedRange sqref="N43:P44" name="Range2_12_1_2_3_1_1_1_1_2_1_1_1_1_1_1_1"/>
    <protectedRange sqref="I43:M44" name="Range2_2_12_1_4_3_1_1_1_1_2_1_1_1_1_1_1_1"/>
    <protectedRange sqref="E43:H44" name="Range2_2_12_1_3_1_2_1_1_1_1_2_1_1_1_1_1_1_1"/>
    <protectedRange sqref="D43:D44" name="Range2_2_12_1_3_1_2_1_1_1_2_1_2_3_1_1_1_1_1"/>
    <protectedRange sqref="T45" name="Range2_12_5_1_1_2_1_1_1_1_1_1_1_1"/>
    <protectedRange sqref="S45" name="Range2_12_4_1_1_1_4_2_1_1_1_1_1_1_1"/>
    <protectedRange sqref="Q45:R45" name="Range2_12_1_6_1_1_1_2_3_2_1_1_1_1_1_1_1"/>
    <protectedRange sqref="N45:P45" name="Range2_12_1_2_3_1_1_1_2_3_2_1_1_1_1_1_1_1"/>
    <protectedRange sqref="J45:M45" name="Range2_2_12_1_4_3_1_1_1_3_3_2_1_1_1_1_1_1_1"/>
    <protectedRange sqref="I45" name="Range2_2_12_1_4_3_1_1_1_2_1_2_2_1_1_1_1_1_1"/>
    <protectedRange sqref="G45:H45 D45:E45" name="Range2_2_12_1_3_1_2_1_1_1_2_1_3_2_1_1_1_1_1_1"/>
    <protectedRange sqref="F45" name="Range2_2_12_1_3_1_2_1_1_1_1_1_2_2_1_1_1_1_1_1"/>
    <protectedRange sqref="T46:T47" name="Range2_12_5_1_1_6_1_1_1_1_1_1_1_1"/>
    <protectedRange sqref="S46:S47" name="Range2_12_5_1_1_5_3_1_1_1_1_1_1_1_1"/>
    <protectedRange sqref="Q46:R47" name="Range2_12_1_6_1_1_1_2_3_2_1_1_2_1_1_1_1_1_1"/>
    <protectedRange sqref="N46:P47" name="Range2_12_1_2_3_1_1_1_2_3_2_1_1_2_1_1_1_1_1_1"/>
    <protectedRange sqref="J46:M47" name="Range2_2_12_1_4_3_1_1_1_3_3_2_1_1_2_1_1_1_1_1_1"/>
    <protectedRange sqref="I46:I47" name="Range2_2_12_1_4_3_1_1_1_2_1_2_2_1_2_1_1_1_1_1_1"/>
    <protectedRange sqref="G46:H47 D46:E47" name="Range2_2_12_1_3_1_2_1_1_1_2_1_3_2_1_2_1_1_1_1_1_1"/>
    <protectedRange sqref="F46:F47" name="Range2_2_12_1_3_1_2_1_1_1_1_1_2_2_1_2_1_1_1_1_1_1"/>
    <protectedRange sqref="B43:B45" name="Range2_12_5_1_1_1_2_2_1_1_1_1_1_1_1_1_1"/>
    <protectedRange sqref="B46" name="Range2_12_5_1_1_1_3_1_1_1_1_1_1_1_1_1_1"/>
    <protectedRange sqref="S48" name="Range2_12_4_1_1_1_4_2_2_1_1_1"/>
    <protectedRange sqref="Q48:R48" name="Range2_12_1_6_1_1_1_2_3_2_1_1_1_1_1"/>
    <protectedRange sqref="N48:P48" name="Range2_12_1_2_3_1_1_1_2_3_2_1_1_1_1_1"/>
    <protectedRange sqref="K48:M48" name="Range2_2_12_1_4_3_1_1_1_3_3_2_1_1_1_1_1"/>
    <protectedRange sqref="J48" name="Range2_2_12_1_4_3_1_1_1_3_2_1_2_1_1_1"/>
    <protectedRange sqref="D48:E48" name="Range2_2_12_1_3_1_2_1_1_1_2_1_2_3_2_1_1_1"/>
    <protectedRange sqref="I48" name="Range2_2_12_1_4_2_1_1_1_4_1_2_1_1_1_2_1_1_1"/>
    <protectedRange sqref="F48:H48" name="Range2_2_12_1_3_1_1_1_1_1_4_1_2_1_2_1_2_1_1_1"/>
    <protectedRange sqref="B52" name="Range2_12_5_1_1_1_2_1_1_1_1_1_1_1_1"/>
    <protectedRange sqref="B51" name="Range2_12_5_1_1_2_1_4_1_1_1_2_1_1_1_1_1_1_1_1"/>
    <protectedRange sqref="N55:Q57" name="Range2_12_1_6_1_1_2"/>
    <protectedRange sqref="D56:D57 I55:M57 G57:H57 E57" name="Range2_2_12_1_7_1_1_3"/>
    <protectedRange sqref="C57" name="Range2_1_1_2_1_1_2"/>
    <protectedRange sqref="F56:F57 E56 G56:H56" name="Range2_2_12_1_1_1_1_1_2"/>
    <protectedRange sqref="C56" name="Range2_1_4_2_1_1_1_2"/>
    <protectedRange sqref="N54:Q54" name="Range2_12_1_6_1_1_4_1_1_1_1_1_1_1_1_1_1_2"/>
    <protectedRange sqref="J54:M54" name="Range2_2_12_1_7_1_1_6_1_1_1_1_1_1_1_1_1_1_2"/>
    <protectedRange sqref="I54" name="Range2_2_12_1_4_3_1_1_1_5_1_1_1_1_1_1_1_1_1_1_1_2"/>
    <protectedRange sqref="G55:H55" name="Range2_2_12_1_3_1_2_1_1_1_2_1_1_1_1_1_1_2_1_1_1_1_2"/>
    <protectedRange sqref="Q53" name="Range2_12_1_4_1_1_1_1_1_1_1_1_1_1_1_1_1_1_2"/>
    <protectedRange sqref="N53:P53" name="Range2_12_1_2_1_1_1_1_1_1_1_1_1_1_1_1_1_1_1_2"/>
    <protectedRange sqref="J53:M53" name="Range2_2_12_1_4_1_1_1_1_1_1_1_1_1_1_1_1_1_1_1_2"/>
    <protectedRange sqref="Q52" name="Range2_12_1_6_1_1_1_2_3_1_1_3_1_1_1_1_1_1_3"/>
    <protectedRange sqref="N52:P52" name="Range2_12_1_2_3_1_1_1_2_3_1_1_3_1_1_1_1_1_1_3"/>
    <protectedRange sqref="I53 J52:M52" name="Range2_2_12_1_4_3_1_1_1_3_3_1_1_3_1_1_1_1_1_1_3"/>
    <protectedRange sqref="D55:E55 G54:H54" name="Range2_2_12_1_3_1_2_1_1_1_3_1_1_1_1_1_1_1_2_1_1_2"/>
    <protectedRange sqref="I52" name="Range2_2_12_1_7_1_1_5_2_1_1_1_1_1_1_1_1_1_1_1_2"/>
    <protectedRange sqref="D53:E54 G53:H53 F55" name="Range2_2_12_1_3_3_1_1_1_2_1_1_1_1_1_1_1_1_1_1_1_2"/>
    <protectedRange sqref="F53:F54" name="Range2_2_12_1_3_1_2_1_1_1_2_1_3_1_1_3_1_1_1_1_1_1_3"/>
    <protectedRange sqref="D52:E52" name="Range2_2_12_1_3_1_2_1_1_1_2_1_1_1_1_3_1_1_1_1_1_1_2"/>
    <protectedRange sqref="F52" name="Range2_2_12_1_3_1_2_1_1_1_3_1_1_1_1_1_3_1_1_1_1_1_1_2"/>
    <protectedRange sqref="G52:H52" name="Range2_2_12_1_3_1_2_1_1_1_2_1_3_1_1_3_1_1_1_1_1_1_1_2"/>
    <protectedRange sqref="B53" name="Range2_12_5_1_1_1_2_1_1_1_1_1_1_1_1_1"/>
    <protectedRange sqref="B56:B58" name="Range2_12_5_1_1_2_1_3"/>
    <protectedRange sqref="B54" name="Range2_12_5_1_1_2_2_1_3_1_1_1_1_1_1_1_1_1_1_1_1"/>
    <protectedRange sqref="B55" name="Range2_12_5_1_1_2_1_4_1_1_1_2_1_1_1_1_1_1_1_1_1"/>
    <protectedRange sqref="O11:O15" name="Range1_16_3_1_1"/>
    <protectedRange sqref="P11:P15" name="Range1_16_3_1_1_1"/>
    <protectedRange sqref="Q11:Q15" name="Range1_16_3_1_1_3"/>
    <protectedRange sqref="Z11:Z15" name="Range1_16_3_1_1_4"/>
    <protectedRange sqref="AB11:AB15" name="Range1_16_3_1_1_5"/>
    <protectedRange sqref="AG11:AG15" name="Range1_16_3_1_1_6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Y15 AA11:AA15 AC11:AE15 X16:AE34">
    <cfRule type="containsText" dxfId="675" priority="21" operator="containsText" text="N/A">
      <formula>NOT(ISERROR(SEARCH("N/A",X11)))</formula>
    </cfRule>
    <cfRule type="cellIs" dxfId="674" priority="39" operator="equal">
      <formula>0</formula>
    </cfRule>
  </conditionalFormatting>
  <conditionalFormatting sqref="X11:Y15 AA11:AA15 AC11:AE15 X16:AE34">
    <cfRule type="cellIs" dxfId="673" priority="38" operator="greaterThanOrEqual">
      <formula>1185</formula>
    </cfRule>
  </conditionalFormatting>
  <conditionalFormatting sqref="X11:Y15 AA11:AA15 AC11:AE15 X16:AE34">
    <cfRule type="cellIs" dxfId="672" priority="37" operator="between">
      <formula>0.1</formula>
      <formula>1184</formula>
    </cfRule>
  </conditionalFormatting>
  <conditionalFormatting sqref="X8 AJ11:AO14 AJ15:AL15 AJ16:AJ34 AK17:AK32 AM15:AO25 AL16:AL34 AO26:AO32 AM26:AN34">
    <cfRule type="cellIs" dxfId="671" priority="36" operator="equal">
      <formula>0</formula>
    </cfRule>
  </conditionalFormatting>
  <conditionalFormatting sqref="X8 AJ11:AO14 AJ15:AL15 AJ16:AJ34 AK17:AK32 AM15:AO25 AL16:AL34 AO26:AO32 AM26:AN34">
    <cfRule type="cellIs" dxfId="670" priority="35" operator="greaterThan">
      <formula>1179</formula>
    </cfRule>
  </conditionalFormatting>
  <conditionalFormatting sqref="X8 AJ11:AO14 AJ15:AL15 AJ16:AJ34 AK17:AK32 AM15:AO25 AL16:AL34 AO26:AO32 AM26:AN34">
    <cfRule type="cellIs" dxfId="669" priority="34" operator="greaterThan">
      <formula>99</formula>
    </cfRule>
  </conditionalFormatting>
  <conditionalFormatting sqref="X8 AJ11:AO14 AJ15:AL15 AJ16:AJ34 AK17:AK32 AM15:AO25 AL16:AL34 AO26:AO32 AM26:AN34">
    <cfRule type="cellIs" dxfId="668" priority="33" operator="greaterThan">
      <formula>0.99</formula>
    </cfRule>
  </conditionalFormatting>
  <conditionalFormatting sqref="AB8">
    <cfRule type="cellIs" dxfId="667" priority="32" operator="equal">
      <formula>0</formula>
    </cfRule>
  </conditionalFormatting>
  <conditionalFormatting sqref="AB8">
    <cfRule type="cellIs" dxfId="666" priority="31" operator="greaterThan">
      <formula>1179</formula>
    </cfRule>
  </conditionalFormatting>
  <conditionalFormatting sqref="AB8">
    <cfRule type="cellIs" dxfId="665" priority="30" operator="greaterThan">
      <formula>99</formula>
    </cfRule>
  </conditionalFormatting>
  <conditionalFormatting sqref="AB8">
    <cfRule type="cellIs" dxfId="664" priority="29" operator="greaterThan">
      <formula>0.99</formula>
    </cfRule>
  </conditionalFormatting>
  <conditionalFormatting sqref="AQ11:AQ34 AK33 AK16 AO33:AO34">
    <cfRule type="cellIs" dxfId="663" priority="28" operator="equal">
      <formula>0</formula>
    </cfRule>
  </conditionalFormatting>
  <conditionalFormatting sqref="AQ11:AQ34 AK33 AK16 AO33:AO34">
    <cfRule type="cellIs" dxfId="662" priority="27" operator="greaterThan">
      <formula>1179</formula>
    </cfRule>
  </conditionalFormatting>
  <conditionalFormatting sqref="AQ11:AQ34 AK33 AK16 AO33:AO34">
    <cfRule type="cellIs" dxfId="661" priority="26" operator="greaterThan">
      <formula>99</formula>
    </cfRule>
  </conditionalFormatting>
  <conditionalFormatting sqref="AQ11:AQ34 AK33 AK16 AO33:AO34">
    <cfRule type="cellIs" dxfId="660" priority="25" operator="greaterThan">
      <formula>0.99</formula>
    </cfRule>
  </conditionalFormatting>
  <conditionalFormatting sqref="AI11:AI34">
    <cfRule type="cellIs" dxfId="659" priority="24" operator="greaterThan">
      <formula>$AI$8</formula>
    </cfRule>
  </conditionalFormatting>
  <conditionalFormatting sqref="AH11:AH34">
    <cfRule type="cellIs" dxfId="658" priority="22" operator="greaterThan">
      <formula>$AH$8</formula>
    </cfRule>
    <cfRule type="cellIs" dxfId="657" priority="23" operator="greaterThan">
      <formula>$AH$8</formula>
    </cfRule>
  </conditionalFormatting>
  <conditionalFormatting sqref="AP33:AP34">
    <cfRule type="cellIs" dxfId="656" priority="20" operator="equal">
      <formula>0</formula>
    </cfRule>
  </conditionalFormatting>
  <conditionalFormatting sqref="AP33:AP34">
    <cfRule type="cellIs" dxfId="655" priority="19" operator="greaterThan">
      <formula>1179</formula>
    </cfRule>
  </conditionalFormatting>
  <conditionalFormatting sqref="AP33:AP34">
    <cfRule type="cellIs" dxfId="654" priority="18" operator="greaterThan">
      <formula>99</formula>
    </cfRule>
  </conditionalFormatting>
  <conditionalFormatting sqref="AP33:AP34">
    <cfRule type="cellIs" dxfId="653" priority="17" operator="greaterThan">
      <formula>0.99</formula>
    </cfRule>
  </conditionalFormatting>
  <conditionalFormatting sqref="AK34">
    <cfRule type="cellIs" dxfId="652" priority="16" operator="equal">
      <formula>0</formula>
    </cfRule>
  </conditionalFormatting>
  <conditionalFormatting sqref="AK34">
    <cfRule type="cellIs" dxfId="651" priority="15" operator="greaterThan">
      <formula>1179</formula>
    </cfRule>
  </conditionalFormatting>
  <conditionalFormatting sqref="AK34">
    <cfRule type="cellIs" dxfId="650" priority="14" operator="greaterThan">
      <formula>99</formula>
    </cfRule>
  </conditionalFormatting>
  <conditionalFormatting sqref="AK34">
    <cfRule type="cellIs" dxfId="649" priority="13" operator="greaterThan">
      <formula>0.99</formula>
    </cfRule>
  </conditionalFormatting>
  <conditionalFormatting sqref="Z11:Z15">
    <cfRule type="containsText" dxfId="648" priority="9" operator="containsText" text="N/A">
      <formula>NOT(ISERROR(SEARCH("N/A",Z11)))</formula>
    </cfRule>
    <cfRule type="cellIs" dxfId="647" priority="12" operator="equal">
      <formula>0</formula>
    </cfRule>
  </conditionalFormatting>
  <conditionalFormatting sqref="Z11:Z15">
    <cfRule type="cellIs" dxfId="646" priority="11" operator="greaterThanOrEqual">
      <formula>1185</formula>
    </cfRule>
  </conditionalFormatting>
  <conditionalFormatting sqref="Z11:Z15">
    <cfRule type="cellIs" dxfId="645" priority="10" operator="between">
      <formula>0.1</formula>
      <formula>1184</formula>
    </cfRule>
  </conditionalFormatting>
  <conditionalFormatting sqref="AB11:AB15">
    <cfRule type="containsText" dxfId="644" priority="5" operator="containsText" text="N/A">
      <formula>NOT(ISERROR(SEARCH("N/A",AB11)))</formula>
    </cfRule>
    <cfRule type="cellIs" dxfId="643" priority="8" operator="equal">
      <formula>0</formula>
    </cfRule>
  </conditionalFormatting>
  <conditionalFormatting sqref="AB11:AB15">
    <cfRule type="cellIs" dxfId="642" priority="7" operator="greaterThanOrEqual">
      <formula>1185</formula>
    </cfRule>
  </conditionalFormatting>
  <conditionalFormatting sqref="AB11:AB15">
    <cfRule type="cellIs" dxfId="641" priority="6" operator="between">
      <formula>0.1</formula>
      <formula>1184</formula>
    </cfRule>
  </conditionalFormatting>
  <conditionalFormatting sqref="AP11:AP32">
    <cfRule type="cellIs" dxfId="640" priority="4" operator="equal">
      <formula>0</formula>
    </cfRule>
  </conditionalFormatting>
  <conditionalFormatting sqref="AP11:AP32">
    <cfRule type="cellIs" dxfId="639" priority="3" operator="greaterThan">
      <formula>1179</formula>
    </cfRule>
  </conditionalFormatting>
  <conditionalFormatting sqref="AP11:AP32">
    <cfRule type="cellIs" dxfId="638" priority="2" operator="greaterThan">
      <formula>99</formula>
    </cfRule>
  </conditionalFormatting>
  <conditionalFormatting sqref="AP11:AP32">
    <cfRule type="cellIs" dxfId="637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4"/>
  <sheetViews>
    <sheetView showGridLines="0" topLeftCell="A36" zoomScaleNormal="100" workbookViewId="0">
      <pane xSplit="20010" topLeftCell="AD1"/>
      <selection activeCell="B53" sqref="B53:B58"/>
      <selection pane="topRight" activeCell="AD8" sqref="AD8"/>
    </sheetView>
  </sheetViews>
  <sheetFormatPr defaultRowHeight="15" x14ac:dyDescent="0.25"/>
  <cols>
    <col min="1" max="1" width="7.140625" style="301" customWidth="1"/>
    <col min="2" max="2" width="10.5703125" style="301" customWidth="1"/>
    <col min="3" max="3" width="14" style="301" customWidth="1"/>
    <col min="4" max="7" width="9.140625" style="301"/>
    <col min="8" max="8" width="20.42578125" style="301" customWidth="1"/>
    <col min="9" max="10" width="9.140625" style="301"/>
    <col min="11" max="11" width="9" style="301" customWidth="1"/>
    <col min="12" max="14" width="9.140625" style="301" hidden="1" customWidth="1"/>
    <col min="15" max="16" width="9.140625" style="301"/>
    <col min="17" max="18" width="9.140625" style="301" customWidth="1"/>
    <col min="19" max="32" width="9.140625" style="301"/>
    <col min="33" max="33" width="10.42578125" style="301" bestFit="1" customWidth="1"/>
    <col min="34" max="44" width="9.140625" style="301"/>
    <col min="45" max="45" width="83.85546875" style="161" customWidth="1"/>
    <col min="46" max="47" width="9.140625" style="254"/>
    <col min="48" max="48" width="29.7109375" style="254" customWidth="1"/>
    <col min="49" max="49" width="22" style="254" customWidth="1"/>
    <col min="50" max="50" width="9.140625" style="254"/>
    <col min="51" max="51" width="38.5703125" style="254" bestFit="1" customWidth="1"/>
    <col min="52" max="16384" width="9.140625" style="301"/>
  </cols>
  <sheetData>
    <row r="2" spans="2:51" ht="21" x14ac:dyDescent="0.25">
      <c r="B2" s="151"/>
      <c r="C2" s="254"/>
      <c r="D2" s="254"/>
      <c r="E2" s="152"/>
      <c r="F2" s="152"/>
      <c r="G2" s="254"/>
      <c r="H2" s="153"/>
      <c r="I2" s="153"/>
      <c r="J2" s="254"/>
      <c r="K2" s="153"/>
      <c r="L2" s="153"/>
      <c r="M2" s="254"/>
      <c r="N2" s="254"/>
      <c r="O2" s="154"/>
      <c r="P2" s="155" t="s">
        <v>0</v>
      </c>
      <c r="Q2" s="155"/>
      <c r="R2" s="156"/>
      <c r="S2" s="157"/>
      <c r="T2" s="158"/>
      <c r="U2" s="158"/>
      <c r="V2" s="159"/>
      <c r="W2" s="160"/>
      <c r="X2" s="158"/>
      <c r="Y2" s="158"/>
      <c r="Z2" s="158"/>
      <c r="AA2" s="158"/>
      <c r="AB2" s="158"/>
      <c r="AC2" s="158"/>
      <c r="AD2" s="158"/>
      <c r="AE2" s="158"/>
      <c r="AM2" s="254"/>
      <c r="AN2" s="254"/>
      <c r="AO2" s="254"/>
      <c r="AP2" s="254"/>
      <c r="AQ2" s="254"/>
      <c r="AR2" s="254"/>
    </row>
    <row r="3" spans="2:51" ht="21" x14ac:dyDescent="0.25">
      <c r="B3" s="162" t="s">
        <v>1</v>
      </c>
      <c r="C3" s="162"/>
      <c r="D3" s="162"/>
      <c r="E3" s="254"/>
      <c r="F3" s="153"/>
      <c r="G3" s="153"/>
      <c r="H3" s="254"/>
      <c r="I3" s="254"/>
      <c r="J3" s="254"/>
      <c r="K3" s="163"/>
      <c r="L3" s="164"/>
      <c r="M3" s="254"/>
      <c r="N3" s="254"/>
      <c r="O3" s="165" t="s">
        <v>2</v>
      </c>
      <c r="P3" s="367" t="s">
        <v>134</v>
      </c>
      <c r="Q3" s="368"/>
      <c r="R3" s="368"/>
      <c r="S3" s="368"/>
      <c r="T3" s="368"/>
      <c r="U3" s="369"/>
      <c r="V3" s="166"/>
      <c r="W3" s="166"/>
      <c r="X3" s="166"/>
      <c r="Y3" s="166"/>
      <c r="Z3" s="166"/>
      <c r="AH3" s="254"/>
      <c r="AI3" s="254"/>
      <c r="AJ3" s="254"/>
      <c r="AK3" s="254"/>
      <c r="AL3" s="161"/>
      <c r="AM3" s="254"/>
      <c r="AN3" s="254"/>
      <c r="AO3" s="254"/>
      <c r="AP3" s="254"/>
      <c r="AQ3" s="254"/>
      <c r="AR3" s="254"/>
      <c r="AS3" s="254"/>
    </row>
    <row r="4" spans="2:51" x14ac:dyDescent="0.25">
      <c r="B4" s="167" t="s">
        <v>4</v>
      </c>
      <c r="C4" s="167"/>
      <c r="D4" s="167"/>
      <c r="E4" s="254"/>
      <c r="F4" s="168"/>
      <c r="G4" s="254"/>
      <c r="H4" s="254"/>
      <c r="I4" s="254"/>
      <c r="J4" s="254"/>
      <c r="K4" s="254"/>
      <c r="L4" s="254"/>
      <c r="M4" s="254"/>
      <c r="N4" s="254"/>
      <c r="O4" s="165" t="s">
        <v>5</v>
      </c>
      <c r="P4" s="367" t="s">
        <v>133</v>
      </c>
      <c r="Q4" s="368"/>
      <c r="R4" s="368"/>
      <c r="S4" s="368"/>
      <c r="T4" s="368"/>
      <c r="U4" s="369"/>
      <c r="V4" s="166"/>
      <c r="W4" s="166"/>
      <c r="X4" s="166"/>
      <c r="Y4" s="166"/>
      <c r="Z4" s="166"/>
      <c r="AH4" s="254"/>
      <c r="AI4" s="254"/>
      <c r="AJ4" s="254"/>
      <c r="AK4" s="254"/>
      <c r="AL4" s="161"/>
      <c r="AM4" s="254"/>
      <c r="AN4" s="254"/>
      <c r="AO4" s="254"/>
      <c r="AP4" s="254"/>
      <c r="AQ4" s="254"/>
      <c r="AR4" s="254"/>
      <c r="AS4" s="254"/>
    </row>
    <row r="5" spans="2:51" x14ac:dyDescent="0.25">
      <c r="B5" s="254"/>
      <c r="C5" s="254"/>
      <c r="D5" s="254"/>
      <c r="E5" s="169"/>
      <c r="F5" s="169"/>
      <c r="G5" s="254"/>
      <c r="H5" s="254"/>
      <c r="I5" s="254"/>
      <c r="J5" s="254"/>
      <c r="K5" s="254"/>
      <c r="L5" s="254"/>
      <c r="M5" s="254"/>
      <c r="N5" s="254"/>
      <c r="O5" s="165" t="s">
        <v>6</v>
      </c>
      <c r="P5" s="367" t="s">
        <v>133</v>
      </c>
      <c r="Q5" s="368"/>
      <c r="R5" s="368"/>
      <c r="S5" s="368"/>
      <c r="T5" s="368"/>
      <c r="U5" s="369"/>
      <c r="V5" s="166"/>
      <c r="W5" s="166"/>
      <c r="X5" s="166"/>
      <c r="Y5" s="166"/>
      <c r="Z5" s="166"/>
      <c r="AH5" s="254"/>
      <c r="AI5" s="254"/>
      <c r="AJ5" s="254"/>
      <c r="AK5" s="254"/>
      <c r="AL5" s="161"/>
      <c r="AM5" s="254"/>
      <c r="AN5" s="254"/>
      <c r="AO5" s="254"/>
      <c r="AP5" s="254"/>
      <c r="AQ5" s="254"/>
      <c r="AR5" s="254"/>
      <c r="AS5" s="254"/>
    </row>
    <row r="6" spans="2:51" x14ac:dyDescent="0.25">
      <c r="B6" s="367" t="s">
        <v>7</v>
      </c>
      <c r="C6" s="369"/>
      <c r="D6" s="370" t="s">
        <v>8</v>
      </c>
      <c r="E6" s="371"/>
      <c r="F6" s="371"/>
      <c r="G6" s="371"/>
      <c r="H6" s="372"/>
      <c r="I6" s="254"/>
      <c r="J6" s="254"/>
      <c r="K6" s="165"/>
      <c r="L6" s="373">
        <v>41686</v>
      </c>
      <c r="M6" s="373"/>
      <c r="N6" s="170"/>
      <c r="O6" s="170"/>
      <c r="P6" s="171"/>
      <c r="Q6" s="171"/>
      <c r="R6" s="171"/>
      <c r="S6" s="171"/>
      <c r="T6" s="171"/>
      <c r="U6" s="171"/>
      <c r="V6" s="171"/>
      <c r="W6" s="172"/>
      <c r="X6" s="172"/>
      <c r="Y6" s="172"/>
      <c r="Z6" s="172"/>
      <c r="AA6" s="172"/>
      <c r="AB6" s="172"/>
      <c r="AC6" s="172"/>
      <c r="AD6" s="172"/>
      <c r="AE6" s="172"/>
      <c r="AJ6" s="302"/>
      <c r="AM6" s="174"/>
      <c r="AN6" s="174"/>
      <c r="AO6" s="174"/>
      <c r="AP6" s="174"/>
      <c r="AQ6" s="174"/>
      <c r="AR6" s="174"/>
      <c r="AS6" s="175"/>
    </row>
    <row r="7" spans="2:51" ht="36" x14ac:dyDescent="0.25">
      <c r="B7" s="374" t="s">
        <v>9</v>
      </c>
      <c r="C7" s="375"/>
      <c r="D7" s="374" t="s">
        <v>10</v>
      </c>
      <c r="E7" s="376"/>
      <c r="F7" s="376"/>
      <c r="G7" s="375"/>
      <c r="H7" s="317" t="s">
        <v>11</v>
      </c>
      <c r="I7" s="316" t="s">
        <v>12</v>
      </c>
      <c r="J7" s="316" t="s">
        <v>13</v>
      </c>
      <c r="K7" s="316" t="s">
        <v>14</v>
      </c>
      <c r="L7" s="161"/>
      <c r="M7" s="161"/>
      <c r="N7" s="161"/>
      <c r="O7" s="317" t="s">
        <v>15</v>
      </c>
      <c r="P7" s="374" t="s">
        <v>16</v>
      </c>
      <c r="Q7" s="376"/>
      <c r="R7" s="376"/>
      <c r="S7" s="376"/>
      <c r="T7" s="375"/>
      <c r="U7" s="387" t="s">
        <v>17</v>
      </c>
      <c r="V7" s="387"/>
      <c r="W7" s="316" t="s">
        <v>18</v>
      </c>
      <c r="X7" s="374" t="s">
        <v>19</v>
      </c>
      <c r="Y7" s="375"/>
      <c r="Z7" s="374" t="s">
        <v>20</v>
      </c>
      <c r="AA7" s="375"/>
      <c r="AB7" s="374" t="s">
        <v>21</v>
      </c>
      <c r="AC7" s="375"/>
      <c r="AD7" s="374" t="s">
        <v>22</v>
      </c>
      <c r="AE7" s="375"/>
      <c r="AF7" s="316" t="s">
        <v>23</v>
      </c>
      <c r="AG7" s="316" t="s">
        <v>24</v>
      </c>
      <c r="AH7" s="316" t="s">
        <v>25</v>
      </c>
      <c r="AI7" s="316" t="s">
        <v>26</v>
      </c>
      <c r="AJ7" s="374" t="s">
        <v>27</v>
      </c>
      <c r="AK7" s="376"/>
      <c r="AL7" s="376"/>
      <c r="AM7" s="376"/>
      <c r="AN7" s="375"/>
      <c r="AO7" s="374" t="s">
        <v>28</v>
      </c>
      <c r="AP7" s="376"/>
      <c r="AQ7" s="375"/>
      <c r="AR7" s="316" t="s">
        <v>29</v>
      </c>
      <c r="AS7" s="176"/>
      <c r="AT7" s="161"/>
      <c r="AU7" s="161"/>
      <c r="AV7" s="161"/>
      <c r="AW7" s="161"/>
      <c r="AX7" s="161"/>
      <c r="AY7" s="161"/>
    </row>
    <row r="8" spans="2:51" x14ac:dyDescent="0.25">
      <c r="B8" s="377">
        <v>41955</v>
      </c>
      <c r="C8" s="378"/>
      <c r="D8" s="379" t="s">
        <v>30</v>
      </c>
      <c r="E8" s="380"/>
      <c r="F8" s="380"/>
      <c r="G8" s="381"/>
      <c r="H8" s="177"/>
      <c r="I8" s="379" t="s">
        <v>30</v>
      </c>
      <c r="J8" s="380"/>
      <c r="K8" s="381"/>
      <c r="L8" s="178"/>
      <c r="M8" s="178"/>
      <c r="N8" s="178"/>
      <c r="O8" s="177" t="s">
        <v>31</v>
      </c>
      <c r="P8" s="177" t="s">
        <v>31</v>
      </c>
      <c r="Q8" s="177" t="s">
        <v>32</v>
      </c>
      <c r="R8" s="177" t="s">
        <v>32</v>
      </c>
      <c r="S8" s="177" t="s">
        <v>31</v>
      </c>
      <c r="T8" s="177" t="s">
        <v>33</v>
      </c>
      <c r="U8" s="382" t="s">
        <v>34</v>
      </c>
      <c r="V8" s="382"/>
      <c r="W8" s="179" t="s">
        <v>35</v>
      </c>
      <c r="X8" s="383">
        <v>0</v>
      </c>
      <c r="Y8" s="384"/>
      <c r="Z8" s="385" t="s">
        <v>36</v>
      </c>
      <c r="AA8" s="386"/>
      <c r="AB8" s="383">
        <v>1185</v>
      </c>
      <c r="AC8" s="384"/>
      <c r="AD8" s="388">
        <v>800</v>
      </c>
      <c r="AE8" s="389"/>
      <c r="AF8" s="177"/>
      <c r="AG8" s="179">
        <f>AG34-AG10</f>
        <v>25708</v>
      </c>
      <c r="AH8" s="180"/>
      <c r="AI8" s="180"/>
      <c r="AJ8" s="177" t="s">
        <v>37</v>
      </c>
      <c r="AK8" s="177" t="s">
        <v>37</v>
      </c>
      <c r="AL8" s="177" t="s">
        <v>37</v>
      </c>
      <c r="AM8" s="177" t="s">
        <v>37</v>
      </c>
      <c r="AN8" s="177" t="s">
        <v>37</v>
      </c>
      <c r="AO8" s="177" t="s">
        <v>37</v>
      </c>
      <c r="AP8" s="177" t="s">
        <v>32</v>
      </c>
      <c r="AQ8" s="177" t="s">
        <v>32</v>
      </c>
      <c r="AR8" s="177" t="s">
        <v>38</v>
      </c>
      <c r="AS8" s="176"/>
      <c r="AV8" s="181" t="s">
        <v>39</v>
      </c>
    </row>
    <row r="9" spans="2:51" ht="60" x14ac:dyDescent="0.25">
      <c r="B9" s="390" t="s">
        <v>40</v>
      </c>
      <c r="C9" s="390"/>
      <c r="D9" s="391" t="s">
        <v>41</v>
      </c>
      <c r="E9" s="392"/>
      <c r="F9" s="393" t="s">
        <v>42</v>
      </c>
      <c r="G9" s="392"/>
      <c r="H9" s="394" t="s">
        <v>43</v>
      </c>
      <c r="I9" s="390" t="s">
        <v>44</v>
      </c>
      <c r="J9" s="390"/>
      <c r="K9" s="390"/>
      <c r="L9" s="316" t="s">
        <v>45</v>
      </c>
      <c r="M9" s="387" t="s">
        <v>46</v>
      </c>
      <c r="N9" s="182" t="s">
        <v>47</v>
      </c>
      <c r="O9" s="395" t="s">
        <v>48</v>
      </c>
      <c r="P9" s="395" t="s">
        <v>49</v>
      </c>
      <c r="Q9" s="183" t="s">
        <v>50</v>
      </c>
      <c r="R9" s="402" t="s">
        <v>51</v>
      </c>
      <c r="S9" s="403"/>
      <c r="T9" s="404"/>
      <c r="U9" s="314" t="s">
        <v>52</v>
      </c>
      <c r="V9" s="314" t="s">
        <v>53</v>
      </c>
      <c r="W9" s="390" t="s">
        <v>54</v>
      </c>
      <c r="X9" s="408" t="s">
        <v>55</v>
      </c>
      <c r="Y9" s="409"/>
      <c r="Z9" s="409"/>
      <c r="AA9" s="409"/>
      <c r="AB9" s="409"/>
      <c r="AC9" s="409"/>
      <c r="AD9" s="409"/>
      <c r="AE9" s="410"/>
      <c r="AF9" s="313" t="s">
        <v>56</v>
      </c>
      <c r="AG9" s="313" t="s">
        <v>57</v>
      </c>
      <c r="AH9" s="397" t="s">
        <v>58</v>
      </c>
      <c r="AI9" s="411" t="s">
        <v>59</v>
      </c>
      <c r="AJ9" s="314" t="s">
        <v>60</v>
      </c>
      <c r="AK9" s="314" t="s">
        <v>61</v>
      </c>
      <c r="AL9" s="314" t="s">
        <v>62</v>
      </c>
      <c r="AM9" s="314" t="s">
        <v>63</v>
      </c>
      <c r="AN9" s="314" t="s">
        <v>64</v>
      </c>
      <c r="AO9" s="314" t="s">
        <v>65</v>
      </c>
      <c r="AP9" s="314" t="s">
        <v>66</v>
      </c>
      <c r="AQ9" s="395" t="s">
        <v>67</v>
      </c>
      <c r="AR9" s="314" t="s">
        <v>68</v>
      </c>
      <c r="AS9" s="397" t="s">
        <v>69</v>
      </c>
      <c r="AV9" s="184" t="s">
        <v>70</v>
      </c>
      <c r="AW9" s="184" t="s">
        <v>71</v>
      </c>
      <c r="AY9" s="185" t="s">
        <v>72</v>
      </c>
    </row>
    <row r="10" spans="2:51" x14ac:dyDescent="0.25">
      <c r="B10" s="314" t="s">
        <v>73</v>
      </c>
      <c r="C10" s="314" t="s">
        <v>74</v>
      </c>
      <c r="D10" s="314" t="s">
        <v>75</v>
      </c>
      <c r="E10" s="314" t="s">
        <v>76</v>
      </c>
      <c r="F10" s="314" t="s">
        <v>75</v>
      </c>
      <c r="G10" s="314" t="s">
        <v>76</v>
      </c>
      <c r="H10" s="394"/>
      <c r="I10" s="314" t="s">
        <v>76</v>
      </c>
      <c r="J10" s="314" t="s">
        <v>76</v>
      </c>
      <c r="K10" s="314" t="s">
        <v>76</v>
      </c>
      <c r="L10" s="177" t="s">
        <v>30</v>
      </c>
      <c r="M10" s="387"/>
      <c r="N10" s="177" t="s">
        <v>30</v>
      </c>
      <c r="O10" s="396"/>
      <c r="P10" s="396"/>
      <c r="Q10" s="150">
        <f>'NOV 11'!Q34</f>
        <v>13781298</v>
      </c>
      <c r="R10" s="405"/>
      <c r="S10" s="406"/>
      <c r="T10" s="407"/>
      <c r="U10" s="314" t="s">
        <v>76</v>
      </c>
      <c r="V10" s="314" t="s">
        <v>76</v>
      </c>
      <c r="W10" s="390"/>
      <c r="X10" s="186" t="s">
        <v>77</v>
      </c>
      <c r="Y10" s="186" t="s">
        <v>78</v>
      </c>
      <c r="Z10" s="186" t="s">
        <v>79</v>
      </c>
      <c r="AA10" s="186" t="s">
        <v>80</v>
      </c>
      <c r="AB10" s="186" t="s">
        <v>81</v>
      </c>
      <c r="AC10" s="186" t="s">
        <v>82</v>
      </c>
      <c r="AD10" s="186" t="s">
        <v>83</v>
      </c>
      <c r="AE10" s="186" t="s">
        <v>84</v>
      </c>
      <c r="AF10" s="187"/>
      <c r="AG10" s="148">
        <f>'NOV 11'!AG34</f>
        <v>32327998</v>
      </c>
      <c r="AH10" s="397"/>
      <c r="AI10" s="412"/>
      <c r="AJ10" s="314" t="s">
        <v>85</v>
      </c>
      <c r="AK10" s="314" t="s">
        <v>85</v>
      </c>
      <c r="AL10" s="314" t="s">
        <v>85</v>
      </c>
      <c r="AM10" s="314" t="s">
        <v>85</v>
      </c>
      <c r="AN10" s="314" t="s">
        <v>85</v>
      </c>
      <c r="AO10" s="314" t="s">
        <v>85</v>
      </c>
      <c r="AP10" s="149">
        <f>'NOV 11'!AP34</f>
        <v>7105572</v>
      </c>
      <c r="AQ10" s="396"/>
      <c r="AR10" s="315" t="s">
        <v>86</v>
      </c>
      <c r="AS10" s="397"/>
      <c r="AV10" s="188" t="s">
        <v>87</v>
      </c>
      <c r="AW10" s="188" t="s">
        <v>88</v>
      </c>
      <c r="AY10" s="189"/>
    </row>
    <row r="11" spans="2:51" x14ac:dyDescent="0.25">
      <c r="B11" s="190">
        <v>2</v>
      </c>
      <c r="C11" s="190">
        <v>4.1666666666666664E-2</v>
      </c>
      <c r="D11" s="191">
        <v>14</v>
      </c>
      <c r="E11" s="192">
        <f>D11/1.42</f>
        <v>9.8591549295774659</v>
      </c>
      <c r="F11" s="255">
        <v>66</v>
      </c>
      <c r="G11" s="192">
        <f>F11/1.42</f>
        <v>46.478873239436624</v>
      </c>
      <c r="H11" s="193" t="s">
        <v>89</v>
      </c>
      <c r="I11" s="193">
        <f>J11-(2/1.42)</f>
        <v>41.549295774647888</v>
      </c>
      <c r="J11" s="194">
        <f>(F11-5)/1.42</f>
        <v>42.95774647887324</v>
      </c>
      <c r="K11" s="193">
        <f>J11+(6/1.42)</f>
        <v>47.183098591549296</v>
      </c>
      <c r="L11" s="195">
        <v>14</v>
      </c>
      <c r="M11" s="196" t="s">
        <v>90</v>
      </c>
      <c r="N11" s="196">
        <v>11.4</v>
      </c>
      <c r="O11" s="197">
        <v>116</v>
      </c>
      <c r="P11" s="197">
        <v>85</v>
      </c>
      <c r="Q11" s="197">
        <v>13784886</v>
      </c>
      <c r="R11" s="198">
        <f>Q11-Q10</f>
        <v>3588</v>
      </c>
      <c r="S11" s="199">
        <f>R11*24/1000</f>
        <v>86.111999999999995</v>
      </c>
      <c r="T11" s="199">
        <f>R11/1000</f>
        <v>3.5880000000000001</v>
      </c>
      <c r="U11" s="200">
        <v>5.2</v>
      </c>
      <c r="V11" s="200">
        <f>U11</f>
        <v>5.2</v>
      </c>
      <c r="W11" s="262" t="s">
        <v>132</v>
      </c>
      <c r="X11" s="256">
        <v>0</v>
      </c>
      <c r="Y11" s="256">
        <v>0</v>
      </c>
      <c r="Z11" s="256">
        <v>997</v>
      </c>
      <c r="AA11" s="256">
        <v>0</v>
      </c>
      <c r="AB11" s="256">
        <v>1028</v>
      </c>
      <c r="AC11" s="201" t="s">
        <v>91</v>
      </c>
      <c r="AD11" s="201" t="s">
        <v>91</v>
      </c>
      <c r="AE11" s="201" t="s">
        <v>91</v>
      </c>
      <c r="AF11" s="202" t="s">
        <v>91</v>
      </c>
      <c r="AG11" s="202">
        <v>32328580</v>
      </c>
      <c r="AH11" s="203">
        <f>IF(ISBLANK(AG11),"-",AG11-AG10)</f>
        <v>582</v>
      </c>
      <c r="AI11" s="204">
        <f>AH11/T11</f>
        <v>162.20735785953178</v>
      </c>
      <c r="AJ11" s="205">
        <v>0</v>
      </c>
      <c r="AK11" s="205">
        <v>0</v>
      </c>
      <c r="AL11" s="205">
        <v>1</v>
      </c>
      <c r="AM11" s="205">
        <v>0</v>
      </c>
      <c r="AN11" s="205">
        <v>1</v>
      </c>
      <c r="AO11" s="205">
        <v>0.35</v>
      </c>
      <c r="AP11" s="256">
        <v>7106749</v>
      </c>
      <c r="AQ11" s="256">
        <f>AP11-AP10</f>
        <v>1177</v>
      </c>
      <c r="AR11" s="206"/>
      <c r="AS11" s="207" t="s">
        <v>114</v>
      </c>
      <c r="AV11" s="188" t="s">
        <v>89</v>
      </c>
      <c r="AW11" s="188" t="s">
        <v>92</v>
      </c>
      <c r="AY11" s="253" t="s">
        <v>134</v>
      </c>
    </row>
    <row r="12" spans="2:51" x14ac:dyDescent="0.25">
      <c r="B12" s="190">
        <v>2.0416666666666701</v>
      </c>
      <c r="C12" s="190">
        <v>8.3333333333333329E-2</v>
      </c>
      <c r="D12" s="191">
        <v>16</v>
      </c>
      <c r="E12" s="192">
        <f t="shared" ref="E12:E34" si="0">D12/1.42</f>
        <v>11.267605633802818</v>
      </c>
      <c r="F12" s="255">
        <v>66</v>
      </c>
      <c r="G12" s="192">
        <f t="shared" ref="G12:G34" si="1">F12/1.42</f>
        <v>46.478873239436624</v>
      </c>
      <c r="H12" s="193" t="s">
        <v>89</v>
      </c>
      <c r="I12" s="193">
        <f t="shared" ref="I12:I34" si="2">J12-(2/1.42)</f>
        <v>41.549295774647888</v>
      </c>
      <c r="J12" s="194">
        <f>(F12-5)/1.42</f>
        <v>42.95774647887324</v>
      </c>
      <c r="K12" s="193">
        <f>J12+(6/1.42)</f>
        <v>47.183098591549296</v>
      </c>
      <c r="L12" s="195">
        <v>14</v>
      </c>
      <c r="M12" s="196" t="s">
        <v>90</v>
      </c>
      <c r="N12" s="196">
        <v>11.2</v>
      </c>
      <c r="O12" s="197">
        <v>116</v>
      </c>
      <c r="P12" s="197">
        <v>86</v>
      </c>
      <c r="Q12" s="197">
        <v>13788364</v>
      </c>
      <c r="R12" s="198">
        <f t="shared" ref="R12:R34" si="3">Q12-Q11</f>
        <v>3478</v>
      </c>
      <c r="S12" s="199">
        <f t="shared" ref="S12:S34" si="4">R12*24/1000</f>
        <v>83.471999999999994</v>
      </c>
      <c r="T12" s="199">
        <f t="shared" ref="T12:T34" si="5">R12/1000</f>
        <v>3.4780000000000002</v>
      </c>
      <c r="U12" s="200">
        <v>6.4</v>
      </c>
      <c r="V12" s="200">
        <f t="shared" ref="V12:V34" si="6">U12</f>
        <v>6.4</v>
      </c>
      <c r="W12" s="262" t="s">
        <v>132</v>
      </c>
      <c r="X12" s="256">
        <v>0</v>
      </c>
      <c r="Y12" s="256">
        <v>0</v>
      </c>
      <c r="Z12" s="256">
        <v>981</v>
      </c>
      <c r="AA12" s="256">
        <v>0</v>
      </c>
      <c r="AB12" s="256">
        <v>1008</v>
      </c>
      <c r="AC12" s="201" t="s">
        <v>91</v>
      </c>
      <c r="AD12" s="201" t="s">
        <v>91</v>
      </c>
      <c r="AE12" s="201" t="s">
        <v>91</v>
      </c>
      <c r="AF12" s="202" t="s">
        <v>91</v>
      </c>
      <c r="AG12" s="202">
        <v>32329120</v>
      </c>
      <c r="AH12" s="203">
        <f>IF(ISBLANK(AG12),"-",AG12-AG11)</f>
        <v>540</v>
      </c>
      <c r="AI12" s="204">
        <f t="shared" ref="AI12:AI34" si="7">AH12/T12</f>
        <v>155.26164462334674</v>
      </c>
      <c r="AJ12" s="205">
        <v>0</v>
      </c>
      <c r="AK12" s="205">
        <v>0</v>
      </c>
      <c r="AL12" s="205">
        <v>1</v>
      </c>
      <c r="AM12" s="205">
        <v>0</v>
      </c>
      <c r="AN12" s="205">
        <v>1</v>
      </c>
      <c r="AO12" s="205">
        <v>0.35</v>
      </c>
      <c r="AP12" s="256">
        <v>7107974</v>
      </c>
      <c r="AQ12" s="256">
        <f t="shared" ref="AQ12:AQ34" si="8">AP12-AP11</f>
        <v>1225</v>
      </c>
      <c r="AR12" s="208"/>
      <c r="AS12" s="207" t="s">
        <v>114</v>
      </c>
      <c r="AV12" s="188" t="s">
        <v>93</v>
      </c>
      <c r="AW12" s="188" t="s">
        <v>94</v>
      </c>
      <c r="AY12" s="253" t="s">
        <v>3</v>
      </c>
    </row>
    <row r="13" spans="2:51" x14ac:dyDescent="0.25">
      <c r="B13" s="190">
        <v>2.0833333333333299</v>
      </c>
      <c r="C13" s="190">
        <v>0.125</v>
      </c>
      <c r="D13" s="191">
        <v>18</v>
      </c>
      <c r="E13" s="192">
        <f t="shared" si="0"/>
        <v>12.67605633802817</v>
      </c>
      <c r="F13" s="255">
        <v>66</v>
      </c>
      <c r="G13" s="192">
        <f t="shared" si="1"/>
        <v>46.478873239436624</v>
      </c>
      <c r="H13" s="193" t="s">
        <v>89</v>
      </c>
      <c r="I13" s="193">
        <f t="shared" si="2"/>
        <v>41.549295774647888</v>
      </c>
      <c r="J13" s="194">
        <f>(F13-5)/1.42</f>
        <v>42.95774647887324</v>
      </c>
      <c r="K13" s="193">
        <f>J13+(6/1.42)</f>
        <v>47.183098591549296</v>
      </c>
      <c r="L13" s="195">
        <v>14</v>
      </c>
      <c r="M13" s="196" t="s">
        <v>90</v>
      </c>
      <c r="N13" s="196">
        <v>11.2</v>
      </c>
      <c r="O13" s="197">
        <v>115</v>
      </c>
      <c r="P13" s="197">
        <v>85</v>
      </c>
      <c r="Q13" s="197">
        <v>13791835</v>
      </c>
      <c r="R13" s="198">
        <f t="shared" si="3"/>
        <v>3471</v>
      </c>
      <c r="S13" s="199">
        <f t="shared" si="4"/>
        <v>83.304000000000002</v>
      </c>
      <c r="T13" s="199">
        <f t="shared" si="5"/>
        <v>3.4710000000000001</v>
      </c>
      <c r="U13" s="200">
        <v>7.7</v>
      </c>
      <c r="V13" s="200">
        <f t="shared" si="6"/>
        <v>7.7</v>
      </c>
      <c r="W13" s="262" t="s">
        <v>132</v>
      </c>
      <c r="X13" s="256">
        <v>0</v>
      </c>
      <c r="Y13" s="256">
        <v>0</v>
      </c>
      <c r="Z13" s="256">
        <v>965</v>
      </c>
      <c r="AA13" s="256">
        <v>0</v>
      </c>
      <c r="AB13" s="256">
        <v>1008</v>
      </c>
      <c r="AC13" s="201" t="s">
        <v>91</v>
      </c>
      <c r="AD13" s="201" t="s">
        <v>91</v>
      </c>
      <c r="AE13" s="201" t="s">
        <v>91</v>
      </c>
      <c r="AF13" s="202" t="s">
        <v>91</v>
      </c>
      <c r="AG13" s="202">
        <v>32329646</v>
      </c>
      <c r="AH13" s="203">
        <f>IF(ISBLANK(AG13),"-",AG13-AG12)</f>
        <v>526</v>
      </c>
      <c r="AI13" s="204">
        <f t="shared" si="7"/>
        <v>151.5413425525785</v>
      </c>
      <c r="AJ13" s="205">
        <v>0</v>
      </c>
      <c r="AK13" s="205">
        <v>0</v>
      </c>
      <c r="AL13" s="205">
        <v>1</v>
      </c>
      <c r="AM13" s="205">
        <v>0</v>
      </c>
      <c r="AN13" s="205">
        <v>1</v>
      </c>
      <c r="AO13" s="205">
        <v>0.35</v>
      </c>
      <c r="AP13" s="256">
        <v>7109204</v>
      </c>
      <c r="AQ13" s="256">
        <f t="shared" si="8"/>
        <v>1230</v>
      </c>
      <c r="AR13" s="206"/>
      <c r="AS13" s="207" t="s">
        <v>114</v>
      </c>
      <c r="AV13" s="188" t="s">
        <v>95</v>
      </c>
      <c r="AW13" s="188" t="s">
        <v>96</v>
      </c>
      <c r="AY13" s="253" t="s">
        <v>136</v>
      </c>
    </row>
    <row r="14" spans="2:51" x14ac:dyDescent="0.25">
      <c r="B14" s="190">
        <v>2.125</v>
      </c>
      <c r="C14" s="190">
        <v>0.16666666666666699</v>
      </c>
      <c r="D14" s="191">
        <v>18</v>
      </c>
      <c r="E14" s="192">
        <f t="shared" si="0"/>
        <v>12.67605633802817</v>
      </c>
      <c r="F14" s="255">
        <v>66</v>
      </c>
      <c r="G14" s="192">
        <f t="shared" si="1"/>
        <v>46.478873239436624</v>
      </c>
      <c r="H14" s="193" t="s">
        <v>89</v>
      </c>
      <c r="I14" s="193">
        <f t="shared" si="2"/>
        <v>41.549295774647888</v>
      </c>
      <c r="J14" s="194">
        <f>(F14-5)/1.42</f>
        <v>42.95774647887324</v>
      </c>
      <c r="K14" s="193">
        <f>J14+(6/1.42)</f>
        <v>47.183098591549296</v>
      </c>
      <c r="L14" s="195">
        <v>14</v>
      </c>
      <c r="M14" s="196" t="s">
        <v>90</v>
      </c>
      <c r="N14" s="196">
        <v>12.8</v>
      </c>
      <c r="O14" s="197">
        <v>119</v>
      </c>
      <c r="P14" s="197">
        <v>88</v>
      </c>
      <c r="Q14" s="197">
        <v>13795382</v>
      </c>
      <c r="R14" s="198">
        <f t="shared" si="3"/>
        <v>3547</v>
      </c>
      <c r="S14" s="199">
        <f t="shared" si="4"/>
        <v>85.128</v>
      </c>
      <c r="T14" s="199">
        <f t="shared" si="5"/>
        <v>3.5470000000000002</v>
      </c>
      <c r="U14" s="200">
        <v>8.9</v>
      </c>
      <c r="V14" s="200">
        <f t="shared" si="6"/>
        <v>8.9</v>
      </c>
      <c r="W14" s="262" t="s">
        <v>132</v>
      </c>
      <c r="X14" s="256">
        <v>0</v>
      </c>
      <c r="Y14" s="256">
        <v>0</v>
      </c>
      <c r="Z14" s="256">
        <v>983</v>
      </c>
      <c r="AA14" s="256">
        <v>0</v>
      </c>
      <c r="AB14" s="256">
        <v>1008</v>
      </c>
      <c r="AC14" s="201" t="s">
        <v>91</v>
      </c>
      <c r="AD14" s="201" t="s">
        <v>91</v>
      </c>
      <c r="AE14" s="201" t="s">
        <v>91</v>
      </c>
      <c r="AF14" s="202" t="s">
        <v>91</v>
      </c>
      <c r="AG14" s="202">
        <v>32330170</v>
      </c>
      <c r="AH14" s="203">
        <f t="shared" ref="AH14:AH34" si="9">IF(ISBLANK(AG14),"-",AG14-AG13)</f>
        <v>524</v>
      </c>
      <c r="AI14" s="204">
        <f t="shared" si="7"/>
        <v>147.73047645897941</v>
      </c>
      <c r="AJ14" s="205">
        <v>0</v>
      </c>
      <c r="AK14" s="205">
        <v>0</v>
      </c>
      <c r="AL14" s="205">
        <v>1</v>
      </c>
      <c r="AM14" s="205">
        <v>0</v>
      </c>
      <c r="AN14" s="205">
        <v>1</v>
      </c>
      <c r="AO14" s="205">
        <v>0.35</v>
      </c>
      <c r="AP14" s="256">
        <v>7110369</v>
      </c>
      <c r="AQ14" s="256">
        <f t="shared" si="8"/>
        <v>1165</v>
      </c>
      <c r="AR14" s="206"/>
      <c r="AS14" s="207" t="s">
        <v>114</v>
      </c>
      <c r="AT14" s="209"/>
      <c r="AV14" s="188" t="s">
        <v>97</v>
      </c>
      <c r="AW14" s="188" t="s">
        <v>98</v>
      </c>
      <c r="AY14" s="253" t="s">
        <v>135</v>
      </c>
    </row>
    <row r="15" spans="2:51" x14ac:dyDescent="0.25">
      <c r="B15" s="190">
        <v>2.1666666666666701</v>
      </c>
      <c r="C15" s="190">
        <v>0.20833333333333301</v>
      </c>
      <c r="D15" s="191">
        <v>22</v>
      </c>
      <c r="E15" s="192">
        <f t="shared" si="0"/>
        <v>15.492957746478874</v>
      </c>
      <c r="F15" s="255">
        <v>66</v>
      </c>
      <c r="G15" s="192">
        <f t="shared" si="1"/>
        <v>46.478873239436624</v>
      </c>
      <c r="H15" s="193" t="s">
        <v>89</v>
      </c>
      <c r="I15" s="193">
        <f t="shared" si="2"/>
        <v>41.549295774647888</v>
      </c>
      <c r="J15" s="194">
        <f>(F15-5)/1.42</f>
        <v>42.95774647887324</v>
      </c>
      <c r="K15" s="193">
        <f>J15+(6/1.42)</f>
        <v>47.183098591549296</v>
      </c>
      <c r="L15" s="195">
        <v>18</v>
      </c>
      <c r="M15" s="196" t="s">
        <v>90</v>
      </c>
      <c r="N15" s="196">
        <v>13.1</v>
      </c>
      <c r="O15" s="197">
        <v>103</v>
      </c>
      <c r="P15" s="197">
        <v>102</v>
      </c>
      <c r="Q15" s="197">
        <v>13799334</v>
      </c>
      <c r="R15" s="198">
        <f t="shared" si="3"/>
        <v>3952</v>
      </c>
      <c r="S15" s="199">
        <f t="shared" si="4"/>
        <v>94.847999999999999</v>
      </c>
      <c r="T15" s="199">
        <f t="shared" si="5"/>
        <v>3.952</v>
      </c>
      <c r="U15" s="200">
        <v>9.5</v>
      </c>
      <c r="V15" s="200">
        <f t="shared" si="6"/>
        <v>9.5</v>
      </c>
      <c r="W15" s="262" t="s">
        <v>132</v>
      </c>
      <c r="X15" s="256">
        <v>0</v>
      </c>
      <c r="Y15" s="256">
        <v>0</v>
      </c>
      <c r="Z15" s="256">
        <v>988</v>
      </c>
      <c r="AA15" s="256">
        <v>0</v>
      </c>
      <c r="AB15" s="256">
        <v>1008</v>
      </c>
      <c r="AC15" s="201" t="s">
        <v>91</v>
      </c>
      <c r="AD15" s="201" t="s">
        <v>91</v>
      </c>
      <c r="AE15" s="201" t="s">
        <v>91</v>
      </c>
      <c r="AF15" s="202" t="s">
        <v>91</v>
      </c>
      <c r="AG15" s="202">
        <v>32330710</v>
      </c>
      <c r="AH15" s="203">
        <f t="shared" si="9"/>
        <v>540</v>
      </c>
      <c r="AI15" s="204">
        <f t="shared" si="7"/>
        <v>136.63967611336034</v>
      </c>
      <c r="AJ15" s="205">
        <v>0</v>
      </c>
      <c r="AK15" s="205">
        <v>0</v>
      </c>
      <c r="AL15" s="205">
        <v>1</v>
      </c>
      <c r="AM15" s="205">
        <v>0</v>
      </c>
      <c r="AN15" s="205">
        <v>1</v>
      </c>
      <c r="AO15" s="205">
        <v>0.35</v>
      </c>
      <c r="AP15" s="256">
        <v>7110912</v>
      </c>
      <c r="AQ15" s="256">
        <f t="shared" si="8"/>
        <v>543</v>
      </c>
      <c r="AR15" s="206"/>
      <c r="AS15" s="207" t="s">
        <v>114</v>
      </c>
      <c r="AV15" s="188" t="s">
        <v>99</v>
      </c>
      <c r="AW15" s="188" t="s">
        <v>100</v>
      </c>
      <c r="AY15" s="253" t="s">
        <v>143</v>
      </c>
    </row>
    <row r="16" spans="2:51" x14ac:dyDescent="0.25">
      <c r="B16" s="190">
        <v>2.2083333333333299</v>
      </c>
      <c r="C16" s="190">
        <v>0.25</v>
      </c>
      <c r="D16" s="191">
        <v>8</v>
      </c>
      <c r="E16" s="192">
        <f t="shared" si="0"/>
        <v>5.6338028169014089</v>
      </c>
      <c r="F16" s="210">
        <v>68</v>
      </c>
      <c r="G16" s="192">
        <f t="shared" si="1"/>
        <v>47.887323943661976</v>
      </c>
      <c r="H16" s="193" t="s">
        <v>89</v>
      </c>
      <c r="I16" s="193">
        <f t="shared" si="2"/>
        <v>46.478873239436624</v>
      </c>
      <c r="J16" s="194">
        <f t="shared" ref="J16:J25" si="10">F16/1.42</f>
        <v>47.887323943661976</v>
      </c>
      <c r="K16" s="193">
        <f>J16+1.42</f>
        <v>49.307323943661977</v>
      </c>
      <c r="L16" s="195">
        <v>19</v>
      </c>
      <c r="M16" s="196" t="s">
        <v>101</v>
      </c>
      <c r="N16" s="196">
        <v>13.1</v>
      </c>
      <c r="O16" s="197">
        <v>124</v>
      </c>
      <c r="P16" s="197">
        <v>126</v>
      </c>
      <c r="Q16" s="197">
        <v>13804020</v>
      </c>
      <c r="R16" s="198">
        <f t="shared" si="3"/>
        <v>4686</v>
      </c>
      <c r="S16" s="199">
        <f t="shared" si="4"/>
        <v>112.464</v>
      </c>
      <c r="T16" s="199">
        <f t="shared" si="5"/>
        <v>4.6859999999999999</v>
      </c>
      <c r="U16" s="200">
        <v>9.5</v>
      </c>
      <c r="V16" s="200">
        <f t="shared" si="6"/>
        <v>9.5</v>
      </c>
      <c r="W16" s="262" t="s">
        <v>132</v>
      </c>
      <c r="X16" s="256">
        <v>0</v>
      </c>
      <c r="Y16" s="256">
        <v>0</v>
      </c>
      <c r="Z16" s="256">
        <v>1162</v>
      </c>
      <c r="AA16" s="256">
        <v>0</v>
      </c>
      <c r="AB16" s="256">
        <v>1199</v>
      </c>
      <c r="AC16" s="201" t="s">
        <v>91</v>
      </c>
      <c r="AD16" s="201" t="s">
        <v>91</v>
      </c>
      <c r="AE16" s="201" t="s">
        <v>91</v>
      </c>
      <c r="AF16" s="202" t="s">
        <v>91</v>
      </c>
      <c r="AG16" s="202">
        <v>32331476</v>
      </c>
      <c r="AH16" s="203">
        <f t="shared" si="9"/>
        <v>766</v>
      </c>
      <c r="AI16" s="204">
        <f t="shared" si="7"/>
        <v>163.46564233888176</v>
      </c>
      <c r="AJ16" s="205">
        <v>0</v>
      </c>
      <c r="AK16" s="205">
        <v>0</v>
      </c>
      <c r="AL16" s="205">
        <v>1</v>
      </c>
      <c r="AM16" s="205">
        <v>0</v>
      </c>
      <c r="AN16" s="205">
        <v>1</v>
      </c>
      <c r="AO16" s="205">
        <v>0</v>
      </c>
      <c r="AP16" s="256">
        <v>7110912</v>
      </c>
      <c r="AQ16" s="256">
        <f t="shared" si="8"/>
        <v>0</v>
      </c>
      <c r="AR16" s="208"/>
      <c r="AS16" s="207" t="s">
        <v>102</v>
      </c>
      <c r="AV16" s="188" t="s">
        <v>103</v>
      </c>
      <c r="AW16" s="188" t="s">
        <v>104</v>
      </c>
      <c r="AY16" s="253" t="s">
        <v>133</v>
      </c>
    </row>
    <row r="17" spans="1:51" x14ac:dyDescent="0.25">
      <c r="B17" s="190">
        <v>2.25</v>
      </c>
      <c r="C17" s="190">
        <v>0.29166666666666702</v>
      </c>
      <c r="D17" s="191">
        <v>8</v>
      </c>
      <c r="E17" s="192">
        <f t="shared" si="0"/>
        <v>5.6338028169014089</v>
      </c>
      <c r="F17" s="210">
        <v>83</v>
      </c>
      <c r="G17" s="192">
        <f t="shared" si="1"/>
        <v>58.450704225352112</v>
      </c>
      <c r="H17" s="193" t="s">
        <v>89</v>
      </c>
      <c r="I17" s="193">
        <f t="shared" si="2"/>
        <v>57.04225352112676</v>
      </c>
      <c r="J17" s="194">
        <f t="shared" si="10"/>
        <v>58.450704225352112</v>
      </c>
      <c r="K17" s="193">
        <f t="shared" ref="K17:K22" si="11">J17+1.42</f>
        <v>59.870704225352114</v>
      </c>
      <c r="L17" s="195">
        <v>19</v>
      </c>
      <c r="M17" s="196" t="s">
        <v>101</v>
      </c>
      <c r="N17" s="196">
        <v>16.7</v>
      </c>
      <c r="O17" s="197">
        <v>138</v>
      </c>
      <c r="P17" s="197">
        <v>142</v>
      </c>
      <c r="Q17" s="197">
        <v>13810132</v>
      </c>
      <c r="R17" s="198">
        <f t="shared" si="3"/>
        <v>6112</v>
      </c>
      <c r="S17" s="199">
        <f t="shared" si="4"/>
        <v>146.68799999999999</v>
      </c>
      <c r="T17" s="199">
        <f t="shared" si="5"/>
        <v>6.1120000000000001</v>
      </c>
      <c r="U17" s="200">
        <v>9.1</v>
      </c>
      <c r="V17" s="200">
        <f t="shared" si="6"/>
        <v>9.1</v>
      </c>
      <c r="W17" s="262" t="s">
        <v>152</v>
      </c>
      <c r="X17" s="256">
        <v>0</v>
      </c>
      <c r="Y17" s="256">
        <v>1022</v>
      </c>
      <c r="Z17" s="256">
        <v>1196</v>
      </c>
      <c r="AA17" s="256">
        <v>1185</v>
      </c>
      <c r="AB17" s="256">
        <v>1199</v>
      </c>
      <c r="AC17" s="201" t="s">
        <v>91</v>
      </c>
      <c r="AD17" s="201" t="s">
        <v>91</v>
      </c>
      <c r="AE17" s="201" t="s">
        <v>91</v>
      </c>
      <c r="AF17" s="202" t="s">
        <v>91</v>
      </c>
      <c r="AG17" s="202">
        <v>32332858</v>
      </c>
      <c r="AH17" s="203">
        <f t="shared" si="9"/>
        <v>1382</v>
      </c>
      <c r="AI17" s="204">
        <f t="shared" si="7"/>
        <v>226.11256544502618</v>
      </c>
      <c r="AJ17" s="205">
        <v>0</v>
      </c>
      <c r="AK17" s="205">
        <v>1</v>
      </c>
      <c r="AL17" s="205">
        <v>1</v>
      </c>
      <c r="AM17" s="205">
        <v>1</v>
      </c>
      <c r="AN17" s="205">
        <v>1</v>
      </c>
      <c r="AO17" s="205">
        <v>0</v>
      </c>
      <c r="AP17" s="256">
        <v>7110912</v>
      </c>
      <c r="AQ17" s="256">
        <f t="shared" si="8"/>
        <v>0</v>
      </c>
      <c r="AR17" s="206"/>
      <c r="AS17" s="207" t="s">
        <v>102</v>
      </c>
      <c r="AT17" s="209"/>
      <c r="AV17" s="188" t="s">
        <v>105</v>
      </c>
      <c r="AW17" s="188" t="s">
        <v>106</v>
      </c>
      <c r="AY17" s="257"/>
    </row>
    <row r="18" spans="1:51" x14ac:dyDescent="0.25">
      <c r="B18" s="190">
        <v>2.2916666666666701</v>
      </c>
      <c r="C18" s="190">
        <v>0.33333333333333298</v>
      </c>
      <c r="D18" s="191">
        <v>8</v>
      </c>
      <c r="E18" s="192">
        <f t="shared" si="0"/>
        <v>5.6338028169014089</v>
      </c>
      <c r="F18" s="210">
        <v>83</v>
      </c>
      <c r="G18" s="192">
        <f t="shared" si="1"/>
        <v>58.450704225352112</v>
      </c>
      <c r="H18" s="193" t="s">
        <v>89</v>
      </c>
      <c r="I18" s="193">
        <f t="shared" si="2"/>
        <v>57.04225352112676</v>
      </c>
      <c r="J18" s="194">
        <f t="shared" si="10"/>
        <v>58.450704225352112</v>
      </c>
      <c r="K18" s="193">
        <f t="shared" si="11"/>
        <v>59.870704225352114</v>
      </c>
      <c r="L18" s="195">
        <v>19</v>
      </c>
      <c r="M18" s="196" t="s">
        <v>101</v>
      </c>
      <c r="N18" s="196">
        <v>17.3</v>
      </c>
      <c r="O18" s="197">
        <v>136</v>
      </c>
      <c r="P18" s="197">
        <v>149</v>
      </c>
      <c r="Q18" s="197">
        <v>13816101</v>
      </c>
      <c r="R18" s="198">
        <f t="shared" si="3"/>
        <v>5969</v>
      </c>
      <c r="S18" s="199">
        <f t="shared" si="4"/>
        <v>143.256</v>
      </c>
      <c r="T18" s="199">
        <f t="shared" si="5"/>
        <v>5.9690000000000003</v>
      </c>
      <c r="U18" s="200">
        <v>8.5</v>
      </c>
      <c r="V18" s="200">
        <f t="shared" si="6"/>
        <v>8.5</v>
      </c>
      <c r="W18" s="262" t="s">
        <v>152</v>
      </c>
      <c r="X18" s="256">
        <v>0</v>
      </c>
      <c r="Y18" s="256">
        <v>1057</v>
      </c>
      <c r="Z18" s="256">
        <v>1196</v>
      </c>
      <c r="AA18" s="256">
        <v>1185</v>
      </c>
      <c r="AB18" s="256">
        <v>1199</v>
      </c>
      <c r="AC18" s="201" t="s">
        <v>91</v>
      </c>
      <c r="AD18" s="201" t="s">
        <v>91</v>
      </c>
      <c r="AE18" s="201" t="s">
        <v>91</v>
      </c>
      <c r="AF18" s="202" t="s">
        <v>91</v>
      </c>
      <c r="AG18" s="202">
        <v>32334146</v>
      </c>
      <c r="AH18" s="203">
        <f t="shared" si="9"/>
        <v>1288</v>
      </c>
      <c r="AI18" s="204">
        <f t="shared" si="7"/>
        <v>215.78153794605461</v>
      </c>
      <c r="AJ18" s="205">
        <v>0</v>
      </c>
      <c r="AK18" s="205">
        <v>1</v>
      </c>
      <c r="AL18" s="205">
        <v>1</v>
      </c>
      <c r="AM18" s="205">
        <v>1</v>
      </c>
      <c r="AN18" s="205">
        <v>1</v>
      </c>
      <c r="AO18" s="205">
        <v>0</v>
      </c>
      <c r="AP18" s="256">
        <v>7110912</v>
      </c>
      <c r="AQ18" s="256">
        <f t="shared" si="8"/>
        <v>0</v>
      </c>
      <c r="AR18" s="206"/>
      <c r="AS18" s="207" t="s">
        <v>102</v>
      </c>
      <c r="AV18" s="188" t="s">
        <v>107</v>
      </c>
      <c r="AW18" s="188" t="s">
        <v>108</v>
      </c>
      <c r="AY18" s="257"/>
    </row>
    <row r="19" spans="1:51" x14ac:dyDescent="0.25">
      <c r="B19" s="190">
        <v>2.3333333333333299</v>
      </c>
      <c r="C19" s="190">
        <v>0.375</v>
      </c>
      <c r="D19" s="191">
        <v>7</v>
      </c>
      <c r="E19" s="192">
        <f t="shared" si="0"/>
        <v>4.9295774647887329</v>
      </c>
      <c r="F19" s="210">
        <v>83</v>
      </c>
      <c r="G19" s="192">
        <f t="shared" si="1"/>
        <v>58.450704225352112</v>
      </c>
      <c r="H19" s="193" t="s">
        <v>89</v>
      </c>
      <c r="I19" s="193">
        <f t="shared" si="2"/>
        <v>57.04225352112676</v>
      </c>
      <c r="J19" s="194">
        <f t="shared" si="10"/>
        <v>58.450704225352112</v>
      </c>
      <c r="K19" s="193">
        <f t="shared" si="11"/>
        <v>59.870704225352114</v>
      </c>
      <c r="L19" s="195">
        <v>19</v>
      </c>
      <c r="M19" s="196" t="s">
        <v>101</v>
      </c>
      <c r="N19" s="196">
        <v>18.399999999999999</v>
      </c>
      <c r="O19" s="197">
        <v>134</v>
      </c>
      <c r="P19" s="197">
        <v>151</v>
      </c>
      <c r="Q19" s="197">
        <v>13822389</v>
      </c>
      <c r="R19" s="198">
        <f t="shared" si="3"/>
        <v>6288</v>
      </c>
      <c r="S19" s="199">
        <f t="shared" si="4"/>
        <v>150.91200000000001</v>
      </c>
      <c r="T19" s="199">
        <f t="shared" si="5"/>
        <v>6.2880000000000003</v>
      </c>
      <c r="U19" s="200">
        <v>7.8</v>
      </c>
      <c r="V19" s="200">
        <f t="shared" si="6"/>
        <v>7.8</v>
      </c>
      <c r="W19" s="262" t="s">
        <v>152</v>
      </c>
      <c r="X19" s="256">
        <v>0</v>
      </c>
      <c r="Y19" s="256">
        <v>1105</v>
      </c>
      <c r="Z19" s="256">
        <v>1196</v>
      </c>
      <c r="AA19" s="256">
        <v>1185</v>
      </c>
      <c r="AB19" s="256">
        <v>1199</v>
      </c>
      <c r="AC19" s="201" t="s">
        <v>91</v>
      </c>
      <c r="AD19" s="201" t="s">
        <v>91</v>
      </c>
      <c r="AE19" s="201" t="s">
        <v>91</v>
      </c>
      <c r="AF19" s="202" t="s">
        <v>91</v>
      </c>
      <c r="AG19" s="202">
        <v>32335610</v>
      </c>
      <c r="AH19" s="203">
        <f t="shared" si="9"/>
        <v>1464</v>
      </c>
      <c r="AI19" s="204">
        <f t="shared" si="7"/>
        <v>232.82442748091603</v>
      </c>
      <c r="AJ19" s="205">
        <v>0</v>
      </c>
      <c r="AK19" s="205">
        <v>1</v>
      </c>
      <c r="AL19" s="205">
        <v>1</v>
      </c>
      <c r="AM19" s="205">
        <v>1</v>
      </c>
      <c r="AN19" s="205">
        <v>1</v>
      </c>
      <c r="AO19" s="205">
        <v>0</v>
      </c>
      <c r="AP19" s="256">
        <v>7110912</v>
      </c>
      <c r="AQ19" s="256">
        <f t="shared" si="8"/>
        <v>0</v>
      </c>
      <c r="AR19" s="206"/>
      <c r="AS19" s="207" t="s">
        <v>102</v>
      </c>
      <c r="AV19" s="188" t="s">
        <v>109</v>
      </c>
      <c r="AW19" s="188" t="s">
        <v>110</v>
      </c>
      <c r="AY19" s="257"/>
    </row>
    <row r="20" spans="1:51" x14ac:dyDescent="0.25">
      <c r="B20" s="190">
        <v>2.375</v>
      </c>
      <c r="C20" s="190">
        <v>0.41666666666666669</v>
      </c>
      <c r="D20" s="191">
        <v>8</v>
      </c>
      <c r="E20" s="192">
        <f t="shared" si="0"/>
        <v>5.6338028169014089</v>
      </c>
      <c r="F20" s="210">
        <v>83</v>
      </c>
      <c r="G20" s="192">
        <f t="shared" si="1"/>
        <v>58.450704225352112</v>
      </c>
      <c r="H20" s="193" t="s">
        <v>89</v>
      </c>
      <c r="I20" s="193">
        <f t="shared" si="2"/>
        <v>57.04225352112676</v>
      </c>
      <c r="J20" s="194">
        <f t="shared" si="10"/>
        <v>58.450704225352112</v>
      </c>
      <c r="K20" s="193">
        <f t="shared" si="11"/>
        <v>59.870704225352114</v>
      </c>
      <c r="L20" s="195">
        <v>19</v>
      </c>
      <c r="M20" s="196" t="s">
        <v>101</v>
      </c>
      <c r="N20" s="196">
        <v>17.7</v>
      </c>
      <c r="O20" s="197">
        <v>135</v>
      </c>
      <c r="P20" s="197">
        <v>148</v>
      </c>
      <c r="Q20" s="197">
        <v>13828526</v>
      </c>
      <c r="R20" s="198">
        <f t="shared" si="3"/>
        <v>6137</v>
      </c>
      <c r="S20" s="199">
        <f t="shared" si="4"/>
        <v>147.28800000000001</v>
      </c>
      <c r="T20" s="199">
        <f t="shared" si="5"/>
        <v>6.1369999999999996</v>
      </c>
      <c r="U20" s="200">
        <v>7</v>
      </c>
      <c r="V20" s="200">
        <f t="shared" si="6"/>
        <v>7</v>
      </c>
      <c r="W20" s="262" t="s">
        <v>152</v>
      </c>
      <c r="X20" s="256">
        <v>0</v>
      </c>
      <c r="Y20" s="256">
        <v>1086</v>
      </c>
      <c r="Z20" s="256">
        <v>1196</v>
      </c>
      <c r="AA20" s="256">
        <v>1185</v>
      </c>
      <c r="AB20" s="256">
        <v>1199</v>
      </c>
      <c r="AC20" s="201" t="s">
        <v>91</v>
      </c>
      <c r="AD20" s="201" t="s">
        <v>91</v>
      </c>
      <c r="AE20" s="201" t="s">
        <v>91</v>
      </c>
      <c r="AF20" s="202" t="s">
        <v>91</v>
      </c>
      <c r="AG20" s="202">
        <v>32337012</v>
      </c>
      <c r="AH20" s="203">
        <f t="shared" si="9"/>
        <v>1402</v>
      </c>
      <c r="AI20" s="204">
        <f t="shared" si="7"/>
        <v>228.45038292325242</v>
      </c>
      <c r="AJ20" s="205">
        <v>0</v>
      </c>
      <c r="AK20" s="205">
        <v>1</v>
      </c>
      <c r="AL20" s="205">
        <v>1</v>
      </c>
      <c r="AM20" s="205">
        <v>1</v>
      </c>
      <c r="AN20" s="205">
        <v>1</v>
      </c>
      <c r="AO20" s="205">
        <v>0</v>
      </c>
      <c r="AP20" s="256">
        <v>7110912</v>
      </c>
      <c r="AQ20" s="256">
        <f t="shared" si="8"/>
        <v>0</v>
      </c>
      <c r="AR20" s="208"/>
      <c r="AS20" s="207" t="s">
        <v>102</v>
      </c>
      <c r="AY20" s="257"/>
    </row>
    <row r="21" spans="1:51" x14ac:dyDescent="0.25">
      <c r="B21" s="190">
        <v>2.4166666666666701</v>
      </c>
      <c r="C21" s="190">
        <v>0.45833333333333298</v>
      </c>
      <c r="D21" s="191">
        <v>9</v>
      </c>
      <c r="E21" s="192">
        <f t="shared" si="0"/>
        <v>6.3380281690140849</v>
      </c>
      <c r="F21" s="210">
        <v>83</v>
      </c>
      <c r="G21" s="192">
        <f t="shared" si="1"/>
        <v>58.450704225352112</v>
      </c>
      <c r="H21" s="193" t="s">
        <v>89</v>
      </c>
      <c r="I21" s="193">
        <f t="shared" si="2"/>
        <v>57.04225352112676</v>
      </c>
      <c r="J21" s="194">
        <f t="shared" si="10"/>
        <v>58.450704225352112</v>
      </c>
      <c r="K21" s="193">
        <f t="shared" si="11"/>
        <v>59.870704225352114</v>
      </c>
      <c r="L21" s="195">
        <v>19</v>
      </c>
      <c r="M21" s="196" t="s">
        <v>101</v>
      </c>
      <c r="N21" s="196">
        <v>17.7</v>
      </c>
      <c r="O21" s="197">
        <v>131</v>
      </c>
      <c r="P21" s="197">
        <v>146</v>
      </c>
      <c r="Q21" s="197">
        <v>13834561</v>
      </c>
      <c r="R21" s="198">
        <f>Q21-Q20</f>
        <v>6035</v>
      </c>
      <c r="S21" s="199">
        <f t="shared" si="4"/>
        <v>144.84</v>
      </c>
      <c r="T21" s="199">
        <f t="shared" si="5"/>
        <v>6.0350000000000001</v>
      </c>
      <c r="U21" s="200">
        <v>6.5</v>
      </c>
      <c r="V21" s="200">
        <f t="shared" si="6"/>
        <v>6.5</v>
      </c>
      <c r="W21" s="262" t="s">
        <v>152</v>
      </c>
      <c r="X21" s="256">
        <v>0</v>
      </c>
      <c r="Y21" s="256">
        <v>1052</v>
      </c>
      <c r="Z21" s="256">
        <v>1196</v>
      </c>
      <c r="AA21" s="256">
        <v>1185</v>
      </c>
      <c r="AB21" s="256">
        <v>1199</v>
      </c>
      <c r="AC21" s="201" t="s">
        <v>91</v>
      </c>
      <c r="AD21" s="201" t="s">
        <v>91</v>
      </c>
      <c r="AE21" s="201" t="s">
        <v>91</v>
      </c>
      <c r="AF21" s="202" t="s">
        <v>91</v>
      </c>
      <c r="AG21" s="202">
        <v>32338370</v>
      </c>
      <c r="AH21" s="203">
        <f t="shared" si="9"/>
        <v>1358</v>
      </c>
      <c r="AI21" s="204">
        <f t="shared" si="7"/>
        <v>225.02071251035625</v>
      </c>
      <c r="AJ21" s="205">
        <v>0</v>
      </c>
      <c r="AK21" s="205">
        <v>1</v>
      </c>
      <c r="AL21" s="205">
        <v>1</v>
      </c>
      <c r="AM21" s="205">
        <v>1</v>
      </c>
      <c r="AN21" s="205">
        <v>1</v>
      </c>
      <c r="AO21" s="205">
        <v>0</v>
      </c>
      <c r="AP21" s="256">
        <v>7110912</v>
      </c>
      <c r="AQ21" s="256">
        <f t="shared" si="8"/>
        <v>0</v>
      </c>
      <c r="AR21" s="206"/>
      <c r="AS21" s="207" t="s">
        <v>102</v>
      </c>
      <c r="AY21" s="257"/>
    </row>
    <row r="22" spans="1:51" x14ac:dyDescent="0.25">
      <c r="B22" s="190">
        <v>2.4583333333333299</v>
      </c>
      <c r="C22" s="190">
        <v>0.5</v>
      </c>
      <c r="D22" s="191">
        <v>7</v>
      </c>
      <c r="E22" s="192">
        <f t="shared" si="0"/>
        <v>4.9295774647887329</v>
      </c>
      <c r="F22" s="210">
        <v>83</v>
      </c>
      <c r="G22" s="192">
        <f t="shared" si="1"/>
        <v>58.450704225352112</v>
      </c>
      <c r="H22" s="193" t="s">
        <v>89</v>
      </c>
      <c r="I22" s="193">
        <f t="shared" si="2"/>
        <v>57.04225352112676</v>
      </c>
      <c r="J22" s="194">
        <f t="shared" si="10"/>
        <v>58.450704225352112</v>
      </c>
      <c r="K22" s="193">
        <f t="shared" si="11"/>
        <v>59.870704225352114</v>
      </c>
      <c r="L22" s="195">
        <v>19</v>
      </c>
      <c r="M22" s="196" t="s">
        <v>101</v>
      </c>
      <c r="N22" s="196">
        <v>17.3</v>
      </c>
      <c r="O22" s="197">
        <v>132</v>
      </c>
      <c r="P22" s="197">
        <v>143</v>
      </c>
      <c r="Q22" s="197">
        <v>13840619</v>
      </c>
      <c r="R22" s="198">
        <f t="shared" si="3"/>
        <v>6058</v>
      </c>
      <c r="S22" s="199">
        <f t="shared" si="4"/>
        <v>145.392</v>
      </c>
      <c r="T22" s="199">
        <f t="shared" si="5"/>
        <v>6.0579999999999998</v>
      </c>
      <c r="U22" s="200">
        <v>6.1</v>
      </c>
      <c r="V22" s="200">
        <f t="shared" si="6"/>
        <v>6.1</v>
      </c>
      <c r="W22" s="262" t="s">
        <v>152</v>
      </c>
      <c r="X22" s="256">
        <v>0</v>
      </c>
      <c r="Y22" s="256">
        <v>1086</v>
      </c>
      <c r="Z22" s="256">
        <v>1196</v>
      </c>
      <c r="AA22" s="256">
        <v>1185</v>
      </c>
      <c r="AB22" s="256">
        <v>1199</v>
      </c>
      <c r="AC22" s="201" t="s">
        <v>91</v>
      </c>
      <c r="AD22" s="201" t="s">
        <v>91</v>
      </c>
      <c r="AE22" s="201" t="s">
        <v>91</v>
      </c>
      <c r="AF22" s="202" t="s">
        <v>91</v>
      </c>
      <c r="AG22" s="202">
        <v>32339742</v>
      </c>
      <c r="AH22" s="203">
        <f t="shared" si="9"/>
        <v>1372</v>
      </c>
      <c r="AI22" s="204">
        <f t="shared" si="7"/>
        <v>226.47738527566855</v>
      </c>
      <c r="AJ22" s="205">
        <v>0</v>
      </c>
      <c r="AK22" s="205">
        <v>1</v>
      </c>
      <c r="AL22" s="205">
        <v>1</v>
      </c>
      <c r="AM22" s="205">
        <v>1</v>
      </c>
      <c r="AN22" s="205">
        <v>1</v>
      </c>
      <c r="AO22" s="205">
        <v>0</v>
      </c>
      <c r="AP22" s="256">
        <v>7110912</v>
      </c>
      <c r="AQ22" s="256">
        <f t="shared" si="8"/>
        <v>0</v>
      </c>
      <c r="AR22" s="206"/>
      <c r="AS22" s="207" t="s">
        <v>102</v>
      </c>
      <c r="AV22" s="211" t="s">
        <v>111</v>
      </c>
      <c r="AY22" s="257"/>
    </row>
    <row r="23" spans="1:51" x14ac:dyDescent="0.25">
      <c r="A23" s="301" t="s">
        <v>144</v>
      </c>
      <c r="B23" s="190">
        <v>2.5</v>
      </c>
      <c r="C23" s="190">
        <v>0.54166666666666696</v>
      </c>
      <c r="D23" s="191">
        <v>5</v>
      </c>
      <c r="E23" s="192">
        <f t="shared" si="0"/>
        <v>3.5211267605633805</v>
      </c>
      <c r="F23" s="255">
        <v>81</v>
      </c>
      <c r="G23" s="192">
        <f t="shared" si="1"/>
        <v>57.04225352112676</v>
      </c>
      <c r="H23" s="193" t="s">
        <v>89</v>
      </c>
      <c r="I23" s="193">
        <f t="shared" si="2"/>
        <v>55.633802816901408</v>
      </c>
      <c r="J23" s="194">
        <f t="shared" si="10"/>
        <v>57.04225352112676</v>
      </c>
      <c r="K23" s="193">
        <f>J23+(6/1.42)</f>
        <v>61.267605633802816</v>
      </c>
      <c r="L23" s="195">
        <v>19</v>
      </c>
      <c r="M23" s="196" t="s">
        <v>101</v>
      </c>
      <c r="N23" s="196">
        <v>17.5</v>
      </c>
      <c r="O23" s="197">
        <v>131</v>
      </c>
      <c r="P23" s="197">
        <v>140</v>
      </c>
      <c r="Q23" s="197">
        <v>13846515</v>
      </c>
      <c r="R23" s="198">
        <f t="shared" si="3"/>
        <v>5896</v>
      </c>
      <c r="S23" s="199">
        <f t="shared" si="4"/>
        <v>141.50399999999999</v>
      </c>
      <c r="T23" s="199">
        <f t="shared" si="5"/>
        <v>5.8959999999999999</v>
      </c>
      <c r="U23" s="200">
        <v>5.5</v>
      </c>
      <c r="V23" s="200">
        <f t="shared" si="6"/>
        <v>5.5</v>
      </c>
      <c r="W23" s="262" t="s">
        <v>152</v>
      </c>
      <c r="X23" s="256">
        <v>0</v>
      </c>
      <c r="Y23" s="256">
        <v>1049</v>
      </c>
      <c r="Z23" s="256">
        <v>1196</v>
      </c>
      <c r="AA23" s="256">
        <v>1185</v>
      </c>
      <c r="AB23" s="256">
        <v>1199</v>
      </c>
      <c r="AC23" s="201" t="s">
        <v>91</v>
      </c>
      <c r="AD23" s="201" t="s">
        <v>91</v>
      </c>
      <c r="AE23" s="201" t="s">
        <v>91</v>
      </c>
      <c r="AF23" s="202" t="s">
        <v>91</v>
      </c>
      <c r="AG23" s="202">
        <v>32341112</v>
      </c>
      <c r="AH23" s="203">
        <f t="shared" si="9"/>
        <v>1370</v>
      </c>
      <c r="AI23" s="204">
        <f t="shared" si="7"/>
        <v>232.36092265943012</v>
      </c>
      <c r="AJ23" s="205">
        <v>0</v>
      </c>
      <c r="AK23" s="205">
        <v>1</v>
      </c>
      <c r="AL23" s="205">
        <v>1</v>
      </c>
      <c r="AM23" s="205">
        <v>1</v>
      </c>
      <c r="AN23" s="205">
        <v>1</v>
      </c>
      <c r="AO23" s="205">
        <v>0</v>
      </c>
      <c r="AP23" s="256">
        <v>7110912</v>
      </c>
      <c r="AQ23" s="256">
        <f t="shared" si="8"/>
        <v>0</v>
      </c>
      <c r="AR23" s="206"/>
      <c r="AS23" s="207" t="s">
        <v>114</v>
      </c>
      <c r="AT23" s="209"/>
      <c r="AV23" s="212" t="s">
        <v>112</v>
      </c>
      <c r="AW23" s="213" t="s">
        <v>113</v>
      </c>
      <c r="AY23" s="257"/>
    </row>
    <row r="24" spans="1:51" x14ac:dyDescent="0.25">
      <c r="B24" s="190">
        <v>2.5416666666666701</v>
      </c>
      <c r="C24" s="190">
        <v>0.58333333333333404</v>
      </c>
      <c r="D24" s="191">
        <v>6</v>
      </c>
      <c r="E24" s="192">
        <f t="shared" si="0"/>
        <v>4.2253521126760569</v>
      </c>
      <c r="F24" s="255">
        <v>81</v>
      </c>
      <c r="G24" s="192">
        <f t="shared" si="1"/>
        <v>57.04225352112676</v>
      </c>
      <c r="H24" s="193" t="s">
        <v>89</v>
      </c>
      <c r="I24" s="193">
        <f t="shared" si="2"/>
        <v>55.633802816901408</v>
      </c>
      <c r="J24" s="194">
        <f t="shared" si="10"/>
        <v>57.04225352112676</v>
      </c>
      <c r="K24" s="193">
        <f t="shared" ref="K24:K34" si="12">J24+(6/1.42)</f>
        <v>61.267605633802816</v>
      </c>
      <c r="L24" s="195">
        <v>18</v>
      </c>
      <c r="M24" s="196" t="s">
        <v>101</v>
      </c>
      <c r="N24" s="196">
        <v>17.3</v>
      </c>
      <c r="O24" s="197">
        <v>134</v>
      </c>
      <c r="P24" s="197">
        <v>135</v>
      </c>
      <c r="Q24" s="197">
        <v>13852242</v>
      </c>
      <c r="R24" s="198">
        <f t="shared" si="3"/>
        <v>5727</v>
      </c>
      <c r="S24" s="199">
        <f t="shared" si="4"/>
        <v>137.44800000000001</v>
      </c>
      <c r="T24" s="199">
        <f t="shared" si="5"/>
        <v>5.7270000000000003</v>
      </c>
      <c r="U24" s="200">
        <v>5.0999999999999996</v>
      </c>
      <c r="V24" s="200">
        <f t="shared" si="6"/>
        <v>5.0999999999999996</v>
      </c>
      <c r="W24" s="262" t="s">
        <v>152</v>
      </c>
      <c r="X24" s="256">
        <v>0</v>
      </c>
      <c r="Y24" s="256">
        <v>1027</v>
      </c>
      <c r="Z24" s="256">
        <v>1196</v>
      </c>
      <c r="AA24" s="256">
        <v>1185</v>
      </c>
      <c r="AB24" s="256">
        <v>1199</v>
      </c>
      <c r="AC24" s="201" t="s">
        <v>91</v>
      </c>
      <c r="AD24" s="201" t="s">
        <v>91</v>
      </c>
      <c r="AE24" s="201" t="s">
        <v>91</v>
      </c>
      <c r="AF24" s="202" t="s">
        <v>91</v>
      </c>
      <c r="AG24" s="202">
        <v>32342430</v>
      </c>
      <c r="AH24" s="203">
        <f t="shared" si="9"/>
        <v>1318</v>
      </c>
      <c r="AI24" s="204">
        <f t="shared" si="7"/>
        <v>230.13794307665444</v>
      </c>
      <c r="AJ24" s="205">
        <v>0</v>
      </c>
      <c r="AK24" s="205">
        <v>1</v>
      </c>
      <c r="AL24" s="205">
        <v>1</v>
      </c>
      <c r="AM24" s="205">
        <v>1</v>
      </c>
      <c r="AN24" s="205">
        <v>1</v>
      </c>
      <c r="AO24" s="205">
        <v>0</v>
      </c>
      <c r="AP24" s="256">
        <v>7110912</v>
      </c>
      <c r="AQ24" s="256">
        <f t="shared" si="8"/>
        <v>0</v>
      </c>
      <c r="AR24" s="208"/>
      <c r="AS24" s="207" t="s">
        <v>114</v>
      </c>
      <c r="AV24" s="214" t="s">
        <v>30</v>
      </c>
      <c r="AW24" s="214">
        <v>14.7</v>
      </c>
      <c r="AY24" s="257"/>
    </row>
    <row r="25" spans="1:51" x14ac:dyDescent="0.25">
      <c r="B25" s="190">
        <v>2.5833333333333299</v>
      </c>
      <c r="C25" s="190">
        <v>0.625</v>
      </c>
      <c r="D25" s="191">
        <v>6</v>
      </c>
      <c r="E25" s="192">
        <f t="shared" si="0"/>
        <v>4.2253521126760569</v>
      </c>
      <c r="F25" s="255">
        <v>81</v>
      </c>
      <c r="G25" s="192">
        <f t="shared" si="1"/>
        <v>57.04225352112676</v>
      </c>
      <c r="H25" s="193" t="s">
        <v>89</v>
      </c>
      <c r="I25" s="193">
        <f t="shared" si="2"/>
        <v>55.633802816901408</v>
      </c>
      <c r="J25" s="194">
        <f t="shared" si="10"/>
        <v>57.04225352112676</v>
      </c>
      <c r="K25" s="193">
        <f t="shared" si="12"/>
        <v>61.267605633802816</v>
      </c>
      <c r="L25" s="195">
        <v>18</v>
      </c>
      <c r="M25" s="196" t="s">
        <v>101</v>
      </c>
      <c r="N25" s="196">
        <v>16.899999999999999</v>
      </c>
      <c r="O25" s="197">
        <v>136</v>
      </c>
      <c r="P25" s="197">
        <v>138</v>
      </c>
      <c r="Q25" s="197">
        <v>13858048</v>
      </c>
      <c r="R25" s="198">
        <f t="shared" si="3"/>
        <v>5806</v>
      </c>
      <c r="S25" s="199">
        <f t="shared" si="4"/>
        <v>139.34399999999999</v>
      </c>
      <c r="T25" s="199">
        <f t="shared" si="5"/>
        <v>5.806</v>
      </c>
      <c r="U25" s="200">
        <v>5</v>
      </c>
      <c r="V25" s="200">
        <f t="shared" si="6"/>
        <v>5</v>
      </c>
      <c r="W25" s="262" t="s">
        <v>152</v>
      </c>
      <c r="X25" s="256">
        <v>0</v>
      </c>
      <c r="Y25" s="256">
        <v>999</v>
      </c>
      <c r="Z25" s="256">
        <v>1196</v>
      </c>
      <c r="AA25" s="256">
        <v>1185</v>
      </c>
      <c r="AB25" s="256">
        <v>1199</v>
      </c>
      <c r="AC25" s="201" t="s">
        <v>91</v>
      </c>
      <c r="AD25" s="201" t="s">
        <v>91</v>
      </c>
      <c r="AE25" s="201" t="s">
        <v>91</v>
      </c>
      <c r="AF25" s="202" t="s">
        <v>91</v>
      </c>
      <c r="AG25" s="202">
        <v>32343770</v>
      </c>
      <c r="AH25" s="203">
        <f t="shared" si="9"/>
        <v>1340</v>
      </c>
      <c r="AI25" s="204">
        <f t="shared" si="7"/>
        <v>230.79572855666552</v>
      </c>
      <c r="AJ25" s="205">
        <v>0</v>
      </c>
      <c r="AK25" s="205">
        <v>1</v>
      </c>
      <c r="AL25" s="205">
        <v>1</v>
      </c>
      <c r="AM25" s="205">
        <v>1</v>
      </c>
      <c r="AN25" s="205">
        <v>1</v>
      </c>
      <c r="AO25" s="205">
        <v>0</v>
      </c>
      <c r="AP25" s="256">
        <v>7110912</v>
      </c>
      <c r="AQ25" s="256">
        <f t="shared" si="8"/>
        <v>0</v>
      </c>
      <c r="AR25" s="206"/>
      <c r="AS25" s="207" t="s">
        <v>114</v>
      </c>
      <c r="AV25" s="214" t="s">
        <v>75</v>
      </c>
      <c r="AW25" s="214">
        <v>10.36</v>
      </c>
      <c r="AY25" s="257"/>
    </row>
    <row r="26" spans="1:51" x14ac:dyDescent="0.25">
      <c r="B26" s="190">
        <v>2.625</v>
      </c>
      <c r="C26" s="190">
        <v>0.66666666666666696</v>
      </c>
      <c r="D26" s="191">
        <v>6</v>
      </c>
      <c r="E26" s="192">
        <f t="shared" si="0"/>
        <v>4.2253521126760569</v>
      </c>
      <c r="F26" s="255">
        <v>81</v>
      </c>
      <c r="G26" s="192">
        <f t="shared" si="1"/>
        <v>57.04225352112676</v>
      </c>
      <c r="H26" s="193" t="s">
        <v>89</v>
      </c>
      <c r="I26" s="193">
        <f t="shared" si="2"/>
        <v>53.521126760563384</v>
      </c>
      <c r="J26" s="194">
        <f>(F26-3)/1.42</f>
        <v>54.929577464788736</v>
      </c>
      <c r="K26" s="193">
        <f t="shared" si="12"/>
        <v>59.154929577464792</v>
      </c>
      <c r="L26" s="195">
        <v>18</v>
      </c>
      <c r="M26" s="196" t="s">
        <v>101</v>
      </c>
      <c r="N26" s="196">
        <v>16.7</v>
      </c>
      <c r="O26" s="197">
        <v>134</v>
      </c>
      <c r="P26" s="197">
        <v>137</v>
      </c>
      <c r="Q26" s="197">
        <v>13863549</v>
      </c>
      <c r="R26" s="198">
        <f t="shared" si="3"/>
        <v>5501</v>
      </c>
      <c r="S26" s="199">
        <f t="shared" si="4"/>
        <v>132.024</v>
      </c>
      <c r="T26" s="199">
        <f t="shared" si="5"/>
        <v>5.5010000000000003</v>
      </c>
      <c r="U26" s="200">
        <v>4.9000000000000004</v>
      </c>
      <c r="V26" s="200">
        <f t="shared" si="6"/>
        <v>4.9000000000000004</v>
      </c>
      <c r="W26" s="262" t="s">
        <v>152</v>
      </c>
      <c r="X26" s="256">
        <v>0</v>
      </c>
      <c r="Y26" s="256">
        <v>1002</v>
      </c>
      <c r="Z26" s="256">
        <v>1196</v>
      </c>
      <c r="AA26" s="256">
        <v>1185</v>
      </c>
      <c r="AB26" s="256">
        <v>1199</v>
      </c>
      <c r="AC26" s="201" t="s">
        <v>91</v>
      </c>
      <c r="AD26" s="201" t="s">
        <v>91</v>
      </c>
      <c r="AE26" s="201" t="s">
        <v>91</v>
      </c>
      <c r="AF26" s="202" t="s">
        <v>91</v>
      </c>
      <c r="AG26" s="202">
        <v>32345062</v>
      </c>
      <c r="AH26" s="203">
        <f t="shared" si="9"/>
        <v>1292</v>
      </c>
      <c r="AI26" s="204">
        <f t="shared" si="7"/>
        <v>234.86638792946735</v>
      </c>
      <c r="AJ26" s="205">
        <v>0</v>
      </c>
      <c r="AK26" s="205">
        <v>1</v>
      </c>
      <c r="AL26" s="205">
        <v>1</v>
      </c>
      <c r="AM26" s="205">
        <v>1</v>
      </c>
      <c r="AN26" s="205">
        <v>1</v>
      </c>
      <c r="AO26" s="205">
        <v>0</v>
      </c>
      <c r="AP26" s="256">
        <v>7110912</v>
      </c>
      <c r="AQ26" s="256">
        <f t="shared" si="8"/>
        <v>0</v>
      </c>
      <c r="AR26" s="206"/>
      <c r="AS26" s="207" t="s">
        <v>114</v>
      </c>
      <c r="AV26" s="214" t="s">
        <v>115</v>
      </c>
      <c r="AW26" s="214">
        <v>1.01325</v>
      </c>
      <c r="AY26" s="257"/>
    </row>
    <row r="27" spans="1:51" x14ac:dyDescent="0.25">
      <c r="B27" s="190">
        <v>2.6666666666666701</v>
      </c>
      <c r="C27" s="190">
        <v>0.70833333333333404</v>
      </c>
      <c r="D27" s="191">
        <v>4</v>
      </c>
      <c r="E27" s="192">
        <f t="shared" si="0"/>
        <v>2.8169014084507045</v>
      </c>
      <c r="F27" s="255">
        <v>81</v>
      </c>
      <c r="G27" s="192">
        <f t="shared" si="1"/>
        <v>57.04225352112676</v>
      </c>
      <c r="H27" s="193" t="s">
        <v>89</v>
      </c>
      <c r="I27" s="193">
        <f t="shared" si="2"/>
        <v>53.521126760563384</v>
      </c>
      <c r="J27" s="194">
        <f t="shared" ref="J27:J32" si="13">(F27-3)/1.42</f>
        <v>54.929577464788736</v>
      </c>
      <c r="K27" s="193">
        <f t="shared" si="12"/>
        <v>59.154929577464792</v>
      </c>
      <c r="L27" s="195">
        <v>18</v>
      </c>
      <c r="M27" s="196" t="s">
        <v>101</v>
      </c>
      <c r="N27" s="196">
        <v>16.7</v>
      </c>
      <c r="O27" s="197">
        <v>128</v>
      </c>
      <c r="P27" s="197">
        <v>132</v>
      </c>
      <c r="Q27" s="197">
        <v>13869331</v>
      </c>
      <c r="R27" s="198">
        <f t="shared" si="3"/>
        <v>5782</v>
      </c>
      <c r="S27" s="199">
        <f t="shared" si="4"/>
        <v>138.768</v>
      </c>
      <c r="T27" s="199">
        <f t="shared" si="5"/>
        <v>5.782</v>
      </c>
      <c r="U27" s="200">
        <v>4.5</v>
      </c>
      <c r="V27" s="200">
        <f t="shared" si="6"/>
        <v>4.5</v>
      </c>
      <c r="W27" s="262" t="s">
        <v>152</v>
      </c>
      <c r="X27" s="256">
        <v>0</v>
      </c>
      <c r="Y27" s="256">
        <v>1078</v>
      </c>
      <c r="Z27" s="256">
        <v>1196</v>
      </c>
      <c r="AA27" s="256">
        <v>1185</v>
      </c>
      <c r="AB27" s="256">
        <v>1199</v>
      </c>
      <c r="AC27" s="201" t="s">
        <v>91</v>
      </c>
      <c r="AD27" s="201" t="s">
        <v>91</v>
      </c>
      <c r="AE27" s="201" t="s">
        <v>91</v>
      </c>
      <c r="AF27" s="202" t="s">
        <v>91</v>
      </c>
      <c r="AG27" s="202">
        <v>32346414</v>
      </c>
      <c r="AH27" s="203">
        <f t="shared" si="9"/>
        <v>1352</v>
      </c>
      <c r="AI27" s="204">
        <f t="shared" si="7"/>
        <v>233.8291248702871</v>
      </c>
      <c r="AJ27" s="205">
        <v>0</v>
      </c>
      <c r="AK27" s="205">
        <v>1</v>
      </c>
      <c r="AL27" s="205">
        <v>1</v>
      </c>
      <c r="AM27" s="205">
        <v>1</v>
      </c>
      <c r="AN27" s="205">
        <v>1</v>
      </c>
      <c r="AO27" s="205">
        <v>0</v>
      </c>
      <c r="AP27" s="256">
        <v>7110912</v>
      </c>
      <c r="AQ27" s="256">
        <f t="shared" si="8"/>
        <v>0</v>
      </c>
      <c r="AR27" s="206"/>
      <c r="AS27" s="207" t="s">
        <v>114</v>
      </c>
      <c r="AV27" s="214" t="s">
        <v>116</v>
      </c>
      <c r="AW27" s="214">
        <v>1</v>
      </c>
      <c r="AY27" s="257"/>
    </row>
    <row r="28" spans="1:51" x14ac:dyDescent="0.25">
      <c r="B28" s="190">
        <v>2.7083333333333299</v>
      </c>
      <c r="C28" s="190">
        <v>0.750000000000002</v>
      </c>
      <c r="D28" s="191">
        <v>3</v>
      </c>
      <c r="E28" s="192">
        <f t="shared" si="0"/>
        <v>2.1126760563380285</v>
      </c>
      <c r="F28" s="255">
        <v>78</v>
      </c>
      <c r="G28" s="192">
        <f t="shared" si="1"/>
        <v>54.929577464788736</v>
      </c>
      <c r="H28" s="193" t="s">
        <v>89</v>
      </c>
      <c r="I28" s="193">
        <f t="shared" si="2"/>
        <v>51.408450704225352</v>
      </c>
      <c r="J28" s="194">
        <f t="shared" si="13"/>
        <v>52.816901408450704</v>
      </c>
      <c r="K28" s="193">
        <f t="shared" si="12"/>
        <v>57.04225352112676</v>
      </c>
      <c r="L28" s="195">
        <v>18</v>
      </c>
      <c r="M28" s="196" t="s">
        <v>101</v>
      </c>
      <c r="N28" s="196">
        <v>16.7</v>
      </c>
      <c r="O28" s="197">
        <v>134</v>
      </c>
      <c r="P28" s="197">
        <v>138</v>
      </c>
      <c r="Q28" s="197">
        <v>13875031</v>
      </c>
      <c r="R28" s="198">
        <f t="shared" si="3"/>
        <v>5700</v>
      </c>
      <c r="S28" s="199">
        <f t="shared" si="4"/>
        <v>136.80000000000001</v>
      </c>
      <c r="T28" s="199">
        <f t="shared" si="5"/>
        <v>5.7</v>
      </c>
      <c r="U28" s="200">
        <v>4.2</v>
      </c>
      <c r="V28" s="200">
        <f t="shared" si="6"/>
        <v>4.2</v>
      </c>
      <c r="W28" s="262" t="s">
        <v>152</v>
      </c>
      <c r="X28" s="256">
        <v>0</v>
      </c>
      <c r="Y28" s="256">
        <v>1014</v>
      </c>
      <c r="Z28" s="256">
        <v>1196</v>
      </c>
      <c r="AA28" s="256">
        <v>1185</v>
      </c>
      <c r="AB28" s="256">
        <v>1199</v>
      </c>
      <c r="AC28" s="201" t="s">
        <v>91</v>
      </c>
      <c r="AD28" s="201" t="s">
        <v>91</v>
      </c>
      <c r="AE28" s="201" t="s">
        <v>91</v>
      </c>
      <c r="AF28" s="202" t="s">
        <v>91</v>
      </c>
      <c r="AG28" s="202">
        <v>32347734</v>
      </c>
      <c r="AH28" s="203">
        <f t="shared" si="9"/>
        <v>1320</v>
      </c>
      <c r="AI28" s="204">
        <f t="shared" si="7"/>
        <v>231.57894736842104</v>
      </c>
      <c r="AJ28" s="205">
        <v>0</v>
      </c>
      <c r="AK28" s="205">
        <v>1</v>
      </c>
      <c r="AL28" s="205">
        <v>1</v>
      </c>
      <c r="AM28" s="205">
        <v>1</v>
      </c>
      <c r="AN28" s="205">
        <v>1</v>
      </c>
      <c r="AO28" s="205">
        <v>0</v>
      </c>
      <c r="AP28" s="256">
        <v>7110912</v>
      </c>
      <c r="AQ28" s="256">
        <f t="shared" si="8"/>
        <v>0</v>
      </c>
      <c r="AR28" s="208"/>
      <c r="AS28" s="207" t="s">
        <v>114</v>
      </c>
      <c r="AV28" s="214" t="s">
        <v>117</v>
      </c>
      <c r="AW28" s="214">
        <v>101.325</v>
      </c>
      <c r="AY28" s="257"/>
    </row>
    <row r="29" spans="1:51" x14ac:dyDescent="0.25">
      <c r="B29" s="190">
        <v>2.75</v>
      </c>
      <c r="C29" s="190">
        <v>0.79166666666666896</v>
      </c>
      <c r="D29" s="191">
        <v>3</v>
      </c>
      <c r="E29" s="192">
        <f t="shared" si="0"/>
        <v>2.1126760563380285</v>
      </c>
      <c r="F29" s="255">
        <v>78</v>
      </c>
      <c r="G29" s="192">
        <f t="shared" si="1"/>
        <v>54.929577464788736</v>
      </c>
      <c r="H29" s="193" t="s">
        <v>89</v>
      </c>
      <c r="I29" s="193">
        <f t="shared" si="2"/>
        <v>51.408450704225352</v>
      </c>
      <c r="J29" s="194">
        <f t="shared" si="13"/>
        <v>52.816901408450704</v>
      </c>
      <c r="K29" s="193">
        <f t="shared" si="12"/>
        <v>57.04225352112676</v>
      </c>
      <c r="L29" s="195">
        <v>18</v>
      </c>
      <c r="M29" s="196" t="s">
        <v>101</v>
      </c>
      <c r="N29" s="196">
        <v>16.600000000000001</v>
      </c>
      <c r="O29" s="197">
        <v>134</v>
      </c>
      <c r="P29" s="197">
        <v>137</v>
      </c>
      <c r="Q29" s="197">
        <v>13880667</v>
      </c>
      <c r="R29" s="198">
        <f t="shared" si="3"/>
        <v>5636</v>
      </c>
      <c r="S29" s="199">
        <f t="shared" si="4"/>
        <v>135.26400000000001</v>
      </c>
      <c r="T29" s="199">
        <f t="shared" si="5"/>
        <v>5.6360000000000001</v>
      </c>
      <c r="U29" s="200">
        <v>4.0999999999999996</v>
      </c>
      <c r="V29" s="200">
        <f t="shared" si="6"/>
        <v>4.0999999999999996</v>
      </c>
      <c r="W29" s="262" t="s">
        <v>152</v>
      </c>
      <c r="X29" s="256">
        <v>0</v>
      </c>
      <c r="Y29" s="256">
        <v>974</v>
      </c>
      <c r="Z29" s="256">
        <v>1196</v>
      </c>
      <c r="AA29" s="256">
        <v>1185</v>
      </c>
      <c r="AB29" s="256">
        <v>1199</v>
      </c>
      <c r="AC29" s="201" t="s">
        <v>91</v>
      </c>
      <c r="AD29" s="201" t="s">
        <v>91</v>
      </c>
      <c r="AE29" s="201" t="s">
        <v>91</v>
      </c>
      <c r="AF29" s="202" t="s">
        <v>91</v>
      </c>
      <c r="AG29" s="202">
        <v>32349062</v>
      </c>
      <c r="AH29" s="203">
        <f t="shared" si="9"/>
        <v>1328</v>
      </c>
      <c r="AI29" s="204">
        <f t="shared" si="7"/>
        <v>235.62810503903478</v>
      </c>
      <c r="AJ29" s="205">
        <v>0</v>
      </c>
      <c r="AK29" s="205">
        <v>1</v>
      </c>
      <c r="AL29" s="205">
        <v>1</v>
      </c>
      <c r="AM29" s="205">
        <v>1</v>
      </c>
      <c r="AN29" s="205">
        <v>1</v>
      </c>
      <c r="AO29" s="205">
        <v>0</v>
      </c>
      <c r="AP29" s="256">
        <v>7110912</v>
      </c>
      <c r="AQ29" s="256">
        <f t="shared" si="8"/>
        <v>0</v>
      </c>
      <c r="AR29" s="206"/>
      <c r="AS29" s="207" t="s">
        <v>114</v>
      </c>
      <c r="AY29" s="257"/>
    </row>
    <row r="30" spans="1:51" x14ac:dyDescent="0.25">
      <c r="B30" s="190">
        <v>2.7916666666666701</v>
      </c>
      <c r="C30" s="190">
        <v>0.83333333333333703</v>
      </c>
      <c r="D30" s="191">
        <v>5</v>
      </c>
      <c r="E30" s="192">
        <f t="shared" si="0"/>
        <v>3.5211267605633805</v>
      </c>
      <c r="F30" s="255">
        <v>76</v>
      </c>
      <c r="G30" s="192">
        <f t="shared" si="1"/>
        <v>53.521126760563384</v>
      </c>
      <c r="H30" s="193" t="s">
        <v>89</v>
      </c>
      <c r="I30" s="193">
        <f t="shared" si="2"/>
        <v>50</v>
      </c>
      <c r="J30" s="194">
        <f t="shared" si="13"/>
        <v>51.408450704225352</v>
      </c>
      <c r="K30" s="193">
        <f t="shared" si="12"/>
        <v>55.633802816901408</v>
      </c>
      <c r="L30" s="195">
        <v>18</v>
      </c>
      <c r="M30" s="196" t="s">
        <v>101</v>
      </c>
      <c r="N30" s="196">
        <v>16.600000000000001</v>
      </c>
      <c r="O30" s="197">
        <v>124</v>
      </c>
      <c r="P30" s="197">
        <v>130</v>
      </c>
      <c r="Q30" s="197">
        <v>13885919</v>
      </c>
      <c r="R30" s="198">
        <f t="shared" si="3"/>
        <v>5252</v>
      </c>
      <c r="S30" s="199">
        <f t="shared" si="4"/>
        <v>126.048</v>
      </c>
      <c r="T30" s="199">
        <f t="shared" si="5"/>
        <v>5.2519999999999998</v>
      </c>
      <c r="U30" s="200">
        <v>4</v>
      </c>
      <c r="V30" s="200">
        <f t="shared" si="6"/>
        <v>4</v>
      </c>
      <c r="W30" s="262" t="s">
        <v>153</v>
      </c>
      <c r="X30" s="256">
        <v>0</v>
      </c>
      <c r="Y30" s="256">
        <v>988</v>
      </c>
      <c r="Z30" s="256">
        <v>1125</v>
      </c>
      <c r="AA30" s="256">
        <v>1185</v>
      </c>
      <c r="AB30" s="256">
        <v>1128</v>
      </c>
      <c r="AC30" s="201" t="s">
        <v>91</v>
      </c>
      <c r="AD30" s="201" t="s">
        <v>91</v>
      </c>
      <c r="AE30" s="201" t="s">
        <v>91</v>
      </c>
      <c r="AF30" s="202" t="s">
        <v>91</v>
      </c>
      <c r="AG30" s="202">
        <v>32350226</v>
      </c>
      <c r="AH30" s="203">
        <f t="shared" si="9"/>
        <v>1164</v>
      </c>
      <c r="AI30" s="204">
        <f t="shared" si="7"/>
        <v>221.62985529322165</v>
      </c>
      <c r="AJ30" s="205">
        <v>0</v>
      </c>
      <c r="AK30" s="205">
        <v>1</v>
      </c>
      <c r="AL30" s="205">
        <v>1</v>
      </c>
      <c r="AM30" s="205">
        <v>1</v>
      </c>
      <c r="AN30" s="205">
        <v>1</v>
      </c>
      <c r="AO30" s="205">
        <v>0</v>
      </c>
      <c r="AP30" s="256">
        <v>7110912</v>
      </c>
      <c r="AQ30" s="256">
        <f t="shared" si="8"/>
        <v>0</v>
      </c>
      <c r="AR30" s="206"/>
      <c r="AS30" s="207" t="s">
        <v>114</v>
      </c>
      <c r="AV30" s="398" t="s">
        <v>118</v>
      </c>
      <c r="AW30" s="398"/>
      <c r="AY30" s="257"/>
    </row>
    <row r="31" spans="1:51" x14ac:dyDescent="0.25">
      <c r="B31" s="190">
        <v>2.8333333333333299</v>
      </c>
      <c r="C31" s="190">
        <v>0.875000000000004</v>
      </c>
      <c r="D31" s="191">
        <v>10</v>
      </c>
      <c r="E31" s="192">
        <f>D31/1.42</f>
        <v>7.042253521126761</v>
      </c>
      <c r="F31" s="255">
        <v>76</v>
      </c>
      <c r="G31" s="192">
        <f t="shared" si="1"/>
        <v>53.521126760563384</v>
      </c>
      <c r="H31" s="193" t="s">
        <v>89</v>
      </c>
      <c r="I31" s="193">
        <f t="shared" si="2"/>
        <v>50</v>
      </c>
      <c r="J31" s="194">
        <f t="shared" si="13"/>
        <v>51.408450704225352</v>
      </c>
      <c r="K31" s="193">
        <f t="shared" si="12"/>
        <v>55.633802816901408</v>
      </c>
      <c r="L31" s="195">
        <v>18</v>
      </c>
      <c r="M31" s="196" t="s">
        <v>101</v>
      </c>
      <c r="N31" s="196">
        <v>16.100000000000001</v>
      </c>
      <c r="O31" s="197">
        <v>113</v>
      </c>
      <c r="P31" s="197">
        <v>122</v>
      </c>
      <c r="Q31" s="197">
        <v>13891219</v>
      </c>
      <c r="R31" s="198">
        <f t="shared" si="3"/>
        <v>5300</v>
      </c>
      <c r="S31" s="199">
        <f t="shared" si="4"/>
        <v>127.2</v>
      </c>
      <c r="T31" s="199">
        <f t="shared" si="5"/>
        <v>5.3</v>
      </c>
      <c r="U31" s="200">
        <v>3.3</v>
      </c>
      <c r="V31" s="200">
        <f t="shared" si="6"/>
        <v>3.3</v>
      </c>
      <c r="W31" s="262" t="s">
        <v>153</v>
      </c>
      <c r="X31" s="256">
        <v>0</v>
      </c>
      <c r="Y31" s="256">
        <v>1050</v>
      </c>
      <c r="Z31" s="256">
        <v>1196</v>
      </c>
      <c r="AA31" s="256">
        <v>0</v>
      </c>
      <c r="AB31" s="256">
        <v>1199</v>
      </c>
      <c r="AC31" s="201" t="s">
        <v>91</v>
      </c>
      <c r="AD31" s="201" t="s">
        <v>91</v>
      </c>
      <c r="AE31" s="201" t="s">
        <v>91</v>
      </c>
      <c r="AF31" s="202" t="s">
        <v>91</v>
      </c>
      <c r="AG31" s="202">
        <v>32351298</v>
      </c>
      <c r="AH31" s="203">
        <f t="shared" si="9"/>
        <v>1072</v>
      </c>
      <c r="AI31" s="204">
        <f t="shared" si="7"/>
        <v>202.26415094339623</v>
      </c>
      <c r="AJ31" s="205">
        <v>0</v>
      </c>
      <c r="AK31" s="205">
        <v>1</v>
      </c>
      <c r="AL31" s="205">
        <v>1</v>
      </c>
      <c r="AM31" s="205">
        <v>0</v>
      </c>
      <c r="AN31" s="205">
        <v>1</v>
      </c>
      <c r="AO31" s="205">
        <v>0</v>
      </c>
      <c r="AP31" s="256">
        <v>7110912</v>
      </c>
      <c r="AQ31" s="256">
        <f t="shared" si="8"/>
        <v>0</v>
      </c>
      <c r="AR31" s="206"/>
      <c r="AS31" s="207" t="s">
        <v>114</v>
      </c>
      <c r="AV31" s="215" t="s">
        <v>30</v>
      </c>
      <c r="AW31" s="215" t="s">
        <v>75</v>
      </c>
      <c r="AY31" s="257"/>
    </row>
    <row r="32" spans="1:51" x14ac:dyDescent="0.25">
      <c r="B32" s="190">
        <v>2.875</v>
      </c>
      <c r="C32" s="190">
        <v>0.91666666666667096</v>
      </c>
      <c r="D32" s="191">
        <v>11</v>
      </c>
      <c r="E32" s="192">
        <f t="shared" si="0"/>
        <v>7.746478873239437</v>
      </c>
      <c r="F32" s="255">
        <v>76</v>
      </c>
      <c r="G32" s="192">
        <f t="shared" si="1"/>
        <v>53.521126760563384</v>
      </c>
      <c r="H32" s="193" t="s">
        <v>89</v>
      </c>
      <c r="I32" s="193">
        <f t="shared" si="2"/>
        <v>50</v>
      </c>
      <c r="J32" s="194">
        <f t="shared" si="13"/>
        <v>51.408450704225352</v>
      </c>
      <c r="K32" s="193">
        <f t="shared" si="12"/>
        <v>55.633802816901408</v>
      </c>
      <c r="L32" s="195">
        <v>14</v>
      </c>
      <c r="M32" s="196" t="s">
        <v>119</v>
      </c>
      <c r="N32" s="196">
        <v>12.6</v>
      </c>
      <c r="O32" s="197">
        <v>119</v>
      </c>
      <c r="P32" s="197">
        <v>125</v>
      </c>
      <c r="Q32" s="197">
        <v>13896164</v>
      </c>
      <c r="R32" s="198">
        <f>Q32-Q31</f>
        <v>4945</v>
      </c>
      <c r="S32" s="199">
        <f t="shared" si="4"/>
        <v>118.68</v>
      </c>
      <c r="T32" s="199">
        <f t="shared" si="5"/>
        <v>4.9450000000000003</v>
      </c>
      <c r="U32" s="200">
        <v>2.9</v>
      </c>
      <c r="V32" s="200">
        <f t="shared" si="6"/>
        <v>2.9</v>
      </c>
      <c r="W32" s="262" t="s">
        <v>153</v>
      </c>
      <c r="X32" s="256">
        <v>0</v>
      </c>
      <c r="Y32" s="256">
        <v>992</v>
      </c>
      <c r="Z32" s="256">
        <v>1196</v>
      </c>
      <c r="AA32" s="256">
        <v>0</v>
      </c>
      <c r="AB32" s="256">
        <v>1199</v>
      </c>
      <c r="AC32" s="201" t="s">
        <v>91</v>
      </c>
      <c r="AD32" s="201" t="s">
        <v>91</v>
      </c>
      <c r="AE32" s="201" t="s">
        <v>91</v>
      </c>
      <c r="AF32" s="202" t="s">
        <v>91</v>
      </c>
      <c r="AG32" s="202">
        <v>32352310</v>
      </c>
      <c r="AH32" s="203">
        <f t="shared" si="9"/>
        <v>1012</v>
      </c>
      <c r="AI32" s="204">
        <f t="shared" si="7"/>
        <v>204.65116279069767</v>
      </c>
      <c r="AJ32" s="205">
        <v>0</v>
      </c>
      <c r="AK32" s="205">
        <v>1</v>
      </c>
      <c r="AL32" s="205">
        <v>1</v>
      </c>
      <c r="AM32" s="205">
        <v>0</v>
      </c>
      <c r="AN32" s="205">
        <v>1</v>
      </c>
      <c r="AO32" s="205">
        <v>0</v>
      </c>
      <c r="AP32" s="256">
        <v>7110912</v>
      </c>
      <c r="AQ32" s="256">
        <f t="shared" si="8"/>
        <v>0</v>
      </c>
      <c r="AR32" s="208"/>
      <c r="AS32" s="207" t="s">
        <v>114</v>
      </c>
      <c r="AV32" s="216">
        <v>1</v>
      </c>
      <c r="AW32" s="216">
        <f>IFERROR(AV32*VLOOKUP(AV31,AV24:AW28,2,FALSE)/VLOOKUP(AW31,AV24:AW28,2,FALSE),"Enter Unit and Value")</f>
        <v>1.4189189189189189</v>
      </c>
      <c r="AY32" s="257"/>
    </row>
    <row r="33" spans="2:51" x14ac:dyDescent="0.25">
      <c r="B33" s="190">
        <v>2.9166666666666701</v>
      </c>
      <c r="C33" s="190">
        <v>0.95833333333333803</v>
      </c>
      <c r="D33" s="191">
        <v>10</v>
      </c>
      <c r="E33" s="192">
        <f t="shared" si="0"/>
        <v>7.042253521126761</v>
      </c>
      <c r="F33" s="255">
        <v>66</v>
      </c>
      <c r="G33" s="192">
        <f t="shared" si="1"/>
        <v>46.478873239436624</v>
      </c>
      <c r="H33" s="193" t="s">
        <v>89</v>
      </c>
      <c r="I33" s="193">
        <f>J33-(2/1.42)</f>
        <v>41.549295774647888</v>
      </c>
      <c r="J33" s="194">
        <f t="shared" ref="J33:J34" si="14">(F33-5)/1.42</f>
        <v>42.95774647887324</v>
      </c>
      <c r="K33" s="193">
        <f t="shared" si="12"/>
        <v>47.183098591549296</v>
      </c>
      <c r="L33" s="195">
        <v>14</v>
      </c>
      <c r="M33" s="196" t="s">
        <v>119</v>
      </c>
      <c r="N33" s="196">
        <v>11.9</v>
      </c>
      <c r="O33" s="197">
        <v>115</v>
      </c>
      <c r="P33" s="197">
        <v>97</v>
      </c>
      <c r="Q33" s="197">
        <v>13900462</v>
      </c>
      <c r="R33" s="198">
        <f t="shared" si="3"/>
        <v>4298</v>
      </c>
      <c r="S33" s="199">
        <f t="shared" si="4"/>
        <v>103.152</v>
      </c>
      <c r="T33" s="199">
        <f t="shared" si="5"/>
        <v>4.298</v>
      </c>
      <c r="U33" s="200">
        <v>3.4</v>
      </c>
      <c r="V33" s="200">
        <f t="shared" si="6"/>
        <v>3.4</v>
      </c>
      <c r="W33" s="262" t="s">
        <v>132</v>
      </c>
      <c r="X33" s="256">
        <v>0</v>
      </c>
      <c r="Y33" s="256">
        <v>0</v>
      </c>
      <c r="Z33" s="256">
        <v>1035</v>
      </c>
      <c r="AA33" s="256">
        <v>0</v>
      </c>
      <c r="AB33" s="256">
        <v>1110</v>
      </c>
      <c r="AC33" s="201" t="s">
        <v>91</v>
      </c>
      <c r="AD33" s="201" t="s">
        <v>91</v>
      </c>
      <c r="AE33" s="201" t="s">
        <v>91</v>
      </c>
      <c r="AF33" s="202" t="s">
        <v>91</v>
      </c>
      <c r="AG33" s="202">
        <v>32353054</v>
      </c>
      <c r="AH33" s="203">
        <f t="shared" si="9"/>
        <v>744</v>
      </c>
      <c r="AI33" s="204">
        <f t="shared" si="7"/>
        <v>173.1037691949744</v>
      </c>
      <c r="AJ33" s="205">
        <v>0</v>
      </c>
      <c r="AK33" s="205">
        <v>0</v>
      </c>
      <c r="AL33" s="205">
        <v>1</v>
      </c>
      <c r="AM33" s="205">
        <v>0</v>
      </c>
      <c r="AN33" s="205">
        <v>1</v>
      </c>
      <c r="AO33" s="205">
        <v>0.25</v>
      </c>
      <c r="AP33" s="256">
        <v>7111480</v>
      </c>
      <c r="AQ33" s="256">
        <f t="shared" si="8"/>
        <v>568</v>
      </c>
      <c r="AR33" s="206"/>
      <c r="AS33" s="207" t="s">
        <v>114</v>
      </c>
      <c r="AY33" s="257"/>
    </row>
    <row r="34" spans="2:51" x14ac:dyDescent="0.25">
      <c r="B34" s="190">
        <v>2.9583333333333299</v>
      </c>
      <c r="C34" s="190">
        <v>1</v>
      </c>
      <c r="D34" s="191">
        <v>15</v>
      </c>
      <c r="E34" s="192">
        <f t="shared" si="0"/>
        <v>10.563380281690142</v>
      </c>
      <c r="F34" s="255">
        <v>66</v>
      </c>
      <c r="G34" s="192">
        <f t="shared" si="1"/>
        <v>46.478873239436624</v>
      </c>
      <c r="H34" s="193" t="s">
        <v>89</v>
      </c>
      <c r="I34" s="193">
        <f t="shared" si="2"/>
        <v>41.549295774647888</v>
      </c>
      <c r="J34" s="194">
        <f t="shared" si="14"/>
        <v>42.95774647887324</v>
      </c>
      <c r="K34" s="193">
        <f t="shared" si="12"/>
        <v>47.183098591549296</v>
      </c>
      <c r="L34" s="195">
        <v>14</v>
      </c>
      <c r="M34" s="196" t="s">
        <v>119</v>
      </c>
      <c r="N34" s="217">
        <v>11.5</v>
      </c>
      <c r="O34" s="197">
        <v>108</v>
      </c>
      <c r="P34" s="197">
        <v>90</v>
      </c>
      <c r="Q34" s="197">
        <v>13904394</v>
      </c>
      <c r="R34" s="198">
        <f t="shared" si="3"/>
        <v>3932</v>
      </c>
      <c r="S34" s="199">
        <f t="shared" si="4"/>
        <v>94.367999999999995</v>
      </c>
      <c r="T34" s="199">
        <f t="shared" si="5"/>
        <v>3.9319999999999999</v>
      </c>
      <c r="U34" s="200">
        <v>4.2</v>
      </c>
      <c r="V34" s="200">
        <f t="shared" si="6"/>
        <v>4.2</v>
      </c>
      <c r="W34" s="262" t="s">
        <v>132</v>
      </c>
      <c r="X34" s="256">
        <v>0</v>
      </c>
      <c r="Y34" s="256">
        <v>0</v>
      </c>
      <c r="Z34" s="256">
        <v>1020</v>
      </c>
      <c r="AA34" s="256">
        <v>0</v>
      </c>
      <c r="AB34" s="256">
        <v>1018</v>
      </c>
      <c r="AC34" s="201" t="s">
        <v>91</v>
      </c>
      <c r="AD34" s="201" t="s">
        <v>91</v>
      </c>
      <c r="AE34" s="201" t="s">
        <v>91</v>
      </c>
      <c r="AF34" s="202" t="s">
        <v>91</v>
      </c>
      <c r="AG34" s="202">
        <v>32353706</v>
      </c>
      <c r="AH34" s="203">
        <f t="shared" si="9"/>
        <v>652</v>
      </c>
      <c r="AI34" s="204">
        <f t="shared" si="7"/>
        <v>165.81892166836215</v>
      </c>
      <c r="AJ34" s="205">
        <v>0</v>
      </c>
      <c r="AK34" s="205">
        <v>0</v>
      </c>
      <c r="AL34" s="205">
        <v>1</v>
      </c>
      <c r="AM34" s="205">
        <v>0</v>
      </c>
      <c r="AN34" s="205">
        <v>1</v>
      </c>
      <c r="AO34" s="205">
        <v>0.25</v>
      </c>
      <c r="AP34" s="256">
        <v>7112215</v>
      </c>
      <c r="AQ34" s="256">
        <f t="shared" si="8"/>
        <v>735</v>
      </c>
      <c r="AR34" s="206"/>
      <c r="AS34" s="207" t="s">
        <v>114</v>
      </c>
      <c r="AV34" s="212" t="s">
        <v>120</v>
      </c>
      <c r="AW34" s="218" t="s">
        <v>31</v>
      </c>
      <c r="AY34" s="257"/>
    </row>
    <row r="35" spans="2:51" x14ac:dyDescent="0.25">
      <c r="B35" s="219"/>
      <c r="C35" s="220"/>
      <c r="D35" s="219"/>
      <c r="E35" s="221"/>
      <c r="F35" s="221"/>
      <c r="G35" s="222"/>
      <c r="H35" s="223"/>
      <c r="I35" s="221"/>
      <c r="J35" s="221"/>
      <c r="K35" s="222"/>
      <c r="L35" s="399" t="s">
        <v>121</v>
      </c>
      <c r="M35" s="400"/>
      <c r="N35" s="401"/>
      <c r="O35" s="224"/>
      <c r="P35" s="224">
        <f>AVERAGE(P11:P34)</f>
        <v>123.83333333333333</v>
      </c>
      <c r="Q35" s="225">
        <f>Q34-Q10</f>
        <v>123096</v>
      </c>
      <c r="R35" s="226">
        <f>SUM(R11:R34)</f>
        <v>123096</v>
      </c>
      <c r="S35" s="227">
        <f>AVERAGE(S11:S34)</f>
        <v>123.096</v>
      </c>
      <c r="T35" s="227">
        <f>SUM(T11:T34)</f>
        <v>123.09599999999999</v>
      </c>
      <c r="U35" s="223"/>
      <c r="V35" s="223"/>
      <c r="W35" s="213"/>
      <c r="X35" s="228"/>
      <c r="Y35" s="229"/>
      <c r="Z35" s="229"/>
      <c r="AA35" s="229"/>
      <c r="AB35" s="230"/>
      <c r="AC35" s="228"/>
      <c r="AD35" s="229"/>
      <c r="AE35" s="230"/>
      <c r="AF35" s="231"/>
      <c r="AG35" s="232">
        <f>AG34-AG10</f>
        <v>25708</v>
      </c>
      <c r="AH35" s="233">
        <f>SUM(AH11:AH34)</f>
        <v>25708</v>
      </c>
      <c r="AI35" s="234">
        <f>$AH$35/$T35</f>
        <v>208.84512900500425</v>
      </c>
      <c r="AJ35" s="231"/>
      <c r="AK35" s="235"/>
      <c r="AL35" s="235"/>
      <c r="AM35" s="235"/>
      <c r="AN35" s="236"/>
      <c r="AO35" s="237"/>
      <c r="AP35" s="238"/>
      <c r="AQ35" s="239">
        <f>SUM(AQ11:AQ34)</f>
        <v>6643</v>
      </c>
      <c r="AR35" s="240" t="e">
        <f>AVERAGE(AR11:AR34)</f>
        <v>#DIV/0!</v>
      </c>
      <c r="AS35" s="237"/>
      <c r="AV35" s="241" t="s">
        <v>31</v>
      </c>
      <c r="AW35" s="241">
        <v>1</v>
      </c>
      <c r="AY35" s="257"/>
    </row>
    <row r="36" spans="2:51" x14ac:dyDescent="0.25">
      <c r="B36" s="242"/>
      <c r="C36" s="242"/>
      <c r="D36" s="242"/>
      <c r="E36" s="243"/>
      <c r="F36" s="243"/>
      <c r="G36" s="243"/>
      <c r="H36" s="243"/>
      <c r="I36" s="244"/>
      <c r="J36" s="244"/>
      <c r="K36" s="244"/>
      <c r="L36" s="254"/>
      <c r="M36" s="254"/>
      <c r="N36" s="254"/>
      <c r="O36" s="254"/>
      <c r="P36" s="254"/>
      <c r="Q36" s="254"/>
      <c r="R36" s="254"/>
      <c r="S36" s="254"/>
      <c r="T36" s="254"/>
      <c r="U36" s="245"/>
      <c r="V36" s="245"/>
      <c r="W36" s="254"/>
      <c r="X36" s="254"/>
      <c r="Y36" s="254"/>
      <c r="Z36" s="258"/>
      <c r="AA36" s="254"/>
      <c r="AB36" s="254"/>
      <c r="AC36" s="254"/>
      <c r="AD36" s="254"/>
      <c r="AE36" s="254"/>
      <c r="AH36" s="246"/>
      <c r="AM36" s="254"/>
      <c r="AN36" s="254"/>
      <c r="AO36" s="254"/>
      <c r="AP36" s="254"/>
      <c r="AQ36" s="254"/>
      <c r="AR36" s="254"/>
      <c r="AV36" s="241" t="s">
        <v>122</v>
      </c>
      <c r="AW36" s="241">
        <v>41.67</v>
      </c>
      <c r="AY36" s="257"/>
    </row>
    <row r="37" spans="2:51" x14ac:dyDescent="0.25">
      <c r="B37" s="275" t="s">
        <v>123</v>
      </c>
      <c r="C37" s="275"/>
      <c r="D37" s="275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58"/>
      <c r="X37" s="258"/>
      <c r="Y37" s="258"/>
      <c r="Z37" s="258"/>
      <c r="AA37" s="258"/>
      <c r="AB37" s="258"/>
      <c r="AC37" s="258"/>
      <c r="AD37" s="258"/>
      <c r="AE37" s="258"/>
      <c r="AM37" s="169"/>
      <c r="AN37" s="254"/>
      <c r="AO37" s="254"/>
      <c r="AP37" s="254"/>
      <c r="AQ37" s="254"/>
      <c r="AR37" s="258"/>
      <c r="AV37" s="241" t="s">
        <v>124</v>
      </c>
      <c r="AW37" s="241">
        <v>11.574999999999999</v>
      </c>
      <c r="AY37" s="257"/>
    </row>
    <row r="38" spans="2:51" x14ac:dyDescent="0.25">
      <c r="B38" s="295" t="s">
        <v>170</v>
      </c>
      <c r="C38" s="275"/>
      <c r="D38" s="275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58"/>
      <c r="X38" s="258"/>
      <c r="Y38" s="258"/>
      <c r="Z38" s="258"/>
      <c r="AA38" s="258"/>
      <c r="AB38" s="258"/>
      <c r="AC38" s="258"/>
      <c r="AD38" s="258"/>
      <c r="AE38" s="258"/>
      <c r="AM38" s="169"/>
      <c r="AN38" s="254"/>
      <c r="AO38" s="254"/>
      <c r="AP38" s="254"/>
      <c r="AQ38" s="254"/>
      <c r="AR38" s="258"/>
      <c r="AV38" s="247"/>
      <c r="AW38" s="247"/>
      <c r="AY38" s="257"/>
    </row>
    <row r="39" spans="2:51" x14ac:dyDescent="0.25">
      <c r="B39" s="273" t="s">
        <v>131</v>
      </c>
      <c r="C39" s="264"/>
      <c r="D39" s="264"/>
      <c r="E39" s="264"/>
      <c r="F39" s="264"/>
      <c r="G39" s="264"/>
      <c r="H39" s="264"/>
      <c r="I39" s="265"/>
      <c r="J39" s="265"/>
      <c r="K39" s="265"/>
      <c r="L39" s="265"/>
      <c r="M39" s="265"/>
      <c r="N39" s="265"/>
      <c r="O39" s="265"/>
      <c r="P39" s="265"/>
      <c r="Q39" s="265"/>
      <c r="R39" s="265"/>
      <c r="S39" s="263"/>
      <c r="T39" s="263"/>
      <c r="U39" s="263"/>
      <c r="V39" s="263"/>
      <c r="W39" s="258"/>
      <c r="X39" s="258"/>
      <c r="Y39" s="258"/>
      <c r="Z39" s="258"/>
      <c r="AA39" s="258"/>
      <c r="AB39" s="258"/>
      <c r="AC39" s="258"/>
      <c r="AD39" s="258"/>
      <c r="AE39" s="258"/>
      <c r="AM39" s="169"/>
      <c r="AN39" s="254"/>
      <c r="AO39" s="254"/>
      <c r="AP39" s="254"/>
      <c r="AQ39" s="254"/>
      <c r="AR39" s="258"/>
      <c r="AV39" s="247"/>
      <c r="AW39" s="247"/>
      <c r="AY39" s="257"/>
    </row>
    <row r="40" spans="2:51" x14ac:dyDescent="0.25">
      <c r="B40" s="276" t="s">
        <v>141</v>
      </c>
      <c r="C40" s="264"/>
      <c r="D40" s="264"/>
      <c r="E40" s="264"/>
      <c r="F40" s="264"/>
      <c r="G40" s="264"/>
      <c r="H40" s="264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3"/>
      <c r="T40" s="263"/>
      <c r="U40" s="263"/>
      <c r="V40" s="263"/>
      <c r="W40" s="258"/>
      <c r="X40" s="258"/>
      <c r="Y40" s="258"/>
      <c r="Z40" s="258"/>
      <c r="AA40" s="258"/>
      <c r="AB40" s="258"/>
      <c r="AC40" s="258"/>
      <c r="AD40" s="258"/>
      <c r="AE40" s="258"/>
      <c r="AM40" s="169"/>
      <c r="AN40" s="254"/>
      <c r="AO40" s="254"/>
      <c r="AP40" s="254"/>
      <c r="AQ40" s="254"/>
      <c r="AR40" s="258"/>
      <c r="AV40" s="247"/>
      <c r="AW40" s="247"/>
      <c r="AY40" s="257"/>
    </row>
    <row r="41" spans="2:51" x14ac:dyDescent="0.25">
      <c r="B41" s="268" t="s">
        <v>226</v>
      </c>
      <c r="C41" s="264"/>
      <c r="D41" s="264"/>
      <c r="E41" s="264"/>
      <c r="F41" s="264"/>
      <c r="G41" s="264"/>
      <c r="H41" s="264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9"/>
      <c r="T41" s="269"/>
      <c r="U41" s="269"/>
      <c r="V41" s="269"/>
      <c r="W41" s="258"/>
      <c r="X41" s="258"/>
      <c r="Y41" s="258"/>
      <c r="Z41" s="258"/>
      <c r="AA41" s="258"/>
      <c r="AB41" s="258"/>
      <c r="AC41" s="258"/>
      <c r="AD41" s="258"/>
      <c r="AE41" s="258"/>
      <c r="AM41" s="259"/>
      <c r="AN41" s="259"/>
      <c r="AO41" s="259"/>
      <c r="AP41" s="259"/>
      <c r="AQ41" s="259"/>
      <c r="AR41" s="259"/>
      <c r="AS41" s="260"/>
      <c r="AV41" s="257"/>
      <c r="AW41" s="301"/>
      <c r="AX41" s="301"/>
      <c r="AY41" s="301"/>
    </row>
    <row r="42" spans="2:51" x14ac:dyDescent="0.25">
      <c r="B42" s="276" t="s">
        <v>126</v>
      </c>
      <c r="C42" s="264"/>
      <c r="D42" s="264"/>
      <c r="E42" s="274"/>
      <c r="F42" s="274"/>
      <c r="G42" s="274"/>
      <c r="H42" s="264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9"/>
      <c r="T42" s="269"/>
      <c r="U42" s="269"/>
      <c r="V42" s="269"/>
      <c r="W42" s="258"/>
      <c r="X42" s="258"/>
      <c r="Y42" s="258"/>
      <c r="Z42" s="258"/>
      <c r="AA42" s="258"/>
      <c r="AB42" s="258"/>
      <c r="AC42" s="258"/>
      <c r="AD42" s="258"/>
      <c r="AE42" s="258"/>
      <c r="AM42" s="259"/>
      <c r="AN42" s="259"/>
      <c r="AO42" s="259"/>
      <c r="AP42" s="259"/>
      <c r="AQ42" s="259"/>
      <c r="AR42" s="259"/>
      <c r="AS42" s="260"/>
      <c r="AV42" s="257"/>
      <c r="AW42" s="301"/>
      <c r="AX42" s="301"/>
      <c r="AY42" s="301"/>
    </row>
    <row r="43" spans="2:51" x14ac:dyDescent="0.25">
      <c r="B43" s="270" t="s">
        <v>227</v>
      </c>
      <c r="C43" s="264"/>
      <c r="D43" s="264"/>
      <c r="E43" s="264"/>
      <c r="F43" s="264"/>
      <c r="G43" s="264"/>
      <c r="H43" s="264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9"/>
      <c r="T43" s="269"/>
      <c r="U43" s="269"/>
      <c r="V43" s="269"/>
      <c r="W43" s="258"/>
      <c r="X43" s="258"/>
      <c r="Y43" s="258"/>
      <c r="Z43" s="258"/>
      <c r="AA43" s="258"/>
      <c r="AB43" s="258"/>
      <c r="AC43" s="258"/>
      <c r="AD43" s="258"/>
      <c r="AE43" s="258"/>
      <c r="AM43" s="259"/>
      <c r="AN43" s="259"/>
      <c r="AO43" s="259"/>
      <c r="AP43" s="259"/>
      <c r="AQ43" s="259"/>
      <c r="AR43" s="259"/>
      <c r="AS43" s="260"/>
      <c r="AV43" s="257"/>
      <c r="AW43" s="301"/>
      <c r="AX43" s="301"/>
      <c r="AY43" s="301"/>
    </row>
    <row r="44" spans="2:51" x14ac:dyDescent="0.25">
      <c r="B44" s="276" t="s">
        <v>127</v>
      </c>
      <c r="C44" s="264"/>
      <c r="D44" s="264"/>
      <c r="E44" s="264"/>
      <c r="F44" s="264"/>
      <c r="G44" s="264"/>
      <c r="H44" s="264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9"/>
      <c r="T44" s="269"/>
      <c r="U44" s="269"/>
      <c r="V44" s="269"/>
      <c r="W44" s="258"/>
      <c r="X44" s="258"/>
      <c r="Y44" s="258"/>
      <c r="Z44" s="258"/>
      <c r="AA44" s="258"/>
      <c r="AB44" s="258"/>
      <c r="AC44" s="258"/>
      <c r="AD44" s="258"/>
      <c r="AE44" s="258"/>
      <c r="AM44" s="259"/>
      <c r="AN44" s="259"/>
      <c r="AO44" s="259"/>
      <c r="AP44" s="259"/>
      <c r="AQ44" s="259"/>
      <c r="AR44" s="259"/>
      <c r="AS44" s="260"/>
      <c r="AV44" s="257"/>
      <c r="AW44" s="301"/>
      <c r="AX44" s="301"/>
      <c r="AY44" s="301"/>
    </row>
    <row r="45" spans="2:51" x14ac:dyDescent="0.25">
      <c r="B45" s="267" t="s">
        <v>128</v>
      </c>
      <c r="C45" s="264"/>
      <c r="D45" s="264"/>
      <c r="E45" s="264"/>
      <c r="F45" s="264"/>
      <c r="G45" s="264"/>
      <c r="H45" s="264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9"/>
      <c r="T45" s="269"/>
      <c r="U45" s="269"/>
      <c r="V45" s="269"/>
      <c r="W45" s="258"/>
      <c r="X45" s="258"/>
      <c r="Y45" s="258"/>
      <c r="Z45" s="258"/>
      <c r="AA45" s="258"/>
      <c r="AB45" s="258"/>
      <c r="AC45" s="258"/>
      <c r="AD45" s="258"/>
      <c r="AE45" s="258"/>
      <c r="AM45" s="259"/>
      <c r="AN45" s="259"/>
      <c r="AO45" s="259"/>
      <c r="AP45" s="259"/>
      <c r="AQ45" s="259"/>
      <c r="AR45" s="259"/>
      <c r="AS45" s="260"/>
      <c r="AV45" s="257"/>
      <c r="AW45" s="301"/>
      <c r="AX45" s="301"/>
      <c r="AY45" s="301"/>
    </row>
    <row r="46" spans="2:51" x14ac:dyDescent="0.25">
      <c r="B46" s="267" t="s">
        <v>161</v>
      </c>
      <c r="C46" s="264"/>
      <c r="D46" s="264"/>
      <c r="E46" s="264"/>
      <c r="F46" s="264"/>
      <c r="G46" s="264"/>
      <c r="H46" s="264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9"/>
      <c r="U46" s="269"/>
      <c r="V46" s="269"/>
      <c r="W46" s="258"/>
      <c r="X46" s="258"/>
      <c r="Y46" s="258"/>
      <c r="Z46" s="258"/>
      <c r="AA46" s="258"/>
      <c r="AB46" s="258"/>
      <c r="AC46" s="258"/>
      <c r="AD46" s="258"/>
      <c r="AE46" s="258"/>
      <c r="AM46" s="259"/>
      <c r="AN46" s="259"/>
      <c r="AO46" s="259"/>
      <c r="AP46" s="259"/>
      <c r="AQ46" s="259"/>
      <c r="AR46" s="259"/>
      <c r="AS46" s="260"/>
      <c r="AV46" s="257"/>
      <c r="AW46" s="301"/>
      <c r="AX46" s="301"/>
      <c r="AY46" s="301"/>
    </row>
    <row r="47" spans="2:51" x14ac:dyDescent="0.25">
      <c r="B47" s="276" t="s">
        <v>228</v>
      </c>
      <c r="C47" s="264"/>
      <c r="D47" s="264"/>
      <c r="E47" s="264"/>
      <c r="F47" s="264"/>
      <c r="G47" s="264"/>
      <c r="H47" s="264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9"/>
      <c r="U47" s="269"/>
      <c r="V47" s="269"/>
      <c r="W47" s="258"/>
      <c r="X47" s="258"/>
      <c r="Y47" s="258"/>
      <c r="Z47" s="258"/>
      <c r="AA47" s="258"/>
      <c r="AB47" s="258"/>
      <c r="AC47" s="258"/>
      <c r="AD47" s="258"/>
      <c r="AE47" s="258"/>
      <c r="AM47" s="259"/>
      <c r="AN47" s="259"/>
      <c r="AO47" s="259"/>
      <c r="AP47" s="259"/>
      <c r="AQ47" s="259"/>
      <c r="AR47" s="259"/>
      <c r="AS47" s="260"/>
      <c r="AV47" s="257"/>
      <c r="AW47" s="301"/>
      <c r="AX47" s="301"/>
      <c r="AY47" s="301"/>
    </row>
    <row r="48" spans="2:51" x14ac:dyDescent="0.25">
      <c r="B48" s="276" t="s">
        <v>137</v>
      </c>
      <c r="C48" s="264"/>
      <c r="D48" s="264"/>
      <c r="E48" s="264"/>
      <c r="F48" s="264"/>
      <c r="G48" s="264"/>
      <c r="H48" s="264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71"/>
      <c r="T48" s="269"/>
      <c r="U48" s="269"/>
      <c r="V48" s="269"/>
      <c r="W48" s="258"/>
      <c r="X48" s="258"/>
      <c r="Y48" s="258"/>
      <c r="Z48" s="258"/>
      <c r="AA48" s="258"/>
      <c r="AB48" s="258"/>
      <c r="AC48" s="258"/>
      <c r="AD48" s="258"/>
      <c r="AE48" s="258"/>
      <c r="AM48" s="259"/>
      <c r="AN48" s="259"/>
      <c r="AO48" s="259"/>
      <c r="AP48" s="259"/>
      <c r="AQ48" s="259"/>
      <c r="AR48" s="259"/>
      <c r="AS48" s="260"/>
      <c r="AV48" s="257"/>
      <c r="AW48" s="301"/>
      <c r="AX48" s="301"/>
      <c r="AY48" s="301"/>
    </row>
    <row r="49" spans="2:51" x14ac:dyDescent="0.25">
      <c r="B49" s="267" t="s">
        <v>230</v>
      </c>
      <c r="C49" s="264"/>
      <c r="D49" s="264"/>
      <c r="E49" s="264"/>
      <c r="F49" s="264"/>
      <c r="G49" s="264"/>
      <c r="H49" s="264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71"/>
      <c r="T49" s="269"/>
      <c r="U49" s="269"/>
      <c r="V49" s="269"/>
      <c r="W49" s="258"/>
      <c r="X49" s="258"/>
      <c r="Y49" s="258"/>
      <c r="Z49" s="258"/>
      <c r="AA49" s="258"/>
      <c r="AB49" s="258"/>
      <c r="AC49" s="258"/>
      <c r="AD49" s="258"/>
      <c r="AE49" s="258"/>
      <c r="AM49" s="259"/>
      <c r="AN49" s="259"/>
      <c r="AO49" s="259"/>
      <c r="AP49" s="259"/>
      <c r="AQ49" s="259"/>
      <c r="AR49" s="259"/>
      <c r="AS49" s="260"/>
      <c r="AV49" s="257"/>
      <c r="AW49" s="301"/>
      <c r="AX49" s="301"/>
      <c r="AY49" s="301"/>
    </row>
    <row r="50" spans="2:51" x14ac:dyDescent="0.25">
      <c r="B50" s="276" t="s">
        <v>138</v>
      </c>
      <c r="C50" s="264"/>
      <c r="D50" s="264"/>
      <c r="E50" s="264"/>
      <c r="F50" s="264"/>
      <c r="G50" s="264"/>
      <c r="H50" s="264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9"/>
      <c r="U50" s="269"/>
      <c r="V50" s="269"/>
      <c r="W50" s="258"/>
      <c r="X50" s="258"/>
      <c r="Y50" s="258"/>
      <c r="Z50" s="258"/>
      <c r="AA50" s="258"/>
      <c r="AB50" s="258"/>
      <c r="AC50" s="258"/>
      <c r="AD50" s="258"/>
      <c r="AE50" s="258"/>
      <c r="AM50" s="259"/>
      <c r="AN50" s="259"/>
      <c r="AO50" s="259"/>
      <c r="AP50" s="259"/>
      <c r="AQ50" s="259"/>
      <c r="AR50" s="259"/>
      <c r="AS50" s="260"/>
      <c r="AV50" s="257"/>
      <c r="AW50" s="301"/>
      <c r="AX50" s="301"/>
      <c r="AY50" s="301"/>
    </row>
    <row r="51" spans="2:51" x14ac:dyDescent="0.25">
      <c r="B51" s="284" t="s">
        <v>139</v>
      </c>
      <c r="C51" s="264"/>
      <c r="D51" s="264"/>
      <c r="E51" s="264"/>
      <c r="F51" s="264"/>
      <c r="G51" s="264"/>
      <c r="H51" s="264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9"/>
      <c r="U51" s="269"/>
      <c r="V51" s="269"/>
      <c r="W51" s="258"/>
      <c r="X51" s="258"/>
      <c r="Y51" s="258"/>
      <c r="Z51" s="258"/>
      <c r="AA51" s="258"/>
      <c r="AB51" s="258"/>
      <c r="AC51" s="258"/>
      <c r="AD51" s="258"/>
      <c r="AE51" s="258"/>
      <c r="AM51" s="259"/>
      <c r="AN51" s="259"/>
      <c r="AO51" s="259"/>
      <c r="AP51" s="259"/>
      <c r="AQ51" s="259"/>
      <c r="AR51" s="259"/>
      <c r="AS51" s="260"/>
      <c r="AV51" s="257"/>
      <c r="AW51" s="301"/>
      <c r="AX51" s="301"/>
      <c r="AY51" s="301"/>
    </row>
    <row r="52" spans="2:51" x14ac:dyDescent="0.25">
      <c r="B52" s="270" t="s">
        <v>165</v>
      </c>
      <c r="C52" s="264"/>
      <c r="D52" s="264"/>
      <c r="E52" s="264"/>
      <c r="F52" s="264"/>
      <c r="G52" s="264"/>
      <c r="H52" s="264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71"/>
      <c r="U52" s="271"/>
      <c r="V52" s="271"/>
      <c r="W52" s="258"/>
      <c r="X52" s="258"/>
      <c r="Y52" s="258"/>
      <c r="Z52" s="258"/>
      <c r="AA52" s="258"/>
      <c r="AB52" s="258"/>
      <c r="AC52" s="258"/>
      <c r="AD52" s="258"/>
      <c r="AE52" s="258"/>
      <c r="AM52" s="259"/>
      <c r="AN52" s="259"/>
      <c r="AO52" s="259"/>
      <c r="AP52" s="259"/>
      <c r="AQ52" s="259"/>
      <c r="AR52" s="259"/>
      <c r="AS52" s="260"/>
      <c r="AV52" s="257"/>
      <c r="AW52" s="301"/>
      <c r="AX52" s="301"/>
      <c r="AY52" s="301"/>
    </row>
    <row r="53" spans="2:51" x14ac:dyDescent="0.25">
      <c r="B53" s="270" t="s">
        <v>231</v>
      </c>
      <c r="C53" s="264"/>
      <c r="D53" s="264"/>
      <c r="E53" s="264"/>
      <c r="F53" s="264"/>
      <c r="G53" s="264"/>
      <c r="H53" s="264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71"/>
      <c r="U53" s="250"/>
      <c r="V53" s="250"/>
      <c r="W53" s="258"/>
      <c r="X53" s="258"/>
      <c r="Y53" s="258"/>
      <c r="Z53" s="258"/>
      <c r="AA53" s="258"/>
      <c r="AB53" s="258"/>
      <c r="AC53" s="258"/>
      <c r="AD53" s="258"/>
      <c r="AE53" s="258"/>
      <c r="AM53" s="259"/>
      <c r="AN53" s="259"/>
      <c r="AO53" s="259"/>
      <c r="AP53" s="259"/>
      <c r="AQ53" s="259"/>
      <c r="AR53" s="259"/>
      <c r="AS53" s="260"/>
      <c r="AV53" s="257"/>
      <c r="AW53" s="301"/>
      <c r="AX53" s="301"/>
      <c r="AY53" s="301"/>
    </row>
    <row r="54" spans="2:51" x14ac:dyDescent="0.25">
      <c r="B54" s="276" t="s">
        <v>229</v>
      </c>
      <c r="C54" s="264"/>
      <c r="D54" s="264"/>
      <c r="E54" s="264"/>
      <c r="F54" s="264"/>
      <c r="G54" s="264"/>
      <c r="H54" s="264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71"/>
      <c r="U54" s="250"/>
      <c r="V54" s="250"/>
      <c r="W54" s="258"/>
      <c r="X54" s="258"/>
      <c r="Y54" s="258"/>
      <c r="Z54" s="258"/>
      <c r="AA54" s="258"/>
      <c r="AB54" s="258"/>
      <c r="AC54" s="258"/>
      <c r="AD54" s="258"/>
      <c r="AE54" s="258"/>
      <c r="AM54" s="259"/>
      <c r="AN54" s="259"/>
      <c r="AO54" s="259"/>
      <c r="AP54" s="259"/>
      <c r="AQ54" s="259"/>
      <c r="AR54" s="259"/>
      <c r="AS54" s="260"/>
      <c r="AV54" s="257"/>
      <c r="AW54" s="301"/>
      <c r="AX54" s="301"/>
      <c r="AY54" s="301"/>
    </row>
    <row r="55" spans="2:51" x14ac:dyDescent="0.25">
      <c r="B55" s="272" t="s">
        <v>140</v>
      </c>
      <c r="C55" s="264"/>
      <c r="D55" s="264"/>
      <c r="E55" s="264"/>
      <c r="F55" s="264"/>
      <c r="G55" s="264"/>
      <c r="H55" s="264"/>
      <c r="I55" s="264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71"/>
      <c r="U55" s="250"/>
      <c r="V55" s="250"/>
      <c r="W55" s="258"/>
      <c r="X55" s="258"/>
      <c r="Y55" s="258"/>
      <c r="Z55" s="258"/>
      <c r="AA55" s="258"/>
      <c r="AB55" s="258"/>
      <c r="AC55" s="258"/>
      <c r="AD55" s="258"/>
      <c r="AE55" s="258"/>
      <c r="AM55" s="259"/>
      <c r="AN55" s="259"/>
      <c r="AO55" s="259"/>
      <c r="AP55" s="259"/>
      <c r="AQ55" s="259"/>
      <c r="AR55" s="259"/>
      <c r="AS55" s="260"/>
      <c r="AV55" s="257"/>
      <c r="AW55" s="301"/>
      <c r="AX55" s="301"/>
      <c r="AY55" s="301"/>
    </row>
    <row r="56" spans="2:51" x14ac:dyDescent="0.25">
      <c r="B56" s="277" t="s">
        <v>129</v>
      </c>
      <c r="C56" s="267"/>
      <c r="D56" s="264"/>
      <c r="E56" s="264"/>
      <c r="F56" s="264"/>
      <c r="G56" s="264"/>
      <c r="H56" s="264"/>
      <c r="I56" s="264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71"/>
      <c r="U56" s="250"/>
      <c r="V56" s="250"/>
      <c r="W56" s="258"/>
      <c r="X56" s="258"/>
      <c r="Y56" s="258"/>
      <c r="Z56" s="258"/>
      <c r="AA56" s="258"/>
      <c r="AB56" s="258"/>
      <c r="AC56" s="258"/>
      <c r="AD56" s="258"/>
      <c r="AE56" s="258"/>
      <c r="AM56" s="259"/>
      <c r="AN56" s="259"/>
      <c r="AO56" s="259"/>
      <c r="AP56" s="259"/>
      <c r="AQ56" s="259"/>
      <c r="AR56" s="259"/>
      <c r="AS56" s="260"/>
      <c r="AV56" s="257"/>
      <c r="AW56" s="301"/>
      <c r="AX56" s="301"/>
      <c r="AY56" s="301"/>
    </row>
    <row r="57" spans="2:51" x14ac:dyDescent="0.25">
      <c r="B57" s="277" t="s">
        <v>148</v>
      </c>
      <c r="C57" s="267"/>
      <c r="D57" s="264"/>
      <c r="E57" s="264"/>
      <c r="F57" s="264"/>
      <c r="G57" s="264"/>
      <c r="H57" s="264"/>
      <c r="I57" s="264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71"/>
      <c r="U57" s="250"/>
      <c r="V57" s="250"/>
      <c r="W57" s="258"/>
      <c r="X57" s="258"/>
      <c r="Y57" s="258"/>
      <c r="Z57" s="252"/>
      <c r="AA57" s="258"/>
      <c r="AB57" s="258"/>
      <c r="AC57" s="258"/>
      <c r="AD57" s="258"/>
      <c r="AE57" s="258"/>
      <c r="AM57" s="259"/>
      <c r="AN57" s="259"/>
      <c r="AO57" s="259"/>
      <c r="AP57" s="259"/>
      <c r="AQ57" s="259"/>
      <c r="AR57" s="259"/>
      <c r="AS57" s="260"/>
      <c r="AV57" s="257"/>
      <c r="AW57" s="301"/>
      <c r="AX57" s="301"/>
      <c r="AY57" s="301"/>
    </row>
    <row r="58" spans="2:51" x14ac:dyDescent="0.25">
      <c r="B58" s="277" t="s">
        <v>130</v>
      </c>
      <c r="C58" s="261"/>
      <c r="D58" s="248"/>
      <c r="E58" s="264"/>
      <c r="F58" s="264"/>
      <c r="G58" s="264"/>
      <c r="H58" s="264"/>
      <c r="I58" s="248"/>
      <c r="J58" s="265"/>
      <c r="K58" s="265"/>
      <c r="L58" s="265"/>
      <c r="M58" s="265"/>
      <c r="N58" s="265"/>
      <c r="O58" s="265"/>
      <c r="P58" s="265"/>
      <c r="Q58" s="265"/>
      <c r="R58" s="265"/>
      <c r="S58" s="252"/>
      <c r="T58" s="252"/>
      <c r="U58" s="252"/>
      <c r="V58" s="252"/>
      <c r="W58" s="252"/>
      <c r="X58" s="252"/>
      <c r="Y58" s="252"/>
      <c r="Z58" s="251"/>
      <c r="AA58" s="252"/>
      <c r="AB58" s="252"/>
      <c r="AC58" s="252"/>
      <c r="AD58" s="252"/>
      <c r="AE58" s="252"/>
      <c r="AF58" s="252"/>
      <c r="AG58" s="252"/>
      <c r="AH58" s="252"/>
      <c r="AI58" s="252"/>
      <c r="AJ58" s="252"/>
      <c r="AK58" s="252"/>
      <c r="AL58" s="252"/>
      <c r="AM58" s="252"/>
      <c r="AN58" s="252"/>
      <c r="AO58" s="252"/>
      <c r="AP58" s="252"/>
      <c r="AQ58" s="252"/>
      <c r="AR58" s="252"/>
      <c r="AS58" s="252"/>
      <c r="AT58" s="252"/>
      <c r="AU58" s="252"/>
      <c r="AV58" s="257"/>
      <c r="AW58" s="301"/>
      <c r="AX58" s="301"/>
      <c r="AY58" s="301"/>
    </row>
    <row r="59" spans="2:51" x14ac:dyDescent="0.25">
      <c r="B59" s="147"/>
      <c r="C59" s="276"/>
      <c r="D59" s="248"/>
      <c r="E59" s="264"/>
      <c r="F59" s="264"/>
      <c r="G59" s="264"/>
      <c r="H59" s="264"/>
      <c r="I59" s="248"/>
      <c r="J59" s="252"/>
      <c r="K59" s="252"/>
      <c r="L59" s="252"/>
      <c r="M59" s="252"/>
      <c r="N59" s="252"/>
      <c r="O59" s="252"/>
      <c r="P59" s="252"/>
      <c r="Q59" s="252"/>
      <c r="R59" s="252"/>
      <c r="S59" s="252"/>
      <c r="T59" s="252"/>
      <c r="U59" s="252"/>
      <c r="V59" s="252"/>
      <c r="W59" s="251"/>
      <c r="X59" s="251"/>
      <c r="Y59" s="251"/>
      <c r="Z59" s="258"/>
      <c r="AA59" s="251"/>
      <c r="AB59" s="251"/>
      <c r="AC59" s="251"/>
      <c r="AD59" s="251"/>
      <c r="AE59" s="251"/>
      <c r="AF59" s="251"/>
      <c r="AG59" s="251"/>
      <c r="AH59" s="251"/>
      <c r="AI59" s="251"/>
      <c r="AJ59" s="251"/>
      <c r="AK59" s="251"/>
      <c r="AL59" s="251"/>
      <c r="AM59" s="251"/>
      <c r="AN59" s="251"/>
      <c r="AO59" s="251"/>
      <c r="AP59" s="251"/>
      <c r="AQ59" s="251"/>
      <c r="AR59" s="251"/>
      <c r="AS59" s="251"/>
      <c r="AT59" s="251"/>
      <c r="AU59" s="251"/>
      <c r="AV59" s="257"/>
      <c r="AW59" s="301"/>
      <c r="AX59" s="301"/>
      <c r="AY59" s="301"/>
    </row>
    <row r="60" spans="2:51" x14ac:dyDescent="0.25">
      <c r="B60" s="147"/>
      <c r="C60" s="276"/>
      <c r="D60" s="264"/>
      <c r="E60" s="248"/>
      <c r="F60" s="264"/>
      <c r="G60" s="248"/>
      <c r="H60" s="248"/>
      <c r="I60" s="264"/>
      <c r="J60" s="252"/>
      <c r="K60" s="252"/>
      <c r="L60" s="252"/>
      <c r="M60" s="252"/>
      <c r="N60" s="252"/>
      <c r="O60" s="252"/>
      <c r="P60" s="252"/>
      <c r="Q60" s="252"/>
      <c r="R60" s="252"/>
      <c r="S60" s="265"/>
      <c r="T60" s="271"/>
      <c r="U60" s="250"/>
      <c r="V60" s="250"/>
      <c r="W60" s="258"/>
      <c r="X60" s="258"/>
      <c r="Y60" s="258"/>
      <c r="Z60" s="258"/>
      <c r="AA60" s="258"/>
      <c r="AB60" s="258"/>
      <c r="AC60" s="258"/>
      <c r="AD60" s="258"/>
      <c r="AE60" s="258"/>
      <c r="AM60" s="259"/>
      <c r="AN60" s="259"/>
      <c r="AO60" s="259"/>
      <c r="AP60" s="259"/>
      <c r="AQ60" s="259"/>
      <c r="AR60" s="259"/>
      <c r="AS60" s="260"/>
      <c r="AV60" s="257"/>
      <c r="AW60" s="301"/>
      <c r="AX60" s="301"/>
      <c r="AY60" s="301"/>
    </row>
    <row r="61" spans="2:51" x14ac:dyDescent="0.25">
      <c r="B61" s="249"/>
      <c r="C61" s="267"/>
      <c r="D61" s="264"/>
      <c r="E61" s="248"/>
      <c r="F61" s="248"/>
      <c r="G61" s="248"/>
      <c r="H61" s="248"/>
      <c r="I61" s="264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71"/>
      <c r="U61" s="250"/>
      <c r="V61" s="250"/>
      <c r="W61" s="258"/>
      <c r="X61" s="258"/>
      <c r="Y61" s="258"/>
      <c r="Z61" s="258"/>
      <c r="AA61" s="258"/>
      <c r="AB61" s="258"/>
      <c r="AC61" s="258"/>
      <c r="AD61" s="258"/>
      <c r="AE61" s="258"/>
      <c r="AM61" s="259"/>
      <c r="AN61" s="259"/>
      <c r="AO61" s="259"/>
      <c r="AP61" s="259"/>
      <c r="AQ61" s="259"/>
      <c r="AR61" s="259"/>
      <c r="AS61" s="260"/>
      <c r="AV61" s="257"/>
      <c r="AW61" s="301"/>
      <c r="AX61" s="301"/>
      <c r="AY61" s="301"/>
    </row>
    <row r="62" spans="2:51" x14ac:dyDescent="0.25">
      <c r="B62" s="249"/>
      <c r="C62" s="267"/>
      <c r="D62" s="264"/>
      <c r="E62" s="264"/>
      <c r="F62" s="248"/>
      <c r="G62" s="264"/>
      <c r="H62" s="264"/>
      <c r="I62" s="264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71"/>
      <c r="U62" s="250"/>
      <c r="V62" s="250"/>
      <c r="W62" s="258"/>
      <c r="X62" s="258"/>
      <c r="Y62" s="258"/>
      <c r="Z62" s="258"/>
      <c r="AA62" s="258"/>
      <c r="AB62" s="258"/>
      <c r="AC62" s="258"/>
      <c r="AD62" s="258"/>
      <c r="AE62" s="258"/>
      <c r="AM62" s="259"/>
      <c r="AN62" s="259"/>
      <c r="AO62" s="259"/>
      <c r="AP62" s="259"/>
      <c r="AQ62" s="259"/>
      <c r="AR62" s="259"/>
      <c r="AS62" s="260"/>
      <c r="AV62" s="257"/>
      <c r="AW62" s="301"/>
      <c r="AX62" s="301"/>
      <c r="AY62" s="301"/>
    </row>
    <row r="63" spans="2:51" x14ac:dyDescent="0.25">
      <c r="B63" s="249"/>
      <c r="C63" s="252"/>
      <c r="D63" s="264"/>
      <c r="E63" s="264"/>
      <c r="F63" s="264"/>
      <c r="G63" s="264"/>
      <c r="H63" s="264"/>
      <c r="I63" s="264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71"/>
      <c r="U63" s="250"/>
      <c r="V63" s="250"/>
      <c r="W63" s="258"/>
      <c r="X63" s="258"/>
      <c r="Y63" s="258"/>
      <c r="Z63" s="258"/>
      <c r="AA63" s="258"/>
      <c r="AB63" s="258"/>
      <c r="AC63" s="258"/>
      <c r="AD63" s="258"/>
      <c r="AE63" s="258"/>
      <c r="AM63" s="259"/>
      <c r="AN63" s="259"/>
      <c r="AO63" s="259"/>
      <c r="AP63" s="259"/>
      <c r="AQ63" s="259"/>
      <c r="AR63" s="259"/>
      <c r="AS63" s="260"/>
      <c r="AV63" s="257"/>
      <c r="AW63" s="301"/>
      <c r="AX63" s="301"/>
      <c r="AY63" s="301"/>
    </row>
    <row r="64" spans="2:51" x14ac:dyDescent="0.25">
      <c r="B64" s="249"/>
      <c r="C64" s="276"/>
      <c r="D64" s="252"/>
      <c r="E64" s="264"/>
      <c r="F64" s="264"/>
      <c r="G64" s="264"/>
      <c r="H64" s="264"/>
      <c r="I64" s="252"/>
      <c r="J64" s="265"/>
      <c r="K64" s="265"/>
      <c r="L64" s="265"/>
      <c r="M64" s="265"/>
      <c r="N64" s="265"/>
      <c r="O64" s="265"/>
      <c r="P64" s="265"/>
      <c r="Q64" s="265"/>
      <c r="R64" s="265"/>
      <c r="S64" s="265"/>
      <c r="T64" s="271"/>
      <c r="U64" s="250"/>
      <c r="V64" s="250"/>
      <c r="W64" s="258"/>
      <c r="X64" s="258"/>
      <c r="Y64" s="258"/>
      <c r="Z64" s="258"/>
      <c r="AA64" s="258"/>
      <c r="AB64" s="258"/>
      <c r="AC64" s="258"/>
      <c r="AD64" s="258"/>
      <c r="AE64" s="258"/>
      <c r="AM64" s="259"/>
      <c r="AN64" s="259"/>
      <c r="AO64" s="259"/>
      <c r="AP64" s="259"/>
      <c r="AQ64" s="259"/>
      <c r="AR64" s="259"/>
      <c r="AS64" s="260"/>
      <c r="AV64" s="257"/>
      <c r="AW64" s="301"/>
      <c r="AX64" s="301"/>
      <c r="AY64" s="301"/>
    </row>
    <row r="65" spans="1:51" x14ac:dyDescent="0.25">
      <c r="B65" s="252"/>
      <c r="C65" s="267"/>
      <c r="D65" s="252"/>
      <c r="E65" s="264"/>
      <c r="F65" s="264"/>
      <c r="G65" s="264"/>
      <c r="H65" s="264"/>
      <c r="I65" s="252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71"/>
      <c r="U65" s="250"/>
      <c r="V65" s="250"/>
      <c r="W65" s="258"/>
      <c r="X65" s="258"/>
      <c r="Y65" s="258"/>
      <c r="Z65" s="258"/>
      <c r="AA65" s="258"/>
      <c r="AB65" s="258"/>
      <c r="AC65" s="258"/>
      <c r="AD65" s="258"/>
      <c r="AE65" s="258"/>
      <c r="AM65" s="259"/>
      <c r="AN65" s="259"/>
      <c r="AO65" s="259"/>
      <c r="AP65" s="259"/>
      <c r="AQ65" s="259"/>
      <c r="AR65" s="259"/>
      <c r="AS65" s="260"/>
      <c r="AU65" s="301"/>
      <c r="AV65" s="257"/>
      <c r="AW65" s="301"/>
      <c r="AX65" s="301"/>
      <c r="AY65" s="301"/>
    </row>
    <row r="66" spans="1:51" x14ac:dyDescent="0.25">
      <c r="B66" s="252"/>
      <c r="C66" s="276"/>
      <c r="D66" s="264"/>
      <c r="E66" s="252"/>
      <c r="F66" s="264"/>
      <c r="G66" s="252"/>
      <c r="H66" s="252"/>
      <c r="I66" s="264"/>
      <c r="J66" s="265"/>
      <c r="K66" s="265"/>
      <c r="L66" s="265"/>
      <c r="M66" s="265"/>
      <c r="N66" s="265"/>
      <c r="O66" s="265"/>
      <c r="P66" s="265"/>
      <c r="Q66" s="265"/>
      <c r="R66" s="265"/>
      <c r="S66" s="265"/>
      <c r="T66" s="271"/>
      <c r="U66" s="250"/>
      <c r="V66" s="250"/>
      <c r="W66" s="258"/>
      <c r="X66" s="258"/>
      <c r="Y66" s="258"/>
      <c r="Z66" s="258"/>
      <c r="AA66" s="258"/>
      <c r="AB66" s="258"/>
      <c r="AC66" s="258"/>
      <c r="AD66" s="258"/>
      <c r="AE66" s="258"/>
      <c r="AM66" s="259"/>
      <c r="AN66" s="259"/>
      <c r="AO66" s="259"/>
      <c r="AP66" s="259"/>
      <c r="AQ66" s="259"/>
      <c r="AR66" s="259"/>
      <c r="AS66" s="260"/>
      <c r="AU66" s="301"/>
      <c r="AV66" s="257"/>
      <c r="AW66" s="301"/>
      <c r="AX66" s="301"/>
      <c r="AY66" s="301"/>
    </row>
    <row r="67" spans="1:51" x14ac:dyDescent="0.25">
      <c r="A67" s="258"/>
      <c r="B67" s="249"/>
      <c r="C67" s="270"/>
      <c r="D67" s="264"/>
      <c r="E67" s="252"/>
      <c r="F67" s="252"/>
      <c r="G67" s="252"/>
      <c r="H67" s="252"/>
      <c r="I67" s="259"/>
      <c r="J67" s="259"/>
      <c r="K67" s="259"/>
      <c r="L67" s="259"/>
      <c r="M67" s="259"/>
      <c r="N67" s="259"/>
      <c r="O67" s="260"/>
      <c r="P67" s="254"/>
      <c r="R67" s="257"/>
      <c r="AS67" s="301"/>
      <c r="AT67" s="301"/>
      <c r="AU67" s="301"/>
      <c r="AV67" s="301"/>
      <c r="AW67" s="301"/>
      <c r="AX67" s="301"/>
      <c r="AY67" s="301"/>
    </row>
    <row r="68" spans="1:51" x14ac:dyDescent="0.25">
      <c r="A68" s="258"/>
      <c r="I68" s="259"/>
      <c r="J68" s="259"/>
      <c r="K68" s="259"/>
      <c r="L68" s="259"/>
      <c r="M68" s="259"/>
      <c r="N68" s="259"/>
      <c r="O68" s="260"/>
      <c r="P68" s="254"/>
      <c r="R68" s="254"/>
      <c r="AS68" s="301"/>
      <c r="AT68" s="301"/>
      <c r="AU68" s="301"/>
      <c r="AV68" s="301"/>
      <c r="AW68" s="301"/>
      <c r="AX68" s="301"/>
      <c r="AY68" s="301"/>
    </row>
    <row r="69" spans="1:51" x14ac:dyDescent="0.25">
      <c r="A69" s="258"/>
      <c r="I69" s="259"/>
      <c r="J69" s="259"/>
      <c r="K69" s="259"/>
      <c r="L69" s="259"/>
      <c r="M69" s="259"/>
      <c r="N69" s="259"/>
      <c r="O69" s="260"/>
      <c r="P69" s="254"/>
      <c r="R69" s="254"/>
      <c r="AS69" s="301"/>
      <c r="AT69" s="301"/>
      <c r="AU69" s="301"/>
      <c r="AV69" s="301"/>
      <c r="AW69" s="301"/>
      <c r="AX69" s="301"/>
      <c r="AY69" s="301"/>
    </row>
    <row r="70" spans="1:51" x14ac:dyDescent="0.25">
      <c r="A70" s="258"/>
      <c r="I70" s="259"/>
      <c r="J70" s="259"/>
      <c r="K70" s="259"/>
      <c r="L70" s="259"/>
      <c r="M70" s="259"/>
      <c r="N70" s="259"/>
      <c r="O70" s="260"/>
      <c r="P70" s="254"/>
      <c r="R70" s="254"/>
      <c r="AS70" s="301"/>
      <c r="AT70" s="301"/>
      <c r="AU70" s="301"/>
      <c r="AV70" s="301"/>
      <c r="AW70" s="301"/>
      <c r="AX70" s="301"/>
      <c r="AY70" s="301"/>
    </row>
    <row r="71" spans="1:51" x14ac:dyDescent="0.25">
      <c r="A71" s="258"/>
      <c r="I71" s="259"/>
      <c r="J71" s="259"/>
      <c r="K71" s="259"/>
      <c r="L71" s="259"/>
      <c r="M71" s="259"/>
      <c r="N71" s="259"/>
      <c r="O71" s="260"/>
      <c r="P71" s="254"/>
      <c r="R71" s="254"/>
      <c r="AS71" s="301"/>
      <c r="AT71" s="301"/>
      <c r="AU71" s="301"/>
      <c r="AV71" s="301"/>
      <c r="AW71" s="301"/>
      <c r="AX71" s="301"/>
      <c r="AY71" s="301"/>
    </row>
    <row r="72" spans="1:51" x14ac:dyDescent="0.25">
      <c r="A72" s="258"/>
      <c r="I72" s="259"/>
      <c r="J72" s="259"/>
      <c r="K72" s="259"/>
      <c r="L72" s="259"/>
      <c r="M72" s="259"/>
      <c r="N72" s="259"/>
      <c r="O72" s="260"/>
      <c r="P72" s="254"/>
      <c r="R72" s="254"/>
      <c r="AS72" s="301"/>
      <c r="AT72" s="301"/>
      <c r="AU72" s="301"/>
      <c r="AV72" s="301"/>
      <c r="AW72" s="301"/>
      <c r="AX72" s="301"/>
      <c r="AY72" s="301"/>
    </row>
    <row r="73" spans="1:51" x14ac:dyDescent="0.25">
      <c r="A73" s="258"/>
      <c r="I73" s="259"/>
      <c r="J73" s="259"/>
      <c r="K73" s="259"/>
      <c r="L73" s="259"/>
      <c r="M73" s="259"/>
      <c r="N73" s="259"/>
      <c r="O73" s="260"/>
      <c r="P73" s="254"/>
      <c r="R73" s="251"/>
      <c r="AS73" s="301"/>
      <c r="AT73" s="301"/>
      <c r="AU73" s="301"/>
      <c r="AV73" s="301"/>
      <c r="AW73" s="301"/>
      <c r="AX73" s="301"/>
      <c r="AY73" s="301"/>
    </row>
    <row r="74" spans="1:51" x14ac:dyDescent="0.25">
      <c r="A74" s="258"/>
      <c r="I74" s="259"/>
      <c r="J74" s="259"/>
      <c r="K74" s="259"/>
      <c r="L74" s="259"/>
      <c r="M74" s="259"/>
      <c r="N74" s="259"/>
      <c r="O74" s="260"/>
      <c r="R74" s="254"/>
      <c r="AS74" s="301"/>
      <c r="AT74" s="301"/>
      <c r="AU74" s="301"/>
      <c r="AV74" s="301"/>
      <c r="AW74" s="301"/>
      <c r="AX74" s="301"/>
      <c r="AY74" s="301"/>
    </row>
    <row r="75" spans="1:51" x14ac:dyDescent="0.25">
      <c r="O75" s="260"/>
      <c r="R75" s="254"/>
      <c r="AS75" s="301"/>
      <c r="AT75" s="301"/>
      <c r="AU75" s="301"/>
      <c r="AV75" s="301"/>
      <c r="AW75" s="301"/>
      <c r="AX75" s="301"/>
      <c r="AY75" s="301"/>
    </row>
    <row r="76" spans="1:51" x14ac:dyDescent="0.25">
      <c r="O76" s="260"/>
      <c r="R76" s="254"/>
      <c r="AS76" s="301"/>
      <c r="AT76" s="301"/>
      <c r="AU76" s="301"/>
      <c r="AV76" s="301"/>
      <c r="AW76" s="301"/>
      <c r="AX76" s="301"/>
      <c r="AY76" s="301"/>
    </row>
    <row r="77" spans="1:51" x14ac:dyDescent="0.25">
      <c r="O77" s="260"/>
      <c r="R77" s="254"/>
      <c r="AS77" s="301"/>
      <c r="AT77" s="301"/>
      <c r="AU77" s="301"/>
      <c r="AV77" s="301"/>
      <c r="AW77" s="301"/>
      <c r="AX77" s="301"/>
      <c r="AY77" s="301"/>
    </row>
    <row r="78" spans="1:51" x14ac:dyDescent="0.25">
      <c r="O78" s="260"/>
      <c r="R78" s="254"/>
      <c r="AS78" s="301"/>
      <c r="AT78" s="301"/>
      <c r="AU78" s="301"/>
      <c r="AV78" s="301"/>
      <c r="AW78" s="301"/>
      <c r="AX78" s="301"/>
      <c r="AY78" s="301"/>
    </row>
    <row r="79" spans="1:51" x14ac:dyDescent="0.25">
      <c r="O79" s="260"/>
      <c r="AS79" s="301"/>
      <c r="AT79" s="301"/>
      <c r="AU79" s="301"/>
      <c r="AV79" s="301"/>
      <c r="AW79" s="301"/>
      <c r="AX79" s="301"/>
      <c r="AY79" s="301"/>
    </row>
    <row r="80" spans="1:51" x14ac:dyDescent="0.25">
      <c r="O80" s="260"/>
      <c r="AS80" s="301"/>
      <c r="AT80" s="301"/>
      <c r="AU80" s="301"/>
      <c r="AV80" s="301"/>
      <c r="AW80" s="301"/>
      <c r="AX80" s="301"/>
      <c r="AY80" s="301"/>
    </row>
    <row r="81" spans="15:51" x14ac:dyDescent="0.25">
      <c r="O81" s="260"/>
      <c r="AS81" s="301"/>
      <c r="AT81" s="301"/>
      <c r="AU81" s="301"/>
      <c r="AV81" s="301"/>
      <c r="AW81" s="301"/>
      <c r="AX81" s="301"/>
      <c r="AY81" s="301"/>
    </row>
    <row r="82" spans="15:51" x14ac:dyDescent="0.25">
      <c r="O82" s="260"/>
      <c r="AS82" s="301"/>
      <c r="AT82" s="301"/>
      <c r="AU82" s="301"/>
      <c r="AV82" s="301"/>
      <c r="AW82" s="301"/>
      <c r="AX82" s="301"/>
      <c r="AY82" s="301"/>
    </row>
    <row r="83" spans="15:51" x14ac:dyDescent="0.25">
      <c r="O83" s="260"/>
      <c r="AS83" s="301"/>
      <c r="AT83" s="301"/>
      <c r="AU83" s="301"/>
      <c r="AV83" s="301"/>
      <c r="AW83" s="301"/>
      <c r="AX83" s="301"/>
      <c r="AY83" s="301"/>
    </row>
    <row r="84" spans="15:51" x14ac:dyDescent="0.25">
      <c r="O84" s="260"/>
      <c r="AS84" s="301"/>
      <c r="AT84" s="301"/>
      <c r="AU84" s="301"/>
      <c r="AV84" s="301"/>
      <c r="AW84" s="301"/>
      <c r="AX84" s="301"/>
      <c r="AY84" s="301"/>
    </row>
    <row r="85" spans="15:51" x14ac:dyDescent="0.25">
      <c r="O85" s="260"/>
      <c r="Q85" s="254"/>
      <c r="AS85" s="301"/>
      <c r="AT85" s="301"/>
      <c r="AU85" s="301"/>
      <c r="AV85" s="301"/>
      <c r="AW85" s="301"/>
      <c r="AX85" s="301"/>
      <c r="AY85" s="301"/>
    </row>
    <row r="86" spans="15:51" x14ac:dyDescent="0.25">
      <c r="O86" s="161"/>
      <c r="P86" s="254"/>
      <c r="Q86" s="254"/>
      <c r="AS86" s="301"/>
      <c r="AT86" s="301"/>
      <c r="AU86" s="301"/>
      <c r="AV86" s="301"/>
      <c r="AW86" s="301"/>
      <c r="AX86" s="301"/>
      <c r="AY86" s="301"/>
    </row>
    <row r="87" spans="15:51" x14ac:dyDescent="0.25">
      <c r="O87" s="161"/>
      <c r="P87" s="254"/>
      <c r="Q87" s="254"/>
      <c r="AS87" s="301"/>
      <c r="AT87" s="301"/>
      <c r="AU87" s="301"/>
      <c r="AV87" s="301"/>
      <c r="AW87" s="301"/>
      <c r="AX87" s="301"/>
      <c r="AY87" s="301"/>
    </row>
    <row r="88" spans="15:51" x14ac:dyDescent="0.25">
      <c r="O88" s="161"/>
      <c r="P88" s="254"/>
      <c r="Q88" s="254"/>
      <c r="AS88" s="301"/>
      <c r="AT88" s="301"/>
      <c r="AU88" s="301"/>
      <c r="AV88" s="301"/>
      <c r="AW88" s="301"/>
      <c r="AX88" s="301"/>
      <c r="AY88" s="301"/>
    </row>
    <row r="89" spans="15:51" x14ac:dyDescent="0.25">
      <c r="O89" s="161"/>
      <c r="P89" s="254"/>
      <c r="Q89" s="254"/>
      <c r="AS89" s="301"/>
      <c r="AT89" s="301"/>
      <c r="AU89" s="301"/>
      <c r="AV89" s="301"/>
      <c r="AW89" s="301"/>
      <c r="AX89" s="301"/>
      <c r="AY89" s="301"/>
    </row>
    <row r="90" spans="15:51" x14ac:dyDescent="0.25">
      <c r="O90" s="161"/>
      <c r="P90" s="254"/>
      <c r="Q90" s="254"/>
      <c r="AS90" s="301"/>
      <c r="AT90" s="301"/>
      <c r="AU90" s="301"/>
      <c r="AV90" s="301"/>
      <c r="AW90" s="301"/>
      <c r="AX90" s="301"/>
      <c r="AY90" s="301"/>
    </row>
    <row r="91" spans="15:51" x14ac:dyDescent="0.25">
      <c r="O91" s="161"/>
      <c r="P91" s="254"/>
      <c r="Q91" s="254"/>
      <c r="AS91" s="301"/>
      <c r="AT91" s="301"/>
      <c r="AU91" s="301"/>
      <c r="AV91" s="301"/>
      <c r="AW91" s="301"/>
      <c r="AX91" s="301"/>
      <c r="AY91" s="301"/>
    </row>
    <row r="92" spans="15:51" x14ac:dyDescent="0.25">
      <c r="O92" s="161"/>
      <c r="P92" s="254"/>
      <c r="Q92" s="254"/>
      <c r="AS92" s="301"/>
      <c r="AT92" s="301"/>
      <c r="AU92" s="301"/>
      <c r="AV92" s="301"/>
      <c r="AW92" s="301"/>
      <c r="AX92" s="301"/>
      <c r="AY92" s="301"/>
    </row>
    <row r="93" spans="15:51" x14ac:dyDescent="0.25">
      <c r="O93" s="161"/>
      <c r="P93" s="254"/>
      <c r="Q93" s="254"/>
      <c r="AS93" s="301"/>
      <c r="AT93" s="301"/>
      <c r="AU93" s="301"/>
      <c r="AV93" s="301"/>
      <c r="AW93" s="301"/>
      <c r="AX93" s="301"/>
      <c r="AY93" s="301"/>
    </row>
    <row r="94" spans="15:51" x14ac:dyDescent="0.25">
      <c r="O94" s="161"/>
      <c r="P94" s="254"/>
      <c r="Q94" s="254"/>
      <c r="AS94" s="301"/>
      <c r="AT94" s="301"/>
      <c r="AU94" s="301"/>
      <c r="AV94" s="301"/>
      <c r="AW94" s="301"/>
      <c r="AX94" s="301"/>
      <c r="AY94" s="301"/>
    </row>
    <row r="95" spans="15:51" x14ac:dyDescent="0.25">
      <c r="O95" s="161"/>
      <c r="P95" s="254"/>
      <c r="Q95" s="254"/>
      <c r="R95" s="254"/>
      <c r="S95" s="254"/>
      <c r="AS95" s="301"/>
      <c r="AT95" s="301"/>
      <c r="AU95" s="301"/>
      <c r="AV95" s="301"/>
      <c r="AW95" s="301"/>
      <c r="AX95" s="301"/>
      <c r="AY95" s="301"/>
    </row>
    <row r="96" spans="15:51" x14ac:dyDescent="0.25">
      <c r="O96" s="161"/>
      <c r="P96" s="254"/>
      <c r="Q96" s="254"/>
      <c r="R96" s="254"/>
      <c r="S96" s="254"/>
      <c r="T96" s="254"/>
      <c r="AS96" s="301"/>
      <c r="AT96" s="301"/>
      <c r="AU96" s="301"/>
      <c r="AV96" s="301"/>
      <c r="AW96" s="301"/>
      <c r="AX96" s="301"/>
      <c r="AY96" s="301"/>
    </row>
    <row r="97" spans="15:51" x14ac:dyDescent="0.25">
      <c r="O97" s="161"/>
      <c r="P97" s="254"/>
      <c r="Q97" s="254"/>
      <c r="R97" s="254"/>
      <c r="S97" s="254"/>
      <c r="T97" s="254"/>
      <c r="AS97" s="301"/>
      <c r="AT97" s="301"/>
      <c r="AU97" s="301"/>
      <c r="AV97" s="301"/>
      <c r="AW97" s="301"/>
      <c r="AX97" s="301"/>
      <c r="AY97" s="301"/>
    </row>
    <row r="98" spans="15:51" x14ac:dyDescent="0.25">
      <c r="O98" s="161"/>
      <c r="P98" s="254"/>
      <c r="T98" s="254"/>
      <c r="AS98" s="301"/>
      <c r="AT98" s="301"/>
      <c r="AU98" s="301"/>
      <c r="AV98" s="301"/>
      <c r="AW98" s="301"/>
      <c r="AX98" s="301"/>
      <c r="AY98" s="301"/>
    </row>
    <row r="99" spans="15:51" x14ac:dyDescent="0.25">
      <c r="O99" s="254"/>
      <c r="Q99" s="254"/>
      <c r="R99" s="254"/>
      <c r="S99" s="254"/>
      <c r="AS99" s="301"/>
      <c r="AT99" s="301"/>
      <c r="AU99" s="301"/>
      <c r="AV99" s="301"/>
      <c r="AW99" s="301"/>
      <c r="AX99" s="301"/>
      <c r="AY99" s="301"/>
    </row>
    <row r="100" spans="15:51" x14ac:dyDescent="0.25">
      <c r="O100" s="161"/>
      <c r="P100" s="254"/>
      <c r="Q100" s="254"/>
      <c r="R100" s="254"/>
      <c r="S100" s="254"/>
      <c r="T100" s="254"/>
      <c r="AS100" s="301"/>
      <c r="AT100" s="301"/>
      <c r="AU100" s="301"/>
      <c r="AV100" s="301"/>
      <c r="AW100" s="301"/>
      <c r="AX100" s="301"/>
      <c r="AY100" s="301"/>
    </row>
    <row r="101" spans="15:51" x14ac:dyDescent="0.25">
      <c r="O101" s="161"/>
      <c r="P101" s="254"/>
      <c r="Q101" s="254"/>
      <c r="R101" s="254"/>
      <c r="S101" s="254"/>
      <c r="T101" s="254"/>
      <c r="U101" s="254"/>
      <c r="AS101" s="301"/>
      <c r="AT101" s="301"/>
      <c r="AU101" s="301"/>
      <c r="AV101" s="301"/>
      <c r="AW101" s="301"/>
      <c r="AX101" s="301"/>
      <c r="AY101" s="301"/>
    </row>
    <row r="102" spans="15:51" x14ac:dyDescent="0.25">
      <c r="O102" s="161"/>
      <c r="P102" s="254"/>
      <c r="T102" s="254"/>
      <c r="U102" s="254"/>
      <c r="AS102" s="301"/>
      <c r="AT102" s="301"/>
      <c r="AU102" s="301"/>
      <c r="AV102" s="301"/>
      <c r="AW102" s="301"/>
      <c r="AX102" s="301"/>
      <c r="AY102" s="301"/>
    </row>
    <row r="114" spans="45:51" x14ac:dyDescent="0.25">
      <c r="AS114" s="301"/>
      <c r="AT114" s="301"/>
      <c r="AU114" s="301"/>
      <c r="AV114" s="301"/>
      <c r="AW114" s="301"/>
      <c r="AX114" s="301"/>
      <c r="AY114" s="301"/>
    </row>
  </sheetData>
  <protectedRanges>
    <protectedRange sqref="N58:R58 B67 S60:T66 B59:B64 S54:T57 N61:R66 T42 T51:T53" name="Range2_12_5_1_1_5"/>
    <protectedRange sqref="L10 L6 D6 D8 AD8 AF8 O8:U8 AJ8:AR8 AF10 AR11:AR34 L24:N31 G23:G34 N32:N34 N10:N23 E11:G22 O16:T34 R11:Y11 AA11:AA15 AC11:AF15 R12:T15 W12:Y15 U12:V34 E23:E34 W16:AG34" name="Range1_16_3_1_1_2"/>
    <protectedRange sqref="I63 J61:M66 J58:M58 I66" name="Range2_2_12_2_1_1_1"/>
    <protectedRange sqref="L16:M23" name="Range1_1_1_1_10_1_1_1_1"/>
    <protectedRange sqref="L32:M34" name="Range1_1_10_1_1_1_1"/>
    <protectedRange sqref="K11:L15 K16:K34 I11:I15 I16:J24 I25:I34 J25" name="Range1_1_2_1_10_2_1_1_1"/>
    <protectedRange sqref="M11:M15" name="Range1_2_1_2_1_10_1_1_1_1"/>
    <protectedRange sqref="G65:H65 F66 E65" name="Range2_2_2_9_2_1_1_1"/>
    <protectedRange sqref="D63 D66:D67" name="Range2_1_1_1_1_1_9_2_1_1_1"/>
    <protectedRange sqref="Q10" name="Range1_17_1_1_1_1"/>
    <protectedRange sqref="AG10" name="Range1_18_1_1_1_1"/>
    <protectedRange sqref="C64 C66" name="Range2_4_1_1_1_1"/>
    <protectedRange sqref="AS16:AS34" name="Range1_1_1_1_1"/>
    <protectedRange sqref="P3:U5" name="Range1_16_1_1_1_1_1"/>
    <protectedRange sqref="C67 C65 C62" name="Range2_1_3_1_1_1"/>
    <protectedRange sqref="H11:H34" name="Range1_1_1_1_1_1_1_1"/>
    <protectedRange sqref="B65:B66 J59:R60 D64:D65 I64:I65 Z57:Z58 S58:Y59 AA58:AU59 E66:E67 G66:H67 F67" name="Range2_2_1_10_1_1_1_2_1"/>
    <protectedRange sqref="C63" name="Range2_2_1_10_2_1_1_1_1"/>
    <protectedRange sqref="R54:R57 G62:H62 D60 F63 E62" name="Range2_12_1_6_1_1_1"/>
    <protectedRange sqref="I60:I62 G63:H64 G58:H58 E63:E64 F64:F65 F58:F59 E58" name="Range2_2_12_1_7_1_1_2"/>
    <protectedRange sqref="D61:D62" name="Range2_1_1_1_1_11_1_2_1_1_2"/>
    <protectedRange sqref="E59 G59:H59 F60" name="Range2_2_2_9_1_1_1_1_1"/>
    <protectedRange sqref="C61" name="Range2_1_1_2_1_1_1"/>
    <protectedRange sqref="C60" name="Range2_1_2_2_1_1_1"/>
    <protectedRange sqref="C59" name="Range2_3_2_1_1_1"/>
    <protectedRange sqref="C58" name="Range2_5_1_1_1_1"/>
    <protectedRange sqref="E60:E61 F61:F62 G60:H61 I58:I59" name="Range2_2_1_1_1_1_1"/>
    <protectedRange sqref="D58:D59" name="Range2_1_1_1_1_1_1_1_1_1"/>
    <protectedRange sqref="AS11:AS15" name="Range1_4_1_1_1_1_1"/>
    <protectedRange sqref="J11:J15 J26:J34" name="Range1_1_2_1_10_1_1_1_1_1"/>
    <protectedRange sqref="R73" name="Range2_2_1_10_1_1_1_1_1_1"/>
    <protectedRange sqref="T41" name="Range2_12_5_1_1_4_2"/>
    <protectedRange sqref="B41:B42" name="Range2_12_5_1_1_1_2"/>
    <protectedRange sqref="E41:H41" name="Range2_2_12_1_7_1_1_1_1"/>
    <protectedRange sqref="D41" name="Range2_3_2_1_3_1_1_2_10_1_1_1_1_1_1"/>
    <protectedRange sqref="C41" name="Range2_1_1_1_1_11_1_2_1_1_1_1"/>
    <protectedRange sqref="S39:S40" name="Range2_12_3_1_1_1_1_1"/>
    <protectedRange sqref="D39:H39 N39:R40" name="Range2_12_1_3_1_1_1_1_1"/>
    <protectedRange sqref="I39:M39 E40:M40" name="Range2_2_12_1_6_1_1_1_1_1"/>
    <protectedRange sqref="D40" name="Range2_1_1_1_1_11_1_1_1_1_1_1_1"/>
    <protectedRange sqref="C40" name="Range2_1_2_1_1_1_1_1_1"/>
    <protectedRange sqref="C39" name="Range2_3_1_1_1_1_1_1"/>
    <protectedRange sqref="S41" name="Range2_12_5_1_1_4_1_1"/>
    <protectedRange sqref="Q41:R41" name="Range2_12_1_5_1_1_1_1_1_1"/>
    <protectedRange sqref="N41:P41" name="Range2_12_1_2_2_1_1_1_1_1_1"/>
    <protectedRange sqref="K41:M41" name="Range2_2_12_1_4_2_1_1_1_1_1_1"/>
    <protectedRange sqref="G42:H42" name="Range2_2_12_1_3_1_1_1_1_1_4_1_1_1"/>
    <protectedRange sqref="E42:F42" name="Range2_2_12_1_7_1_1_3_1_1_1"/>
    <protectedRange sqref="I41:J41" name="Range2_2_12_1_4_2_1_1_1_2_1_1_1"/>
    <protectedRange sqref="S42" name="Range2_12_5_1_1_2_3_1_1"/>
    <protectedRange sqref="Q42:R42" name="Range2_12_1_6_1_1_1_1_2_1_1"/>
    <protectedRange sqref="N42:P42" name="Range2_12_1_2_3_1_1_1_1_2_1_1"/>
    <protectedRange sqref="I42:M42" name="Range2_2_12_1_4_3_1_1_1_1_2_1_1"/>
    <protectedRange sqref="D42" name="Range2_2_12_1_3_1_2_1_1_1_2_1_2_1_1"/>
    <protectedRange sqref="S53" name="Range2_12_5_1_1_5_1_1_1"/>
    <protectedRange sqref="S51:S52" name="Range2_12_2_1_1_1_2_1_1_2"/>
    <protectedRange sqref="R53" name="Range2_12_1_6_1_1_4_1_1_1_1_1_1_1_1_1_1_1"/>
    <protectedRange sqref="R52" name="Range2_12_1_4_1_1_1_1_1_1_1_1_1_1_1_1_1_1_1"/>
    <protectedRange sqref="Q51:R51" name="Range2_12_1_6_1_1_1_2_3_1_1_3_1_1_1_1_1_1_2"/>
    <protectedRange sqref="N51:P51" name="Range2_12_1_2_3_1_1_1_2_3_1_1_3_1_1_1_1_1_1_2"/>
    <protectedRange sqref="J51:M51" name="Range2_2_12_1_4_3_1_1_1_3_3_1_1_3_1_1_1_1_1_1_2"/>
    <protectedRange sqref="I51" name="Range2_2_12_1_7_1_1_5_2_1_1_1_1_1_1_1_1_1_1_1_1"/>
    <protectedRange sqref="D51:E51" name="Range2_2_12_1_3_1_2_1_1_1_2_1_1_1_1_3_1_1_1_1_1_1_1"/>
    <protectedRange sqref="F51" name="Range2_2_12_1_3_1_2_1_1_1_3_1_1_1_1_1_3_1_1_1_1_1_1_1"/>
    <protectedRange sqref="T49:T50" name="Range2_12_5_1_1_3_1"/>
    <protectedRange sqref="S49" name="Range2_12_4_1_1_1_4_2_2_2_1"/>
    <protectedRange sqref="Q49:R49" name="Range2_12_1_6_1_1_1_2_3_2_1_1_3_1"/>
    <protectedRange sqref="N49:P49" name="Range2_12_1_2_3_1_1_1_2_3_2_1_1_3_1"/>
    <protectedRange sqref="K49:M49" name="Range2_2_12_1_4_3_1_1_1_3_3_2_1_1_3_1"/>
    <protectedRange sqref="J49" name="Range2_2_12_1_4_3_1_1_1_3_2_1_2_2_1"/>
    <protectedRange sqref="S50" name="Range2_12_2_1_1_1_2_1_1_1_1"/>
    <protectedRange sqref="G49:H50" name="Range2_2_12_1_3_1_2_1_1_1_2_1_1_1_1_1_1_2_1_1_1"/>
    <protectedRange sqref="D49:E50" name="Range2_2_12_1_3_1_2_1_1_1_2_1_1_1_1_3_1_1_1_1_1"/>
    <protectedRange sqref="F49:F50" name="Range2_2_12_1_3_1_2_1_1_1_3_1_1_1_1_1_3_1_1_1_1_1"/>
    <protectedRange sqref="Q50:R50" name="Range2_12_1_6_1_1_1_2_3_1_1_3_1_1_1_1_1_1_1_1"/>
    <protectedRange sqref="N50:P50" name="Range2_12_1_2_3_1_1_1_2_3_1_1_3_1_1_1_1_1_1_1_1"/>
    <protectedRange sqref="J50:M50" name="Range2_2_12_1_4_3_1_1_1_3_3_1_1_3_1_1_1_1_1_1_1_1"/>
    <protectedRange sqref="I49:I50" name="Range2_2_12_1_4_3_1_1_1_2_1_2_1_1_3_1_1_1_1_1_1_1"/>
    <protectedRange sqref="G51:H51" name="Range2_2_12_1_3_1_2_1_1_1_2_1_3_1_1_3_1_1_1_1_1_1_1_1"/>
    <protectedRange sqref="T48" name="Range2_12_5_1_1_2_1_1_1"/>
    <protectedRange sqref="T43:T44" name="Range2_12_5_1_1_3_1_1_1_1_1_1"/>
    <protectedRange sqref="S43:S44" name="Range2_12_5_1_1_2_3_1_1_1_1_1_1_1_1"/>
    <protectedRange sqref="Q43:R44" name="Range2_12_1_6_1_1_1_1_2_1_1_1_1_1_1_1"/>
    <protectedRange sqref="N43:P44" name="Range2_12_1_2_3_1_1_1_1_2_1_1_1_1_1_1_1"/>
    <protectedRange sqref="I43:M44" name="Range2_2_12_1_4_3_1_1_1_1_2_1_1_1_1_1_1_1"/>
    <protectedRange sqref="E43:H44" name="Range2_2_12_1_3_1_2_1_1_1_1_2_1_1_1_1_1_1_1"/>
    <protectedRange sqref="D43:D44" name="Range2_2_12_1_3_1_2_1_1_1_2_1_2_3_1_1_1_1_1"/>
    <protectedRange sqref="T45" name="Range2_12_5_1_1_2_1_1_1_1_1_1_1_1"/>
    <protectedRange sqref="S45" name="Range2_12_4_1_1_1_4_2_1_1_1_1_1_1_1"/>
    <protectedRange sqref="Q45:R45" name="Range2_12_1_6_1_1_1_2_3_2_1_1_1_1_1_1_1"/>
    <protectedRange sqref="N45:P45" name="Range2_12_1_2_3_1_1_1_2_3_2_1_1_1_1_1_1_1"/>
    <protectedRange sqref="J45:M45" name="Range2_2_12_1_4_3_1_1_1_3_3_2_1_1_1_1_1_1_1"/>
    <protectedRange sqref="I45" name="Range2_2_12_1_4_3_1_1_1_2_1_2_2_1_1_1_1_1_1"/>
    <protectedRange sqref="G45:H45 D45:E45" name="Range2_2_12_1_3_1_2_1_1_1_2_1_3_2_1_1_1_1_1_1"/>
    <protectedRange sqref="F45" name="Range2_2_12_1_3_1_2_1_1_1_1_1_2_2_1_1_1_1_1_1"/>
    <protectedRange sqref="T46:T47" name="Range2_12_5_1_1_6_1_1_1_1_1_1_1_1"/>
    <protectedRange sqref="S46:S47" name="Range2_12_5_1_1_5_3_1_1_1_1_1_1_1_1"/>
    <protectedRange sqref="Q46:R47" name="Range2_12_1_6_1_1_1_2_3_2_1_1_2_1_1_1_1_1_1"/>
    <protectedRange sqref="N46:P47" name="Range2_12_1_2_3_1_1_1_2_3_2_1_1_2_1_1_1_1_1_1"/>
    <protectedRange sqref="J46:M47" name="Range2_2_12_1_4_3_1_1_1_3_3_2_1_1_2_1_1_1_1_1_1"/>
    <protectedRange sqref="I46:I47" name="Range2_2_12_1_4_3_1_1_1_2_1_2_2_1_2_1_1_1_1_1_1"/>
    <protectedRange sqref="G46:H47 D46:E47" name="Range2_2_12_1_3_1_2_1_1_1_2_1_3_2_1_2_1_1_1_1_1_1"/>
    <protectedRange sqref="F46:F47" name="Range2_2_12_1_3_1_2_1_1_1_1_1_2_2_1_2_1_1_1_1_1_1"/>
    <protectedRange sqref="B43:B45" name="Range2_12_5_1_1_1_2_2_1_1_1_1_1_1_1_1_1"/>
    <protectedRange sqref="B46" name="Range2_12_5_1_1_1_3_1_1_1_1_1_1_1_1_1_1"/>
    <protectedRange sqref="S48" name="Range2_12_4_1_1_1_4_2_2_1_1_1"/>
    <protectedRange sqref="Q48:R48" name="Range2_12_1_6_1_1_1_2_3_2_1_1_1_1_1"/>
    <protectedRange sqref="N48:P48" name="Range2_12_1_2_3_1_1_1_2_3_2_1_1_1_1_1"/>
    <protectedRange sqref="K48:M48" name="Range2_2_12_1_4_3_1_1_1_3_3_2_1_1_1_1_1"/>
    <protectedRange sqref="J48" name="Range2_2_12_1_4_3_1_1_1_3_2_1_2_1_1_1"/>
    <protectedRange sqref="D48:E48" name="Range2_2_12_1_3_1_2_1_1_1_2_1_2_3_2_1_1_1"/>
    <protectedRange sqref="I48" name="Range2_2_12_1_4_2_1_1_1_4_1_2_1_1_1_2_1_1_1"/>
    <protectedRange sqref="F48:H48" name="Range2_2_12_1_3_1_1_1_1_1_4_1_2_1_2_1_2_1_1_1"/>
    <protectedRange sqref="B52" name="Range2_12_5_1_1_1_2_1_1_1_1_1_1_1_1"/>
    <protectedRange sqref="B51" name="Range2_12_5_1_1_2_1_4_1_1_1_2_1_1_1_1_1_1_1_1"/>
    <protectedRange sqref="N55:Q57" name="Range2_12_1_6_1_1_2"/>
    <protectedRange sqref="D56:D57 I55:M57 G57:H57 E57" name="Range2_2_12_1_7_1_1_3"/>
    <protectedRange sqref="C57" name="Range2_1_1_2_1_1_2"/>
    <protectedRange sqref="F56:F57 E56 G56:H56" name="Range2_2_12_1_1_1_1_1_2"/>
    <protectedRange sqref="C56" name="Range2_1_4_2_1_1_1_2"/>
    <protectedRange sqref="N54:Q54" name="Range2_12_1_6_1_1_4_1_1_1_1_1_1_1_1_1_1_2"/>
    <protectedRange sqref="J54:M54" name="Range2_2_12_1_7_1_1_6_1_1_1_1_1_1_1_1_1_1_2"/>
    <protectedRange sqref="I54" name="Range2_2_12_1_4_3_1_1_1_5_1_1_1_1_1_1_1_1_1_1_1_2"/>
    <protectedRange sqref="G55:H55" name="Range2_2_12_1_3_1_2_1_1_1_2_1_1_1_1_1_1_2_1_1_1_1_2"/>
    <protectedRange sqref="Q53" name="Range2_12_1_4_1_1_1_1_1_1_1_1_1_1_1_1_1_1_2"/>
    <protectedRange sqref="N53:P53" name="Range2_12_1_2_1_1_1_1_1_1_1_1_1_1_1_1_1_1_1_2"/>
    <protectedRange sqref="J53:M53" name="Range2_2_12_1_4_1_1_1_1_1_1_1_1_1_1_1_1_1_1_1_2"/>
    <protectedRange sqref="Q52" name="Range2_12_1_6_1_1_1_2_3_1_1_3_1_1_1_1_1_1_3"/>
    <protectedRange sqref="N52:P52" name="Range2_12_1_2_3_1_1_1_2_3_1_1_3_1_1_1_1_1_1_3"/>
    <protectedRange sqref="I53 J52:M52" name="Range2_2_12_1_4_3_1_1_1_3_3_1_1_3_1_1_1_1_1_1_3"/>
    <protectedRange sqref="D55:E55 G54:H54" name="Range2_2_12_1_3_1_2_1_1_1_3_1_1_1_1_1_1_1_2_1_1_2"/>
    <protectedRange sqref="I52" name="Range2_2_12_1_7_1_1_5_2_1_1_1_1_1_1_1_1_1_1_1_2"/>
    <protectedRange sqref="D53:E54 G53:H53 F55" name="Range2_2_12_1_3_3_1_1_1_2_1_1_1_1_1_1_1_1_1_1_1_2"/>
    <protectedRange sqref="F53:F54" name="Range2_2_12_1_3_1_2_1_1_1_2_1_3_1_1_3_1_1_1_1_1_1_3"/>
    <protectedRange sqref="D52:E52" name="Range2_2_12_1_3_1_2_1_1_1_2_1_1_1_1_3_1_1_1_1_1_1_2"/>
    <protectedRange sqref="F52" name="Range2_2_12_1_3_1_2_1_1_1_3_1_1_1_1_1_3_1_1_1_1_1_1_2"/>
    <protectedRange sqref="G52:H52" name="Range2_2_12_1_3_1_2_1_1_1_2_1_3_1_1_3_1_1_1_1_1_1_1_2"/>
    <protectedRange sqref="B53" name="Range2_12_5_1_1_1_2_1_1_1_1_1_1_1_1_1"/>
    <protectedRange sqref="B56:B58" name="Range2_12_5_1_1_2_1_3"/>
    <protectedRange sqref="B54" name="Range2_12_5_1_1_2_2_1_3_1_1_1_1_1_1_1_1_1_1_1_1"/>
    <protectedRange sqref="B55" name="Range2_12_5_1_1_2_1_4_1_1_1_2_1_1_1_1_1_1_1_1_1"/>
    <protectedRange sqref="O11:O15" name="Range1_16_3_1_1"/>
    <protectedRange sqref="P11:P15" name="Range1_16_3_1_1_1"/>
    <protectedRange sqref="Q11:Q15" name="Range1_16_3_1_1_3"/>
    <protectedRange sqref="Z11:Z15" name="Range1_16_3_1_1_4"/>
    <protectedRange sqref="AB11:AB15" name="Range1_16_3_1_1_5"/>
    <protectedRange sqref="AG11:AG15" name="Range1_16_3_1_1_6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Y15 AA11:AA15 AC11:AE15 X16:AE34">
    <cfRule type="containsText" dxfId="636" priority="21" operator="containsText" text="N/A">
      <formula>NOT(ISERROR(SEARCH("N/A",X11)))</formula>
    </cfRule>
    <cfRule type="cellIs" dxfId="635" priority="39" operator="equal">
      <formula>0</formula>
    </cfRule>
  </conditionalFormatting>
  <conditionalFormatting sqref="X11:Y15 AA11:AA15 AC11:AE15 X16:AE34">
    <cfRule type="cellIs" dxfId="634" priority="38" operator="greaterThanOrEqual">
      <formula>1185</formula>
    </cfRule>
  </conditionalFormatting>
  <conditionalFormatting sqref="X11:Y15 AA11:AA15 AC11:AE15 X16:AE34">
    <cfRule type="cellIs" dxfId="633" priority="37" operator="between">
      <formula>0.1</formula>
      <formula>1184</formula>
    </cfRule>
  </conditionalFormatting>
  <conditionalFormatting sqref="X8 AJ11:AO14 AJ15:AL15 AJ16:AJ34 AM15:AO16 AO17:AO32 AL16:AL34 AK17:AK34 AM17:AN34">
    <cfRule type="cellIs" dxfId="632" priority="36" operator="equal">
      <formula>0</formula>
    </cfRule>
  </conditionalFormatting>
  <conditionalFormatting sqref="X8 AJ11:AO14 AJ15:AL15 AJ16:AJ34 AM15:AO16 AO17:AO32 AL16:AL34 AK17:AK34 AM17:AN34">
    <cfRule type="cellIs" dxfId="631" priority="35" operator="greaterThan">
      <formula>1179</formula>
    </cfRule>
  </conditionalFormatting>
  <conditionalFormatting sqref="X8 AJ11:AO14 AJ15:AL15 AJ16:AJ34 AM15:AO16 AO17:AO32 AL16:AL34 AK17:AK34 AM17:AN34">
    <cfRule type="cellIs" dxfId="630" priority="34" operator="greaterThan">
      <formula>99</formula>
    </cfRule>
  </conditionalFormatting>
  <conditionalFormatting sqref="X8 AJ11:AO14 AJ15:AL15 AJ16:AJ34 AM15:AO16 AO17:AO32 AL16:AL34 AK17:AK34 AM17:AN34">
    <cfRule type="cellIs" dxfId="629" priority="33" operator="greaterThan">
      <formula>0.99</formula>
    </cfRule>
  </conditionalFormatting>
  <conditionalFormatting sqref="AB8">
    <cfRule type="cellIs" dxfId="628" priority="32" operator="equal">
      <formula>0</formula>
    </cfRule>
  </conditionalFormatting>
  <conditionalFormatting sqref="AB8">
    <cfRule type="cellIs" dxfId="627" priority="31" operator="greaterThan">
      <formula>1179</formula>
    </cfRule>
  </conditionalFormatting>
  <conditionalFormatting sqref="AB8">
    <cfRule type="cellIs" dxfId="626" priority="30" operator="greaterThan">
      <formula>99</formula>
    </cfRule>
  </conditionalFormatting>
  <conditionalFormatting sqref="AB8">
    <cfRule type="cellIs" dxfId="625" priority="29" operator="greaterThan">
      <formula>0.99</formula>
    </cfRule>
  </conditionalFormatting>
  <conditionalFormatting sqref="AQ11:AQ34 AK16 AO33:AO34">
    <cfRule type="cellIs" dxfId="624" priority="28" operator="equal">
      <formula>0</formula>
    </cfRule>
  </conditionalFormatting>
  <conditionalFormatting sqref="AQ11:AQ34 AK16 AO33:AO34">
    <cfRule type="cellIs" dxfId="623" priority="27" operator="greaterThan">
      <formula>1179</formula>
    </cfRule>
  </conditionalFormatting>
  <conditionalFormatting sqref="AQ11:AQ34 AK16 AO33:AO34">
    <cfRule type="cellIs" dxfId="622" priority="26" operator="greaterThan">
      <formula>99</formula>
    </cfRule>
  </conditionalFormatting>
  <conditionalFormatting sqref="AQ11:AQ34 AK16 AO33:AO34">
    <cfRule type="cellIs" dxfId="621" priority="25" operator="greaterThan">
      <formula>0.99</formula>
    </cfRule>
  </conditionalFormatting>
  <conditionalFormatting sqref="AI11:AI34">
    <cfRule type="cellIs" dxfId="620" priority="24" operator="greaterThan">
      <formula>$AI$8</formula>
    </cfRule>
  </conditionalFormatting>
  <conditionalFormatting sqref="AH11:AH34">
    <cfRule type="cellIs" dxfId="619" priority="22" operator="greaterThan">
      <formula>$AH$8</formula>
    </cfRule>
    <cfRule type="cellIs" dxfId="618" priority="23" operator="greaterThan">
      <formula>$AH$8</formula>
    </cfRule>
  </conditionalFormatting>
  <conditionalFormatting sqref="AP33:AP34">
    <cfRule type="cellIs" dxfId="617" priority="20" operator="equal">
      <formula>0</formula>
    </cfRule>
  </conditionalFormatting>
  <conditionalFormatting sqref="AP33:AP34">
    <cfRule type="cellIs" dxfId="616" priority="19" operator="greaterThan">
      <formula>1179</formula>
    </cfRule>
  </conditionalFormatting>
  <conditionalFormatting sqref="AP33:AP34">
    <cfRule type="cellIs" dxfId="615" priority="18" operator="greaterThan">
      <formula>99</formula>
    </cfRule>
  </conditionalFormatting>
  <conditionalFormatting sqref="AP33:AP34">
    <cfRule type="cellIs" dxfId="614" priority="17" operator="greaterThan">
      <formula>0.99</formula>
    </cfRule>
  </conditionalFormatting>
  <conditionalFormatting sqref="Z11:Z15">
    <cfRule type="containsText" dxfId="613" priority="9" operator="containsText" text="N/A">
      <formula>NOT(ISERROR(SEARCH("N/A",Z11)))</formula>
    </cfRule>
    <cfRule type="cellIs" dxfId="612" priority="12" operator="equal">
      <formula>0</formula>
    </cfRule>
  </conditionalFormatting>
  <conditionalFormatting sqref="Z11:Z15">
    <cfRule type="cellIs" dxfId="611" priority="11" operator="greaterThanOrEqual">
      <formula>1185</formula>
    </cfRule>
  </conditionalFormatting>
  <conditionalFormatting sqref="Z11:Z15">
    <cfRule type="cellIs" dxfId="610" priority="10" operator="between">
      <formula>0.1</formula>
      <formula>1184</formula>
    </cfRule>
  </conditionalFormatting>
  <conditionalFormatting sqref="AB11:AB15">
    <cfRule type="containsText" dxfId="609" priority="5" operator="containsText" text="N/A">
      <formula>NOT(ISERROR(SEARCH("N/A",AB11)))</formula>
    </cfRule>
    <cfRule type="cellIs" dxfId="608" priority="8" operator="equal">
      <formula>0</formula>
    </cfRule>
  </conditionalFormatting>
  <conditionalFormatting sqref="AB11:AB15">
    <cfRule type="cellIs" dxfId="607" priority="7" operator="greaterThanOrEqual">
      <formula>1185</formula>
    </cfRule>
  </conditionalFormatting>
  <conditionalFormatting sqref="AB11:AB15">
    <cfRule type="cellIs" dxfId="606" priority="6" operator="between">
      <formula>0.1</formula>
      <formula>1184</formula>
    </cfRule>
  </conditionalFormatting>
  <conditionalFormatting sqref="AP11:AP32">
    <cfRule type="cellIs" dxfId="605" priority="4" operator="equal">
      <formula>0</formula>
    </cfRule>
  </conditionalFormatting>
  <conditionalFormatting sqref="AP11:AP32">
    <cfRule type="cellIs" dxfId="604" priority="3" operator="greaterThan">
      <formula>1179</formula>
    </cfRule>
  </conditionalFormatting>
  <conditionalFormatting sqref="AP11:AP32">
    <cfRule type="cellIs" dxfId="603" priority="2" operator="greaterThan">
      <formula>99</formula>
    </cfRule>
  </conditionalFormatting>
  <conditionalFormatting sqref="AP11:AP32">
    <cfRule type="cellIs" dxfId="602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4"/>
  <sheetViews>
    <sheetView showGridLines="0" topLeftCell="V24" zoomScaleNormal="100" workbookViewId="0">
      <selection activeCell="K41" sqref="K41"/>
    </sheetView>
  </sheetViews>
  <sheetFormatPr defaultRowHeight="15" x14ac:dyDescent="0.25"/>
  <cols>
    <col min="1" max="1" width="7.140625" style="301" customWidth="1"/>
    <col min="2" max="2" width="10.5703125" style="301" customWidth="1"/>
    <col min="3" max="3" width="14" style="301" customWidth="1"/>
    <col min="4" max="7" width="9.140625" style="301"/>
    <col min="8" max="8" width="20.42578125" style="301" customWidth="1"/>
    <col min="9" max="10" width="9.140625" style="301"/>
    <col min="11" max="11" width="9" style="301" customWidth="1"/>
    <col min="12" max="14" width="9.140625" style="301" hidden="1" customWidth="1"/>
    <col min="15" max="16" width="9.140625" style="301"/>
    <col min="17" max="18" width="9.140625" style="301" customWidth="1"/>
    <col min="19" max="32" width="9.140625" style="301"/>
    <col min="33" max="33" width="10.42578125" style="301" bestFit="1" customWidth="1"/>
    <col min="34" max="44" width="9.140625" style="301"/>
    <col min="45" max="45" width="83.85546875" style="161" customWidth="1"/>
    <col min="46" max="47" width="9.140625" style="254"/>
    <col min="48" max="48" width="29.7109375" style="254" customWidth="1"/>
    <col min="49" max="49" width="22" style="254" customWidth="1"/>
    <col min="50" max="50" width="9.140625" style="254"/>
    <col min="51" max="51" width="38.5703125" style="254" bestFit="1" customWidth="1"/>
    <col min="52" max="16384" width="9.140625" style="301"/>
  </cols>
  <sheetData>
    <row r="2" spans="2:51" ht="21" x14ac:dyDescent="0.25">
      <c r="B2" s="151"/>
      <c r="C2" s="254"/>
      <c r="D2" s="254"/>
      <c r="E2" s="152"/>
      <c r="F2" s="152"/>
      <c r="G2" s="254"/>
      <c r="H2" s="153"/>
      <c r="I2" s="153"/>
      <c r="J2" s="254"/>
      <c r="K2" s="153"/>
      <c r="L2" s="153"/>
      <c r="M2" s="254"/>
      <c r="N2" s="254"/>
      <c r="O2" s="154"/>
      <c r="P2" s="155" t="s">
        <v>0</v>
      </c>
      <c r="Q2" s="155"/>
      <c r="R2" s="156"/>
      <c r="S2" s="157"/>
      <c r="T2" s="158"/>
      <c r="U2" s="158"/>
      <c r="V2" s="159"/>
      <c r="W2" s="160"/>
      <c r="X2" s="158"/>
      <c r="Y2" s="158"/>
      <c r="Z2" s="158"/>
      <c r="AA2" s="158"/>
      <c r="AB2" s="158"/>
      <c r="AC2" s="158"/>
      <c r="AD2" s="158"/>
      <c r="AE2" s="158"/>
      <c r="AM2" s="254"/>
      <c r="AN2" s="254"/>
      <c r="AO2" s="254"/>
      <c r="AP2" s="254"/>
      <c r="AQ2" s="254"/>
      <c r="AR2" s="254"/>
    </row>
    <row r="3" spans="2:51" ht="21" x14ac:dyDescent="0.25">
      <c r="B3" s="162" t="s">
        <v>1</v>
      </c>
      <c r="C3" s="162"/>
      <c r="D3" s="162"/>
      <c r="E3" s="254"/>
      <c r="F3" s="153"/>
      <c r="G3" s="153"/>
      <c r="H3" s="254"/>
      <c r="I3" s="254"/>
      <c r="J3" s="254"/>
      <c r="K3" s="163"/>
      <c r="L3" s="164"/>
      <c r="M3" s="254"/>
      <c r="N3" s="254"/>
      <c r="O3" s="165" t="s">
        <v>2</v>
      </c>
      <c r="P3" s="367" t="s">
        <v>135</v>
      </c>
      <c r="Q3" s="368"/>
      <c r="R3" s="368"/>
      <c r="S3" s="368"/>
      <c r="T3" s="368"/>
      <c r="U3" s="369"/>
      <c r="V3" s="166"/>
      <c r="W3" s="166"/>
      <c r="X3" s="166"/>
      <c r="Y3" s="166"/>
      <c r="Z3" s="166"/>
      <c r="AH3" s="254"/>
      <c r="AI3" s="254"/>
      <c r="AJ3" s="254"/>
      <c r="AK3" s="254"/>
      <c r="AL3" s="161"/>
      <c r="AM3" s="254"/>
      <c r="AN3" s="254"/>
      <c r="AO3" s="254"/>
      <c r="AP3" s="254"/>
      <c r="AQ3" s="254"/>
      <c r="AR3" s="254"/>
      <c r="AS3" s="254"/>
    </row>
    <row r="4" spans="2:51" x14ac:dyDescent="0.25">
      <c r="B4" s="167" t="s">
        <v>4</v>
      </c>
      <c r="C4" s="167"/>
      <c r="D4" s="167"/>
      <c r="E4" s="254"/>
      <c r="F4" s="168"/>
      <c r="G4" s="254"/>
      <c r="H4" s="254"/>
      <c r="I4" s="254"/>
      <c r="J4" s="254"/>
      <c r="K4" s="254"/>
      <c r="L4" s="254"/>
      <c r="M4" s="254"/>
      <c r="N4" s="254"/>
      <c r="O4" s="165" t="s">
        <v>5</v>
      </c>
      <c r="P4" s="367" t="s">
        <v>135</v>
      </c>
      <c r="Q4" s="368"/>
      <c r="R4" s="368"/>
      <c r="S4" s="368"/>
      <c r="T4" s="368"/>
      <c r="U4" s="369"/>
      <c r="V4" s="166"/>
      <c r="W4" s="166"/>
      <c r="X4" s="166"/>
      <c r="Y4" s="166"/>
      <c r="Z4" s="166"/>
      <c r="AH4" s="254"/>
      <c r="AI4" s="254"/>
      <c r="AJ4" s="254"/>
      <c r="AK4" s="254"/>
      <c r="AL4" s="161"/>
      <c r="AM4" s="254"/>
      <c r="AN4" s="254"/>
      <c r="AO4" s="254"/>
      <c r="AP4" s="254"/>
      <c r="AQ4" s="254"/>
      <c r="AR4" s="254"/>
      <c r="AS4" s="254"/>
    </row>
    <row r="5" spans="2:51" x14ac:dyDescent="0.25">
      <c r="B5" s="254"/>
      <c r="C5" s="254"/>
      <c r="D5" s="254"/>
      <c r="E5" s="169"/>
      <c r="F5" s="169"/>
      <c r="G5" s="254"/>
      <c r="H5" s="254"/>
      <c r="I5" s="254"/>
      <c r="J5" s="254"/>
      <c r="K5" s="254"/>
      <c r="L5" s="254"/>
      <c r="M5" s="254"/>
      <c r="N5" s="254"/>
      <c r="O5" s="165" t="s">
        <v>6</v>
      </c>
      <c r="P5" s="367" t="s">
        <v>133</v>
      </c>
      <c r="Q5" s="368"/>
      <c r="R5" s="368"/>
      <c r="S5" s="368"/>
      <c r="T5" s="368"/>
      <c r="U5" s="369"/>
      <c r="V5" s="166"/>
      <c r="W5" s="166"/>
      <c r="X5" s="166"/>
      <c r="Y5" s="166"/>
      <c r="Z5" s="166"/>
      <c r="AH5" s="254"/>
      <c r="AI5" s="254"/>
      <c r="AJ5" s="254"/>
      <c r="AK5" s="254"/>
      <c r="AL5" s="161"/>
      <c r="AM5" s="254"/>
      <c r="AN5" s="254"/>
      <c r="AO5" s="254"/>
      <c r="AP5" s="254"/>
      <c r="AQ5" s="254"/>
      <c r="AR5" s="254"/>
      <c r="AS5" s="254"/>
    </row>
    <row r="6" spans="2:51" x14ac:dyDescent="0.25">
      <c r="B6" s="367" t="s">
        <v>7</v>
      </c>
      <c r="C6" s="369"/>
      <c r="D6" s="370" t="s">
        <v>8</v>
      </c>
      <c r="E6" s="371"/>
      <c r="F6" s="371"/>
      <c r="G6" s="371"/>
      <c r="H6" s="372"/>
      <c r="I6" s="254"/>
      <c r="J6" s="254"/>
      <c r="K6" s="165"/>
      <c r="L6" s="373">
        <v>41686</v>
      </c>
      <c r="M6" s="373"/>
      <c r="N6" s="170"/>
      <c r="O6" s="170"/>
      <c r="P6" s="171"/>
      <c r="Q6" s="171"/>
      <c r="R6" s="171"/>
      <c r="S6" s="171"/>
      <c r="T6" s="171"/>
      <c r="U6" s="171"/>
      <c r="V6" s="171"/>
      <c r="W6" s="172"/>
      <c r="X6" s="172"/>
      <c r="Y6" s="172"/>
      <c r="Z6" s="172"/>
      <c r="AA6" s="172"/>
      <c r="AB6" s="172"/>
      <c r="AC6" s="172"/>
      <c r="AD6" s="172"/>
      <c r="AE6" s="172"/>
      <c r="AJ6" s="302"/>
      <c r="AM6" s="174"/>
      <c r="AN6" s="174"/>
      <c r="AO6" s="174"/>
      <c r="AP6" s="174"/>
      <c r="AQ6" s="174"/>
      <c r="AR6" s="174"/>
      <c r="AS6" s="175"/>
    </row>
    <row r="7" spans="2:51" ht="36" x14ac:dyDescent="0.25">
      <c r="B7" s="374" t="s">
        <v>9</v>
      </c>
      <c r="C7" s="375"/>
      <c r="D7" s="374" t="s">
        <v>10</v>
      </c>
      <c r="E7" s="376"/>
      <c r="F7" s="376"/>
      <c r="G7" s="375"/>
      <c r="H7" s="317" t="s">
        <v>11</v>
      </c>
      <c r="I7" s="316" t="s">
        <v>12</v>
      </c>
      <c r="J7" s="316" t="s">
        <v>13</v>
      </c>
      <c r="K7" s="316" t="s">
        <v>14</v>
      </c>
      <c r="L7" s="161"/>
      <c r="M7" s="161"/>
      <c r="N7" s="161"/>
      <c r="O7" s="317" t="s">
        <v>15</v>
      </c>
      <c r="P7" s="374" t="s">
        <v>16</v>
      </c>
      <c r="Q7" s="376"/>
      <c r="R7" s="376"/>
      <c r="S7" s="376"/>
      <c r="T7" s="375"/>
      <c r="U7" s="387" t="s">
        <v>17</v>
      </c>
      <c r="V7" s="387"/>
      <c r="W7" s="316" t="s">
        <v>18</v>
      </c>
      <c r="X7" s="374" t="s">
        <v>19</v>
      </c>
      <c r="Y7" s="375"/>
      <c r="Z7" s="374" t="s">
        <v>20</v>
      </c>
      <c r="AA7" s="375"/>
      <c r="AB7" s="374" t="s">
        <v>21</v>
      </c>
      <c r="AC7" s="375"/>
      <c r="AD7" s="374" t="s">
        <v>22</v>
      </c>
      <c r="AE7" s="375"/>
      <c r="AF7" s="316" t="s">
        <v>23</v>
      </c>
      <c r="AG7" s="316" t="s">
        <v>24</v>
      </c>
      <c r="AH7" s="316" t="s">
        <v>25</v>
      </c>
      <c r="AI7" s="316" t="s">
        <v>26</v>
      </c>
      <c r="AJ7" s="374" t="s">
        <v>27</v>
      </c>
      <c r="AK7" s="376"/>
      <c r="AL7" s="376"/>
      <c r="AM7" s="376"/>
      <c r="AN7" s="375"/>
      <c r="AO7" s="374" t="s">
        <v>28</v>
      </c>
      <c r="AP7" s="376"/>
      <c r="AQ7" s="375"/>
      <c r="AR7" s="316" t="s">
        <v>29</v>
      </c>
      <c r="AS7" s="176"/>
      <c r="AT7" s="161"/>
      <c r="AU7" s="161"/>
      <c r="AV7" s="161"/>
      <c r="AW7" s="161"/>
      <c r="AX7" s="161"/>
      <c r="AY7" s="161"/>
    </row>
    <row r="8" spans="2:51" x14ac:dyDescent="0.25">
      <c r="B8" s="377">
        <v>41956</v>
      </c>
      <c r="C8" s="378"/>
      <c r="D8" s="379" t="s">
        <v>30</v>
      </c>
      <c r="E8" s="380"/>
      <c r="F8" s="380"/>
      <c r="G8" s="381"/>
      <c r="H8" s="177"/>
      <c r="I8" s="379" t="s">
        <v>30</v>
      </c>
      <c r="J8" s="380"/>
      <c r="K8" s="381"/>
      <c r="L8" s="178"/>
      <c r="M8" s="178"/>
      <c r="N8" s="178"/>
      <c r="O8" s="177" t="s">
        <v>31</v>
      </c>
      <c r="P8" s="177" t="s">
        <v>31</v>
      </c>
      <c r="Q8" s="177" t="s">
        <v>32</v>
      </c>
      <c r="R8" s="177" t="s">
        <v>32</v>
      </c>
      <c r="S8" s="177" t="s">
        <v>31</v>
      </c>
      <c r="T8" s="177" t="s">
        <v>33</v>
      </c>
      <c r="U8" s="382" t="s">
        <v>34</v>
      </c>
      <c r="V8" s="382"/>
      <c r="W8" s="179" t="s">
        <v>35</v>
      </c>
      <c r="X8" s="383">
        <v>0</v>
      </c>
      <c r="Y8" s="384"/>
      <c r="Z8" s="385" t="s">
        <v>36</v>
      </c>
      <c r="AA8" s="386"/>
      <c r="AB8" s="383">
        <v>1185</v>
      </c>
      <c r="AC8" s="384"/>
      <c r="AD8" s="388">
        <v>800</v>
      </c>
      <c r="AE8" s="389"/>
      <c r="AF8" s="177"/>
      <c r="AG8" s="179">
        <f>AG34-AG10</f>
        <v>25622</v>
      </c>
      <c r="AH8" s="180"/>
      <c r="AI8" s="180"/>
      <c r="AJ8" s="177" t="s">
        <v>37</v>
      </c>
      <c r="AK8" s="177" t="s">
        <v>37</v>
      </c>
      <c r="AL8" s="177" t="s">
        <v>37</v>
      </c>
      <c r="AM8" s="177" t="s">
        <v>37</v>
      </c>
      <c r="AN8" s="177" t="s">
        <v>37</v>
      </c>
      <c r="AO8" s="177" t="s">
        <v>37</v>
      </c>
      <c r="AP8" s="177" t="s">
        <v>32</v>
      </c>
      <c r="AQ8" s="177" t="s">
        <v>32</v>
      </c>
      <c r="AR8" s="177" t="s">
        <v>38</v>
      </c>
      <c r="AS8" s="176"/>
      <c r="AV8" s="181" t="s">
        <v>39</v>
      </c>
    </row>
    <row r="9" spans="2:51" ht="60" x14ac:dyDescent="0.25">
      <c r="B9" s="390" t="s">
        <v>40</v>
      </c>
      <c r="C9" s="390"/>
      <c r="D9" s="391" t="s">
        <v>41</v>
      </c>
      <c r="E9" s="392"/>
      <c r="F9" s="393" t="s">
        <v>42</v>
      </c>
      <c r="G9" s="392"/>
      <c r="H9" s="394" t="s">
        <v>43</v>
      </c>
      <c r="I9" s="390" t="s">
        <v>44</v>
      </c>
      <c r="J9" s="390"/>
      <c r="K9" s="390"/>
      <c r="L9" s="316" t="s">
        <v>45</v>
      </c>
      <c r="M9" s="387" t="s">
        <v>46</v>
      </c>
      <c r="N9" s="182" t="s">
        <v>47</v>
      </c>
      <c r="O9" s="395" t="s">
        <v>48</v>
      </c>
      <c r="P9" s="395" t="s">
        <v>49</v>
      </c>
      <c r="Q9" s="183" t="s">
        <v>50</v>
      </c>
      <c r="R9" s="402" t="s">
        <v>51</v>
      </c>
      <c r="S9" s="403"/>
      <c r="T9" s="404"/>
      <c r="U9" s="314" t="s">
        <v>52</v>
      </c>
      <c r="V9" s="314" t="s">
        <v>53</v>
      </c>
      <c r="W9" s="390" t="s">
        <v>54</v>
      </c>
      <c r="X9" s="408" t="s">
        <v>55</v>
      </c>
      <c r="Y9" s="409"/>
      <c r="Z9" s="409"/>
      <c r="AA9" s="409"/>
      <c r="AB9" s="409"/>
      <c r="AC9" s="409"/>
      <c r="AD9" s="409"/>
      <c r="AE9" s="410"/>
      <c r="AF9" s="313" t="s">
        <v>56</v>
      </c>
      <c r="AG9" s="313" t="s">
        <v>57</v>
      </c>
      <c r="AH9" s="397" t="s">
        <v>58</v>
      </c>
      <c r="AI9" s="411" t="s">
        <v>59</v>
      </c>
      <c r="AJ9" s="314" t="s">
        <v>60</v>
      </c>
      <c r="AK9" s="314" t="s">
        <v>61</v>
      </c>
      <c r="AL9" s="314" t="s">
        <v>62</v>
      </c>
      <c r="AM9" s="314" t="s">
        <v>63</v>
      </c>
      <c r="AN9" s="314" t="s">
        <v>64</v>
      </c>
      <c r="AO9" s="314" t="s">
        <v>65</v>
      </c>
      <c r="AP9" s="314" t="s">
        <v>66</v>
      </c>
      <c r="AQ9" s="395" t="s">
        <v>67</v>
      </c>
      <c r="AR9" s="314" t="s">
        <v>68</v>
      </c>
      <c r="AS9" s="397" t="s">
        <v>69</v>
      </c>
      <c r="AV9" s="184" t="s">
        <v>70</v>
      </c>
      <c r="AW9" s="184" t="s">
        <v>71</v>
      </c>
      <c r="AY9" s="185" t="s">
        <v>72</v>
      </c>
    </row>
    <row r="10" spans="2:51" x14ac:dyDescent="0.25">
      <c r="B10" s="314" t="s">
        <v>73</v>
      </c>
      <c r="C10" s="314" t="s">
        <v>74</v>
      </c>
      <c r="D10" s="314" t="s">
        <v>75</v>
      </c>
      <c r="E10" s="314" t="s">
        <v>76</v>
      </c>
      <c r="F10" s="314" t="s">
        <v>75</v>
      </c>
      <c r="G10" s="314" t="s">
        <v>76</v>
      </c>
      <c r="H10" s="394"/>
      <c r="I10" s="314" t="s">
        <v>76</v>
      </c>
      <c r="J10" s="314" t="s">
        <v>76</v>
      </c>
      <c r="K10" s="314" t="s">
        <v>76</v>
      </c>
      <c r="L10" s="177" t="s">
        <v>30</v>
      </c>
      <c r="M10" s="387"/>
      <c r="N10" s="177" t="s">
        <v>30</v>
      </c>
      <c r="O10" s="396"/>
      <c r="P10" s="396"/>
      <c r="Q10" s="150">
        <f>'NOV 12'!Q34</f>
        <v>13904394</v>
      </c>
      <c r="R10" s="405"/>
      <c r="S10" s="406"/>
      <c r="T10" s="407"/>
      <c r="U10" s="314" t="s">
        <v>76</v>
      </c>
      <c r="V10" s="314" t="s">
        <v>76</v>
      </c>
      <c r="W10" s="390"/>
      <c r="X10" s="186" t="s">
        <v>77</v>
      </c>
      <c r="Y10" s="186" t="s">
        <v>78</v>
      </c>
      <c r="Z10" s="186" t="s">
        <v>79</v>
      </c>
      <c r="AA10" s="186" t="s">
        <v>80</v>
      </c>
      <c r="AB10" s="186" t="s">
        <v>81</v>
      </c>
      <c r="AC10" s="186" t="s">
        <v>82</v>
      </c>
      <c r="AD10" s="186" t="s">
        <v>83</v>
      </c>
      <c r="AE10" s="186" t="s">
        <v>84</v>
      </c>
      <c r="AF10" s="187"/>
      <c r="AG10" s="148">
        <f>'NOV 12'!AG34</f>
        <v>32353706</v>
      </c>
      <c r="AH10" s="397"/>
      <c r="AI10" s="412"/>
      <c r="AJ10" s="314" t="s">
        <v>85</v>
      </c>
      <c r="AK10" s="314" t="s">
        <v>85</v>
      </c>
      <c r="AL10" s="314" t="s">
        <v>85</v>
      </c>
      <c r="AM10" s="314" t="s">
        <v>85</v>
      </c>
      <c r="AN10" s="314" t="s">
        <v>85</v>
      </c>
      <c r="AO10" s="314" t="s">
        <v>85</v>
      </c>
      <c r="AP10" s="149">
        <f>'NOV 12'!AP34</f>
        <v>7112215</v>
      </c>
      <c r="AQ10" s="396"/>
      <c r="AR10" s="315" t="s">
        <v>86</v>
      </c>
      <c r="AS10" s="397"/>
      <c r="AV10" s="188" t="s">
        <v>87</v>
      </c>
      <c r="AW10" s="188" t="s">
        <v>88</v>
      </c>
      <c r="AY10" s="189"/>
    </row>
    <row r="11" spans="2:51" x14ac:dyDescent="0.25">
      <c r="B11" s="190">
        <v>2</v>
      </c>
      <c r="C11" s="190">
        <v>4.1666666666666664E-2</v>
      </c>
      <c r="D11" s="191">
        <v>16</v>
      </c>
      <c r="E11" s="192">
        <f>D11/1.42</f>
        <v>11.267605633802818</v>
      </c>
      <c r="F11" s="255">
        <v>66</v>
      </c>
      <c r="G11" s="192">
        <f>F11/1.42</f>
        <v>46.478873239436624</v>
      </c>
      <c r="H11" s="193" t="s">
        <v>89</v>
      </c>
      <c r="I11" s="193">
        <f>J11-(2/1.42)</f>
        <v>41.549295774647888</v>
      </c>
      <c r="J11" s="194">
        <f>(F11-5)/1.42</f>
        <v>42.95774647887324</v>
      </c>
      <c r="K11" s="193">
        <f>J11+(6/1.42)</f>
        <v>47.183098591549296</v>
      </c>
      <c r="L11" s="195">
        <v>14</v>
      </c>
      <c r="M11" s="196" t="s">
        <v>90</v>
      </c>
      <c r="N11" s="196">
        <v>11.4</v>
      </c>
      <c r="O11" s="197">
        <v>121</v>
      </c>
      <c r="P11" s="197">
        <v>90</v>
      </c>
      <c r="Q11" s="197">
        <v>13908055</v>
      </c>
      <c r="R11" s="198">
        <f>Q11-Q10</f>
        <v>3661</v>
      </c>
      <c r="S11" s="199">
        <f>R11*24/1000</f>
        <v>87.864000000000004</v>
      </c>
      <c r="T11" s="199">
        <f>R11/1000</f>
        <v>3.661</v>
      </c>
      <c r="U11" s="200">
        <v>5.4</v>
      </c>
      <c r="V11" s="200">
        <f>U11</f>
        <v>5.4</v>
      </c>
      <c r="W11" s="262" t="s">
        <v>132</v>
      </c>
      <c r="X11" s="256">
        <v>0</v>
      </c>
      <c r="Y11" s="256">
        <v>0</v>
      </c>
      <c r="Z11" s="256">
        <v>1025</v>
      </c>
      <c r="AA11" s="256">
        <v>0</v>
      </c>
      <c r="AB11" s="256">
        <v>1028</v>
      </c>
      <c r="AC11" s="201" t="s">
        <v>91</v>
      </c>
      <c r="AD11" s="201" t="s">
        <v>91</v>
      </c>
      <c r="AE11" s="201" t="s">
        <v>91</v>
      </c>
      <c r="AF11" s="202" t="s">
        <v>91</v>
      </c>
      <c r="AG11" s="202">
        <v>32354302</v>
      </c>
      <c r="AH11" s="203">
        <f>IF(ISBLANK(AG11),"-",AG11-AG10)</f>
        <v>596</v>
      </c>
      <c r="AI11" s="204">
        <f>AH11/T11</f>
        <v>162.79704998634253</v>
      </c>
      <c r="AJ11" s="205">
        <v>0</v>
      </c>
      <c r="AK11" s="205">
        <v>0</v>
      </c>
      <c r="AL11" s="205">
        <v>1</v>
      </c>
      <c r="AM11" s="205">
        <v>0</v>
      </c>
      <c r="AN11" s="205">
        <v>1</v>
      </c>
      <c r="AO11" s="205">
        <v>0.35</v>
      </c>
      <c r="AP11" s="256">
        <v>7113209</v>
      </c>
      <c r="AQ11" s="256">
        <f>AP11-AP10</f>
        <v>994</v>
      </c>
      <c r="AR11" s="206"/>
      <c r="AS11" s="207" t="s">
        <v>114</v>
      </c>
      <c r="AV11" s="188" t="s">
        <v>89</v>
      </c>
      <c r="AW11" s="188" t="s">
        <v>92</v>
      </c>
      <c r="AY11" s="253" t="s">
        <v>134</v>
      </c>
    </row>
    <row r="12" spans="2:51" x14ac:dyDescent="0.25">
      <c r="B12" s="190">
        <v>2.0416666666666701</v>
      </c>
      <c r="C12" s="190">
        <v>8.3333333333333329E-2</v>
      </c>
      <c r="D12" s="191">
        <v>18</v>
      </c>
      <c r="E12" s="192">
        <f t="shared" ref="E12:E34" si="0">D12/1.42</f>
        <v>12.67605633802817</v>
      </c>
      <c r="F12" s="255">
        <v>66</v>
      </c>
      <c r="G12" s="192">
        <f t="shared" ref="G12:G34" si="1">F12/1.42</f>
        <v>46.478873239436624</v>
      </c>
      <c r="H12" s="193" t="s">
        <v>89</v>
      </c>
      <c r="I12" s="193">
        <f t="shared" ref="I12:I34" si="2">J12-(2/1.42)</f>
        <v>41.549295774647888</v>
      </c>
      <c r="J12" s="194">
        <f>(F12-5)/1.42</f>
        <v>42.95774647887324</v>
      </c>
      <c r="K12" s="193">
        <f>J12+(6/1.42)</f>
        <v>47.183098591549296</v>
      </c>
      <c r="L12" s="195">
        <v>14</v>
      </c>
      <c r="M12" s="196" t="s">
        <v>90</v>
      </c>
      <c r="N12" s="196">
        <v>11.2</v>
      </c>
      <c r="O12" s="197">
        <v>119</v>
      </c>
      <c r="P12" s="197">
        <v>86</v>
      </c>
      <c r="Q12" s="197">
        <v>13911654</v>
      </c>
      <c r="R12" s="198">
        <f t="shared" ref="R12:R34" si="3">Q12-Q11</f>
        <v>3599</v>
      </c>
      <c r="S12" s="199">
        <f t="shared" ref="S12:S34" si="4">R12*24/1000</f>
        <v>86.376000000000005</v>
      </c>
      <c r="T12" s="199">
        <f t="shared" ref="T12:T34" si="5">R12/1000</f>
        <v>3.5990000000000002</v>
      </c>
      <c r="U12" s="200">
        <v>6.8</v>
      </c>
      <c r="V12" s="200">
        <f t="shared" ref="V12:V34" si="6">U12</f>
        <v>6.8</v>
      </c>
      <c r="W12" s="262" t="s">
        <v>132</v>
      </c>
      <c r="X12" s="256">
        <v>0</v>
      </c>
      <c r="Y12" s="256">
        <v>0</v>
      </c>
      <c r="Z12" s="256">
        <v>987</v>
      </c>
      <c r="AA12" s="256">
        <v>0</v>
      </c>
      <c r="AB12" s="256">
        <v>1008</v>
      </c>
      <c r="AC12" s="201" t="s">
        <v>91</v>
      </c>
      <c r="AD12" s="201" t="s">
        <v>91</v>
      </c>
      <c r="AE12" s="201" t="s">
        <v>91</v>
      </c>
      <c r="AF12" s="202" t="s">
        <v>91</v>
      </c>
      <c r="AG12" s="202">
        <v>32354842</v>
      </c>
      <c r="AH12" s="203">
        <f>IF(ISBLANK(AG12),"-",AG12-AG11)</f>
        <v>540</v>
      </c>
      <c r="AI12" s="204">
        <f t="shared" ref="AI12:AI34" si="7">AH12/T12</f>
        <v>150.04167824395665</v>
      </c>
      <c r="AJ12" s="205">
        <v>0</v>
      </c>
      <c r="AK12" s="205">
        <v>0</v>
      </c>
      <c r="AL12" s="205">
        <v>1</v>
      </c>
      <c r="AM12" s="205">
        <v>0</v>
      </c>
      <c r="AN12" s="205">
        <v>1</v>
      </c>
      <c r="AO12" s="205">
        <v>0.35</v>
      </c>
      <c r="AP12" s="256">
        <v>7114534</v>
      </c>
      <c r="AQ12" s="256">
        <f t="shared" ref="AQ12:AQ34" si="8">AP12-AP11</f>
        <v>1325</v>
      </c>
      <c r="AR12" s="208"/>
      <c r="AS12" s="207" t="s">
        <v>114</v>
      </c>
      <c r="AV12" s="188" t="s">
        <v>93</v>
      </c>
      <c r="AW12" s="188" t="s">
        <v>94</v>
      </c>
      <c r="AY12" s="253" t="s">
        <v>3</v>
      </c>
    </row>
    <row r="13" spans="2:51" x14ac:dyDescent="0.25">
      <c r="B13" s="190">
        <v>2.0833333333333299</v>
      </c>
      <c r="C13" s="190">
        <v>0.125</v>
      </c>
      <c r="D13" s="191">
        <v>15</v>
      </c>
      <c r="E13" s="192">
        <f t="shared" si="0"/>
        <v>10.563380281690142</v>
      </c>
      <c r="F13" s="255">
        <v>66</v>
      </c>
      <c r="G13" s="192">
        <f t="shared" si="1"/>
        <v>46.478873239436624</v>
      </c>
      <c r="H13" s="193" t="s">
        <v>89</v>
      </c>
      <c r="I13" s="193">
        <f t="shared" si="2"/>
        <v>41.549295774647888</v>
      </c>
      <c r="J13" s="194">
        <f>(F13-5)/1.42</f>
        <v>42.95774647887324</v>
      </c>
      <c r="K13" s="193">
        <f>J13+(6/1.42)</f>
        <v>47.183098591549296</v>
      </c>
      <c r="L13" s="195">
        <v>14</v>
      </c>
      <c r="M13" s="196" t="s">
        <v>90</v>
      </c>
      <c r="N13" s="196">
        <v>11.2</v>
      </c>
      <c r="O13" s="197">
        <v>114</v>
      </c>
      <c r="P13" s="197">
        <v>88</v>
      </c>
      <c r="Q13" s="197">
        <v>13915312</v>
      </c>
      <c r="R13" s="198">
        <f t="shared" si="3"/>
        <v>3658</v>
      </c>
      <c r="S13" s="199">
        <f t="shared" si="4"/>
        <v>87.792000000000002</v>
      </c>
      <c r="T13" s="199">
        <f t="shared" si="5"/>
        <v>3.6579999999999999</v>
      </c>
      <c r="U13" s="200">
        <v>7.9</v>
      </c>
      <c r="V13" s="200">
        <f t="shared" si="6"/>
        <v>7.9</v>
      </c>
      <c r="W13" s="262" t="s">
        <v>132</v>
      </c>
      <c r="X13" s="256">
        <v>0</v>
      </c>
      <c r="Y13" s="256">
        <v>0</v>
      </c>
      <c r="Z13" s="256">
        <v>1017</v>
      </c>
      <c r="AA13" s="256">
        <v>0</v>
      </c>
      <c r="AB13" s="256">
        <v>1028</v>
      </c>
      <c r="AC13" s="201" t="s">
        <v>91</v>
      </c>
      <c r="AD13" s="201" t="s">
        <v>91</v>
      </c>
      <c r="AE13" s="201" t="s">
        <v>91</v>
      </c>
      <c r="AF13" s="202" t="s">
        <v>91</v>
      </c>
      <c r="AG13" s="202">
        <v>32355398</v>
      </c>
      <c r="AH13" s="203">
        <f>IF(ISBLANK(AG13),"-",AG13-AG12)</f>
        <v>556</v>
      </c>
      <c r="AI13" s="204">
        <f t="shared" si="7"/>
        <v>151.99562602515036</v>
      </c>
      <c r="AJ13" s="205">
        <v>0</v>
      </c>
      <c r="AK13" s="205">
        <v>0</v>
      </c>
      <c r="AL13" s="205">
        <v>1</v>
      </c>
      <c r="AM13" s="205">
        <v>0</v>
      </c>
      <c r="AN13" s="205">
        <v>1</v>
      </c>
      <c r="AO13" s="205">
        <v>0.35</v>
      </c>
      <c r="AP13" s="256">
        <v>7115654</v>
      </c>
      <c r="AQ13" s="256">
        <f t="shared" si="8"/>
        <v>1120</v>
      </c>
      <c r="AR13" s="206"/>
      <c r="AS13" s="207" t="s">
        <v>114</v>
      </c>
      <c r="AV13" s="188" t="s">
        <v>95</v>
      </c>
      <c r="AW13" s="188" t="s">
        <v>96</v>
      </c>
      <c r="AY13" s="253" t="s">
        <v>136</v>
      </c>
    </row>
    <row r="14" spans="2:51" x14ac:dyDescent="0.25">
      <c r="B14" s="190">
        <v>2.125</v>
      </c>
      <c r="C14" s="190">
        <v>0.16666666666666699</v>
      </c>
      <c r="D14" s="191">
        <v>18</v>
      </c>
      <c r="E14" s="192">
        <f t="shared" si="0"/>
        <v>12.67605633802817</v>
      </c>
      <c r="F14" s="255">
        <v>66</v>
      </c>
      <c r="G14" s="192">
        <f t="shared" si="1"/>
        <v>46.478873239436624</v>
      </c>
      <c r="H14" s="193" t="s">
        <v>89</v>
      </c>
      <c r="I14" s="193">
        <f t="shared" si="2"/>
        <v>41.549295774647888</v>
      </c>
      <c r="J14" s="194">
        <f>(F14-5)/1.42</f>
        <v>42.95774647887324</v>
      </c>
      <c r="K14" s="193">
        <f>J14+(6/1.42)</f>
        <v>47.183098591549296</v>
      </c>
      <c r="L14" s="195">
        <v>14</v>
      </c>
      <c r="M14" s="196" t="s">
        <v>90</v>
      </c>
      <c r="N14" s="196">
        <v>12.8</v>
      </c>
      <c r="O14" s="197">
        <v>116</v>
      </c>
      <c r="P14" s="197">
        <v>87</v>
      </c>
      <c r="Q14" s="197">
        <v>13918859</v>
      </c>
      <c r="R14" s="198">
        <f t="shared" si="3"/>
        <v>3547</v>
      </c>
      <c r="S14" s="199">
        <f t="shared" si="4"/>
        <v>85.128</v>
      </c>
      <c r="T14" s="199">
        <f t="shared" si="5"/>
        <v>3.5470000000000002</v>
      </c>
      <c r="U14" s="200">
        <v>8.9</v>
      </c>
      <c r="V14" s="200">
        <f t="shared" si="6"/>
        <v>8.9</v>
      </c>
      <c r="W14" s="262" t="s">
        <v>132</v>
      </c>
      <c r="X14" s="256">
        <v>0</v>
      </c>
      <c r="Y14" s="256">
        <v>0</v>
      </c>
      <c r="Z14" s="256">
        <v>992</v>
      </c>
      <c r="AA14" s="256">
        <v>0</v>
      </c>
      <c r="AB14" s="256">
        <v>998</v>
      </c>
      <c r="AC14" s="201" t="s">
        <v>91</v>
      </c>
      <c r="AD14" s="201" t="s">
        <v>91</v>
      </c>
      <c r="AE14" s="201" t="s">
        <v>91</v>
      </c>
      <c r="AF14" s="202" t="s">
        <v>91</v>
      </c>
      <c r="AG14" s="202">
        <v>32355942</v>
      </c>
      <c r="AH14" s="203">
        <f t="shared" ref="AH14:AH34" si="9">IF(ISBLANK(AG14),"-",AG14-AG13)</f>
        <v>544</v>
      </c>
      <c r="AI14" s="204">
        <f t="shared" si="7"/>
        <v>153.36904426275726</v>
      </c>
      <c r="AJ14" s="205">
        <v>0</v>
      </c>
      <c r="AK14" s="205">
        <v>0</v>
      </c>
      <c r="AL14" s="205">
        <v>1</v>
      </c>
      <c r="AM14" s="205">
        <v>0</v>
      </c>
      <c r="AN14" s="205">
        <v>1</v>
      </c>
      <c r="AO14" s="205">
        <v>0.35</v>
      </c>
      <c r="AP14" s="256">
        <v>7116621</v>
      </c>
      <c r="AQ14" s="256">
        <f t="shared" si="8"/>
        <v>967</v>
      </c>
      <c r="AR14" s="206"/>
      <c r="AS14" s="207" t="s">
        <v>114</v>
      </c>
      <c r="AT14" s="209"/>
      <c r="AV14" s="188" t="s">
        <v>97</v>
      </c>
      <c r="AW14" s="188" t="s">
        <v>98</v>
      </c>
      <c r="AY14" s="253" t="s">
        <v>135</v>
      </c>
    </row>
    <row r="15" spans="2:51" x14ac:dyDescent="0.25">
      <c r="B15" s="190">
        <v>2.1666666666666701</v>
      </c>
      <c r="C15" s="190">
        <v>0.20833333333333301</v>
      </c>
      <c r="D15" s="191">
        <v>21</v>
      </c>
      <c r="E15" s="192">
        <f t="shared" si="0"/>
        <v>14.788732394366198</v>
      </c>
      <c r="F15" s="255">
        <v>66</v>
      </c>
      <c r="G15" s="192">
        <f t="shared" si="1"/>
        <v>46.478873239436624</v>
      </c>
      <c r="H15" s="193" t="s">
        <v>89</v>
      </c>
      <c r="I15" s="193">
        <f t="shared" si="2"/>
        <v>41.549295774647888</v>
      </c>
      <c r="J15" s="194">
        <f>(F15-5)/1.42</f>
        <v>42.95774647887324</v>
      </c>
      <c r="K15" s="193">
        <f>J15+(6/1.42)</f>
        <v>47.183098591549296</v>
      </c>
      <c r="L15" s="195">
        <v>18</v>
      </c>
      <c r="M15" s="196" t="s">
        <v>90</v>
      </c>
      <c r="N15" s="196">
        <v>13.1</v>
      </c>
      <c r="O15" s="197">
        <v>101</v>
      </c>
      <c r="P15" s="197">
        <v>100</v>
      </c>
      <c r="Q15" s="197">
        <v>13922779</v>
      </c>
      <c r="R15" s="198">
        <f t="shared" si="3"/>
        <v>3920</v>
      </c>
      <c r="S15" s="199">
        <f t="shared" si="4"/>
        <v>94.08</v>
      </c>
      <c r="T15" s="199">
        <f t="shared" si="5"/>
        <v>3.92</v>
      </c>
      <c r="U15" s="200">
        <v>9.5</v>
      </c>
      <c r="V15" s="200">
        <f t="shared" si="6"/>
        <v>9.5</v>
      </c>
      <c r="W15" s="262" t="s">
        <v>132</v>
      </c>
      <c r="X15" s="256">
        <v>0</v>
      </c>
      <c r="Y15" s="256">
        <v>0</v>
      </c>
      <c r="Z15" s="256">
        <v>1005</v>
      </c>
      <c r="AA15" s="256">
        <v>0</v>
      </c>
      <c r="AB15" s="256">
        <v>998</v>
      </c>
      <c r="AC15" s="201" t="s">
        <v>91</v>
      </c>
      <c r="AD15" s="201" t="s">
        <v>91</v>
      </c>
      <c r="AE15" s="201" t="s">
        <v>91</v>
      </c>
      <c r="AF15" s="202" t="s">
        <v>91</v>
      </c>
      <c r="AG15" s="202">
        <v>32356488</v>
      </c>
      <c r="AH15" s="203">
        <f t="shared" si="9"/>
        <v>546</v>
      </c>
      <c r="AI15" s="204">
        <f t="shared" si="7"/>
        <v>139.28571428571428</v>
      </c>
      <c r="AJ15" s="205">
        <v>0</v>
      </c>
      <c r="AK15" s="205">
        <v>0</v>
      </c>
      <c r="AL15" s="205">
        <v>1</v>
      </c>
      <c r="AM15" s="205">
        <v>0</v>
      </c>
      <c r="AN15" s="205">
        <v>1</v>
      </c>
      <c r="AO15" s="205">
        <v>0.35</v>
      </c>
      <c r="AP15" s="256">
        <v>7117155</v>
      </c>
      <c r="AQ15" s="256">
        <f t="shared" si="8"/>
        <v>534</v>
      </c>
      <c r="AR15" s="206"/>
      <c r="AS15" s="207" t="s">
        <v>114</v>
      </c>
      <c r="AV15" s="188" t="s">
        <v>99</v>
      </c>
      <c r="AW15" s="188" t="s">
        <v>100</v>
      </c>
      <c r="AY15" s="253" t="s">
        <v>143</v>
      </c>
    </row>
    <row r="16" spans="2:51" x14ac:dyDescent="0.25">
      <c r="B16" s="190">
        <v>2.2083333333333299</v>
      </c>
      <c r="C16" s="190">
        <v>0.25</v>
      </c>
      <c r="D16" s="191">
        <v>10</v>
      </c>
      <c r="E16" s="192">
        <f t="shared" si="0"/>
        <v>7.042253521126761</v>
      </c>
      <c r="F16" s="210">
        <v>68</v>
      </c>
      <c r="G16" s="192">
        <f t="shared" si="1"/>
        <v>47.887323943661976</v>
      </c>
      <c r="H16" s="193" t="s">
        <v>89</v>
      </c>
      <c r="I16" s="193">
        <f t="shared" si="2"/>
        <v>46.478873239436624</v>
      </c>
      <c r="J16" s="194">
        <f t="shared" ref="J16:J25" si="10">F16/1.42</f>
        <v>47.887323943661976</v>
      </c>
      <c r="K16" s="193">
        <f>J16+1.42</f>
        <v>49.307323943661977</v>
      </c>
      <c r="L16" s="195">
        <v>19</v>
      </c>
      <c r="M16" s="196" t="s">
        <v>101</v>
      </c>
      <c r="N16" s="196">
        <v>13.1</v>
      </c>
      <c r="O16" s="197">
        <v>122</v>
      </c>
      <c r="P16" s="197">
        <v>118</v>
      </c>
      <c r="Q16" s="197">
        <v>13927362</v>
      </c>
      <c r="R16" s="198">
        <f t="shared" si="3"/>
        <v>4583</v>
      </c>
      <c r="S16" s="199">
        <f t="shared" si="4"/>
        <v>109.992</v>
      </c>
      <c r="T16" s="199">
        <f t="shared" si="5"/>
        <v>4.5830000000000002</v>
      </c>
      <c r="U16" s="200">
        <v>9.5</v>
      </c>
      <c r="V16" s="200">
        <f t="shared" si="6"/>
        <v>9.5</v>
      </c>
      <c r="W16" s="262" t="s">
        <v>132</v>
      </c>
      <c r="X16" s="256">
        <v>0</v>
      </c>
      <c r="Y16" s="256">
        <v>0</v>
      </c>
      <c r="Z16" s="256">
        <v>1196</v>
      </c>
      <c r="AA16" s="256">
        <v>0</v>
      </c>
      <c r="AB16" s="256">
        <v>1109</v>
      </c>
      <c r="AC16" s="201" t="s">
        <v>91</v>
      </c>
      <c r="AD16" s="201" t="s">
        <v>91</v>
      </c>
      <c r="AE16" s="201" t="s">
        <v>91</v>
      </c>
      <c r="AF16" s="202" t="s">
        <v>91</v>
      </c>
      <c r="AG16" s="202">
        <v>32357226</v>
      </c>
      <c r="AH16" s="203">
        <f t="shared" si="9"/>
        <v>738</v>
      </c>
      <c r="AI16" s="204">
        <f t="shared" si="7"/>
        <v>161.02989308313332</v>
      </c>
      <c r="AJ16" s="205">
        <v>0</v>
      </c>
      <c r="AK16" s="205">
        <v>0</v>
      </c>
      <c r="AL16" s="205">
        <v>1</v>
      </c>
      <c r="AM16" s="205">
        <v>0</v>
      </c>
      <c r="AN16" s="205">
        <v>1</v>
      </c>
      <c r="AO16" s="205">
        <v>0</v>
      </c>
      <c r="AP16" s="256">
        <v>7117155</v>
      </c>
      <c r="AQ16" s="256">
        <f t="shared" si="8"/>
        <v>0</v>
      </c>
      <c r="AR16" s="208"/>
      <c r="AS16" s="207" t="s">
        <v>102</v>
      </c>
      <c r="AV16" s="188" t="s">
        <v>103</v>
      </c>
      <c r="AW16" s="188" t="s">
        <v>104</v>
      </c>
      <c r="AY16" s="253" t="s">
        <v>133</v>
      </c>
    </row>
    <row r="17" spans="1:51" x14ac:dyDescent="0.25">
      <c r="B17" s="190">
        <v>2.25</v>
      </c>
      <c r="C17" s="190">
        <v>0.29166666666666702</v>
      </c>
      <c r="D17" s="191">
        <v>8</v>
      </c>
      <c r="E17" s="192">
        <f t="shared" si="0"/>
        <v>5.6338028169014089</v>
      </c>
      <c r="F17" s="210">
        <v>83</v>
      </c>
      <c r="G17" s="192">
        <f t="shared" si="1"/>
        <v>58.450704225352112</v>
      </c>
      <c r="H17" s="193" t="s">
        <v>89</v>
      </c>
      <c r="I17" s="193">
        <f t="shared" si="2"/>
        <v>57.04225352112676</v>
      </c>
      <c r="J17" s="194">
        <f t="shared" si="10"/>
        <v>58.450704225352112</v>
      </c>
      <c r="K17" s="193">
        <f t="shared" ref="K17:K22" si="11">J17+1.42</f>
        <v>59.870704225352114</v>
      </c>
      <c r="L17" s="195">
        <v>19</v>
      </c>
      <c r="M17" s="196" t="s">
        <v>101</v>
      </c>
      <c r="N17" s="196">
        <v>16.7</v>
      </c>
      <c r="O17" s="197">
        <v>138</v>
      </c>
      <c r="P17" s="197">
        <v>148</v>
      </c>
      <c r="Q17" s="197">
        <v>13933384</v>
      </c>
      <c r="R17" s="198">
        <f t="shared" si="3"/>
        <v>6022</v>
      </c>
      <c r="S17" s="199">
        <f t="shared" si="4"/>
        <v>144.52799999999999</v>
      </c>
      <c r="T17" s="199">
        <f t="shared" si="5"/>
        <v>6.0220000000000002</v>
      </c>
      <c r="U17" s="200">
        <v>9.1</v>
      </c>
      <c r="V17" s="200">
        <f t="shared" si="6"/>
        <v>9.1</v>
      </c>
      <c r="W17" s="262" t="s">
        <v>152</v>
      </c>
      <c r="X17" s="256">
        <v>0</v>
      </c>
      <c r="Y17" s="256">
        <v>1025</v>
      </c>
      <c r="Z17" s="256">
        <v>1195</v>
      </c>
      <c r="AA17" s="256">
        <v>1185</v>
      </c>
      <c r="AB17" s="256">
        <v>1198</v>
      </c>
      <c r="AC17" s="201" t="s">
        <v>91</v>
      </c>
      <c r="AD17" s="201" t="s">
        <v>91</v>
      </c>
      <c r="AE17" s="201" t="s">
        <v>91</v>
      </c>
      <c r="AF17" s="202" t="s">
        <v>91</v>
      </c>
      <c r="AG17" s="202">
        <v>32358576</v>
      </c>
      <c r="AH17" s="203">
        <f t="shared" si="9"/>
        <v>1350</v>
      </c>
      <c r="AI17" s="204">
        <f t="shared" si="7"/>
        <v>224.17801394885419</v>
      </c>
      <c r="AJ17" s="205">
        <v>0</v>
      </c>
      <c r="AK17" s="205">
        <v>1</v>
      </c>
      <c r="AL17" s="205">
        <v>1</v>
      </c>
      <c r="AM17" s="205">
        <v>1</v>
      </c>
      <c r="AN17" s="205">
        <v>1</v>
      </c>
      <c r="AO17" s="205">
        <v>0</v>
      </c>
      <c r="AP17" s="256">
        <v>7117155</v>
      </c>
      <c r="AQ17" s="256">
        <f t="shared" si="8"/>
        <v>0</v>
      </c>
      <c r="AR17" s="206"/>
      <c r="AS17" s="207" t="s">
        <v>102</v>
      </c>
      <c r="AT17" s="209"/>
      <c r="AV17" s="188" t="s">
        <v>105</v>
      </c>
      <c r="AW17" s="188" t="s">
        <v>106</v>
      </c>
      <c r="AY17" s="257"/>
    </row>
    <row r="18" spans="1:51" x14ac:dyDescent="0.25">
      <c r="B18" s="190">
        <v>2.2916666666666701</v>
      </c>
      <c r="C18" s="190">
        <v>0.33333333333333298</v>
      </c>
      <c r="D18" s="191">
        <v>8</v>
      </c>
      <c r="E18" s="192">
        <f t="shared" si="0"/>
        <v>5.6338028169014089</v>
      </c>
      <c r="F18" s="210">
        <v>83</v>
      </c>
      <c r="G18" s="192">
        <f t="shared" si="1"/>
        <v>58.450704225352112</v>
      </c>
      <c r="H18" s="193" t="s">
        <v>89</v>
      </c>
      <c r="I18" s="193">
        <f t="shared" si="2"/>
        <v>57.04225352112676</v>
      </c>
      <c r="J18" s="194">
        <f t="shared" si="10"/>
        <v>58.450704225352112</v>
      </c>
      <c r="K18" s="193">
        <f t="shared" si="11"/>
        <v>59.870704225352114</v>
      </c>
      <c r="L18" s="195">
        <v>19</v>
      </c>
      <c r="M18" s="196" t="s">
        <v>101</v>
      </c>
      <c r="N18" s="196">
        <v>17.3</v>
      </c>
      <c r="O18" s="197">
        <v>136</v>
      </c>
      <c r="P18" s="197">
        <v>146</v>
      </c>
      <c r="Q18" s="197">
        <v>13939556</v>
      </c>
      <c r="R18" s="198">
        <f t="shared" si="3"/>
        <v>6172</v>
      </c>
      <c r="S18" s="199">
        <f t="shared" si="4"/>
        <v>148.12799999999999</v>
      </c>
      <c r="T18" s="199">
        <f t="shared" si="5"/>
        <v>6.1719999999999997</v>
      </c>
      <c r="U18" s="200">
        <v>8.5</v>
      </c>
      <c r="V18" s="200">
        <f t="shared" si="6"/>
        <v>8.5</v>
      </c>
      <c r="W18" s="262" t="s">
        <v>152</v>
      </c>
      <c r="X18" s="256">
        <v>0</v>
      </c>
      <c r="Y18" s="256">
        <v>1081</v>
      </c>
      <c r="Z18" s="256">
        <v>1195</v>
      </c>
      <c r="AA18" s="256">
        <v>1185</v>
      </c>
      <c r="AB18" s="256">
        <v>1198</v>
      </c>
      <c r="AC18" s="201" t="s">
        <v>91</v>
      </c>
      <c r="AD18" s="201" t="s">
        <v>91</v>
      </c>
      <c r="AE18" s="201" t="s">
        <v>91</v>
      </c>
      <c r="AF18" s="202" t="s">
        <v>91</v>
      </c>
      <c r="AG18" s="202">
        <v>32359954</v>
      </c>
      <c r="AH18" s="203">
        <f t="shared" si="9"/>
        <v>1378</v>
      </c>
      <c r="AI18" s="204">
        <f t="shared" si="7"/>
        <v>223.26636422553469</v>
      </c>
      <c r="AJ18" s="205">
        <v>0</v>
      </c>
      <c r="AK18" s="205">
        <v>1</v>
      </c>
      <c r="AL18" s="205">
        <v>1</v>
      </c>
      <c r="AM18" s="205">
        <v>1</v>
      </c>
      <c r="AN18" s="205">
        <v>1</v>
      </c>
      <c r="AO18" s="205">
        <v>0</v>
      </c>
      <c r="AP18" s="256">
        <v>7117155</v>
      </c>
      <c r="AQ18" s="256">
        <f t="shared" si="8"/>
        <v>0</v>
      </c>
      <c r="AR18" s="206"/>
      <c r="AS18" s="207" t="s">
        <v>102</v>
      </c>
      <c r="AV18" s="188" t="s">
        <v>107</v>
      </c>
      <c r="AW18" s="188" t="s">
        <v>108</v>
      </c>
      <c r="AY18" s="257"/>
    </row>
    <row r="19" spans="1:51" x14ac:dyDescent="0.25">
      <c r="B19" s="190">
        <v>2.3333333333333299</v>
      </c>
      <c r="C19" s="190">
        <v>0.375</v>
      </c>
      <c r="D19" s="191">
        <v>8</v>
      </c>
      <c r="E19" s="192">
        <f t="shared" si="0"/>
        <v>5.6338028169014089</v>
      </c>
      <c r="F19" s="210">
        <v>83</v>
      </c>
      <c r="G19" s="192">
        <f t="shared" si="1"/>
        <v>58.450704225352112</v>
      </c>
      <c r="H19" s="193" t="s">
        <v>89</v>
      </c>
      <c r="I19" s="193">
        <f t="shared" si="2"/>
        <v>57.04225352112676</v>
      </c>
      <c r="J19" s="194">
        <f t="shared" si="10"/>
        <v>58.450704225352112</v>
      </c>
      <c r="K19" s="193">
        <f t="shared" si="11"/>
        <v>59.870704225352114</v>
      </c>
      <c r="L19" s="195">
        <v>19</v>
      </c>
      <c r="M19" s="196" t="s">
        <v>101</v>
      </c>
      <c r="N19" s="196">
        <v>18.399999999999999</v>
      </c>
      <c r="O19" s="197">
        <v>135</v>
      </c>
      <c r="P19" s="197">
        <v>143</v>
      </c>
      <c r="Q19" s="197">
        <v>13945733</v>
      </c>
      <c r="R19" s="198">
        <f t="shared" si="3"/>
        <v>6177</v>
      </c>
      <c r="S19" s="199">
        <f t="shared" si="4"/>
        <v>148.24799999999999</v>
      </c>
      <c r="T19" s="199">
        <f t="shared" si="5"/>
        <v>6.1769999999999996</v>
      </c>
      <c r="U19" s="200">
        <v>7.7</v>
      </c>
      <c r="V19" s="200">
        <f t="shared" si="6"/>
        <v>7.7</v>
      </c>
      <c r="W19" s="262" t="s">
        <v>152</v>
      </c>
      <c r="X19" s="256">
        <v>0</v>
      </c>
      <c r="Y19" s="256">
        <v>1074</v>
      </c>
      <c r="Z19" s="256">
        <v>1195</v>
      </c>
      <c r="AA19" s="256">
        <v>1185</v>
      </c>
      <c r="AB19" s="256">
        <v>1198</v>
      </c>
      <c r="AC19" s="201" t="s">
        <v>91</v>
      </c>
      <c r="AD19" s="201" t="s">
        <v>91</v>
      </c>
      <c r="AE19" s="201" t="s">
        <v>91</v>
      </c>
      <c r="AF19" s="202" t="s">
        <v>91</v>
      </c>
      <c r="AG19" s="202">
        <v>32361342</v>
      </c>
      <c r="AH19" s="203">
        <f t="shared" si="9"/>
        <v>1388</v>
      </c>
      <c r="AI19" s="204">
        <f t="shared" si="7"/>
        <v>224.70454913388377</v>
      </c>
      <c r="AJ19" s="205">
        <v>0</v>
      </c>
      <c r="AK19" s="205">
        <v>1</v>
      </c>
      <c r="AL19" s="205">
        <v>1</v>
      </c>
      <c r="AM19" s="205">
        <v>1</v>
      </c>
      <c r="AN19" s="205">
        <v>1</v>
      </c>
      <c r="AO19" s="205">
        <v>0</v>
      </c>
      <c r="AP19" s="256">
        <v>7117155</v>
      </c>
      <c r="AQ19" s="256">
        <f t="shared" si="8"/>
        <v>0</v>
      </c>
      <c r="AR19" s="206"/>
      <c r="AS19" s="207" t="s">
        <v>102</v>
      </c>
      <c r="AV19" s="188" t="s">
        <v>109</v>
      </c>
      <c r="AW19" s="188" t="s">
        <v>110</v>
      </c>
      <c r="AY19" s="257"/>
    </row>
    <row r="20" spans="1:51" x14ac:dyDescent="0.25">
      <c r="B20" s="190">
        <v>2.375</v>
      </c>
      <c r="C20" s="190">
        <v>0.41666666666666669</v>
      </c>
      <c r="D20" s="191">
        <v>8</v>
      </c>
      <c r="E20" s="192">
        <f t="shared" si="0"/>
        <v>5.6338028169014089</v>
      </c>
      <c r="F20" s="210">
        <v>83</v>
      </c>
      <c r="G20" s="192">
        <f t="shared" si="1"/>
        <v>58.450704225352112</v>
      </c>
      <c r="H20" s="193" t="s">
        <v>89</v>
      </c>
      <c r="I20" s="193">
        <f t="shared" si="2"/>
        <v>57.04225352112676</v>
      </c>
      <c r="J20" s="194">
        <f t="shared" si="10"/>
        <v>58.450704225352112</v>
      </c>
      <c r="K20" s="193">
        <f t="shared" si="11"/>
        <v>59.870704225352114</v>
      </c>
      <c r="L20" s="195">
        <v>19</v>
      </c>
      <c r="M20" s="196" t="s">
        <v>101</v>
      </c>
      <c r="N20" s="196">
        <v>17.7</v>
      </c>
      <c r="O20" s="197">
        <v>136</v>
      </c>
      <c r="P20" s="197">
        <v>143</v>
      </c>
      <c r="Q20" s="197">
        <v>13951910</v>
      </c>
      <c r="R20" s="198">
        <f t="shared" si="3"/>
        <v>6177</v>
      </c>
      <c r="S20" s="199">
        <f t="shared" si="4"/>
        <v>148.24799999999999</v>
      </c>
      <c r="T20" s="199">
        <f t="shared" si="5"/>
        <v>6.1769999999999996</v>
      </c>
      <c r="U20" s="200">
        <v>7.2</v>
      </c>
      <c r="V20" s="200">
        <f t="shared" si="6"/>
        <v>7.2</v>
      </c>
      <c r="W20" s="262" t="s">
        <v>152</v>
      </c>
      <c r="X20" s="256">
        <v>0</v>
      </c>
      <c r="Y20" s="256">
        <v>1075</v>
      </c>
      <c r="Z20" s="256">
        <v>1195</v>
      </c>
      <c r="AA20" s="256">
        <v>1185</v>
      </c>
      <c r="AB20" s="256">
        <v>1198</v>
      </c>
      <c r="AC20" s="201" t="s">
        <v>91</v>
      </c>
      <c r="AD20" s="201" t="s">
        <v>91</v>
      </c>
      <c r="AE20" s="201" t="s">
        <v>91</v>
      </c>
      <c r="AF20" s="202" t="s">
        <v>91</v>
      </c>
      <c r="AG20" s="202">
        <v>32362730</v>
      </c>
      <c r="AH20" s="203">
        <f t="shared" si="9"/>
        <v>1388</v>
      </c>
      <c r="AI20" s="204">
        <f t="shared" si="7"/>
        <v>224.70454913388377</v>
      </c>
      <c r="AJ20" s="205">
        <v>0</v>
      </c>
      <c r="AK20" s="205">
        <v>1</v>
      </c>
      <c r="AL20" s="205">
        <v>1</v>
      </c>
      <c r="AM20" s="205">
        <v>1</v>
      </c>
      <c r="AN20" s="205">
        <v>1</v>
      </c>
      <c r="AO20" s="205">
        <v>0</v>
      </c>
      <c r="AP20" s="256">
        <v>7117155</v>
      </c>
      <c r="AQ20" s="256">
        <f t="shared" si="8"/>
        <v>0</v>
      </c>
      <c r="AR20" s="208"/>
      <c r="AS20" s="207" t="s">
        <v>102</v>
      </c>
      <c r="AY20" s="257"/>
    </row>
    <row r="21" spans="1:51" x14ac:dyDescent="0.25">
      <c r="B21" s="190">
        <v>2.4166666666666701</v>
      </c>
      <c r="C21" s="190">
        <v>0.45833333333333298</v>
      </c>
      <c r="D21" s="191">
        <v>8</v>
      </c>
      <c r="E21" s="192">
        <f t="shared" si="0"/>
        <v>5.6338028169014089</v>
      </c>
      <c r="F21" s="210">
        <v>83</v>
      </c>
      <c r="G21" s="192">
        <f t="shared" si="1"/>
        <v>58.450704225352112</v>
      </c>
      <c r="H21" s="193" t="s">
        <v>89</v>
      </c>
      <c r="I21" s="193">
        <f t="shared" si="2"/>
        <v>57.04225352112676</v>
      </c>
      <c r="J21" s="194">
        <f t="shared" si="10"/>
        <v>58.450704225352112</v>
      </c>
      <c r="K21" s="193">
        <f t="shared" si="11"/>
        <v>59.870704225352114</v>
      </c>
      <c r="L21" s="195">
        <v>19</v>
      </c>
      <c r="M21" s="196" t="s">
        <v>101</v>
      </c>
      <c r="N21" s="196">
        <v>17.7</v>
      </c>
      <c r="O21" s="197">
        <v>137</v>
      </c>
      <c r="P21" s="197">
        <v>141</v>
      </c>
      <c r="Q21" s="197">
        <v>13957974</v>
      </c>
      <c r="R21" s="198">
        <f>Q21-Q20</f>
        <v>6064</v>
      </c>
      <c r="S21" s="199">
        <f t="shared" si="4"/>
        <v>145.536</v>
      </c>
      <c r="T21" s="199">
        <f t="shared" si="5"/>
        <v>6.0640000000000001</v>
      </c>
      <c r="U21" s="200">
        <v>6.7</v>
      </c>
      <c r="V21" s="200">
        <f t="shared" si="6"/>
        <v>6.7</v>
      </c>
      <c r="W21" s="262" t="s">
        <v>152</v>
      </c>
      <c r="X21" s="256">
        <v>0</v>
      </c>
      <c r="Y21" s="256">
        <v>1060</v>
      </c>
      <c r="Z21" s="256">
        <v>1195</v>
      </c>
      <c r="AA21" s="256">
        <v>1185</v>
      </c>
      <c r="AB21" s="256">
        <v>1198</v>
      </c>
      <c r="AC21" s="201" t="s">
        <v>91</v>
      </c>
      <c r="AD21" s="201" t="s">
        <v>91</v>
      </c>
      <c r="AE21" s="201" t="s">
        <v>91</v>
      </c>
      <c r="AF21" s="202" t="s">
        <v>91</v>
      </c>
      <c r="AG21" s="202">
        <v>32364098</v>
      </c>
      <c r="AH21" s="203">
        <f t="shared" si="9"/>
        <v>1368</v>
      </c>
      <c r="AI21" s="204">
        <f t="shared" si="7"/>
        <v>225.59366754617415</v>
      </c>
      <c r="AJ21" s="205">
        <v>0</v>
      </c>
      <c r="AK21" s="205">
        <v>1</v>
      </c>
      <c r="AL21" s="205">
        <v>1</v>
      </c>
      <c r="AM21" s="205">
        <v>1</v>
      </c>
      <c r="AN21" s="205">
        <v>1</v>
      </c>
      <c r="AO21" s="205">
        <v>0</v>
      </c>
      <c r="AP21" s="256">
        <v>7117155</v>
      </c>
      <c r="AQ21" s="256">
        <f t="shared" si="8"/>
        <v>0</v>
      </c>
      <c r="AR21" s="206"/>
      <c r="AS21" s="207" t="s">
        <v>102</v>
      </c>
      <c r="AY21" s="257"/>
    </row>
    <row r="22" spans="1:51" x14ac:dyDescent="0.25">
      <c r="B22" s="190">
        <v>2.4583333333333299</v>
      </c>
      <c r="C22" s="190">
        <v>0.5</v>
      </c>
      <c r="D22" s="191">
        <v>7</v>
      </c>
      <c r="E22" s="192">
        <f t="shared" si="0"/>
        <v>4.9295774647887329</v>
      </c>
      <c r="F22" s="210">
        <v>83</v>
      </c>
      <c r="G22" s="192">
        <f t="shared" si="1"/>
        <v>58.450704225352112</v>
      </c>
      <c r="H22" s="193" t="s">
        <v>89</v>
      </c>
      <c r="I22" s="193">
        <f t="shared" si="2"/>
        <v>57.04225352112676</v>
      </c>
      <c r="J22" s="194">
        <f t="shared" si="10"/>
        <v>58.450704225352112</v>
      </c>
      <c r="K22" s="193">
        <f t="shared" si="11"/>
        <v>59.870704225352114</v>
      </c>
      <c r="L22" s="195">
        <v>19</v>
      </c>
      <c r="M22" s="196" t="s">
        <v>101</v>
      </c>
      <c r="N22" s="196">
        <v>17.3</v>
      </c>
      <c r="O22" s="197">
        <v>131</v>
      </c>
      <c r="P22" s="197">
        <v>150</v>
      </c>
      <c r="Q22" s="197">
        <v>13964188</v>
      </c>
      <c r="R22" s="198">
        <f t="shared" si="3"/>
        <v>6214</v>
      </c>
      <c r="S22" s="199">
        <f t="shared" si="4"/>
        <v>149.136</v>
      </c>
      <c r="T22" s="199">
        <f t="shared" si="5"/>
        <v>6.2140000000000004</v>
      </c>
      <c r="U22" s="200">
        <v>5.9</v>
      </c>
      <c r="V22" s="200">
        <f t="shared" si="6"/>
        <v>5.9</v>
      </c>
      <c r="W22" s="262" t="s">
        <v>152</v>
      </c>
      <c r="X22" s="256">
        <v>0</v>
      </c>
      <c r="Y22" s="256">
        <v>1127</v>
      </c>
      <c r="Z22" s="256">
        <v>1195</v>
      </c>
      <c r="AA22" s="256">
        <v>1185</v>
      </c>
      <c r="AB22" s="256">
        <v>1198</v>
      </c>
      <c r="AC22" s="201" t="s">
        <v>91</v>
      </c>
      <c r="AD22" s="201" t="s">
        <v>91</v>
      </c>
      <c r="AE22" s="201" t="s">
        <v>91</v>
      </c>
      <c r="AF22" s="202" t="s">
        <v>91</v>
      </c>
      <c r="AG22" s="202">
        <v>32365518</v>
      </c>
      <c r="AH22" s="203">
        <f t="shared" si="9"/>
        <v>1420</v>
      </c>
      <c r="AI22" s="204">
        <f t="shared" si="7"/>
        <v>228.51625362085611</v>
      </c>
      <c r="AJ22" s="205">
        <v>0</v>
      </c>
      <c r="AK22" s="205">
        <v>1</v>
      </c>
      <c r="AL22" s="205">
        <v>1</v>
      </c>
      <c r="AM22" s="205">
        <v>1</v>
      </c>
      <c r="AN22" s="205">
        <v>1</v>
      </c>
      <c r="AO22" s="205">
        <v>0</v>
      </c>
      <c r="AP22" s="256">
        <v>7117155</v>
      </c>
      <c r="AQ22" s="256">
        <f t="shared" si="8"/>
        <v>0</v>
      </c>
      <c r="AR22" s="206"/>
      <c r="AS22" s="207" t="s">
        <v>102</v>
      </c>
      <c r="AV22" s="211" t="s">
        <v>111</v>
      </c>
      <c r="AY22" s="257"/>
    </row>
    <row r="23" spans="1:51" x14ac:dyDescent="0.25">
      <c r="A23" s="301" t="s">
        <v>144</v>
      </c>
      <c r="B23" s="190">
        <v>2.5</v>
      </c>
      <c r="C23" s="190">
        <v>0.54166666666666696</v>
      </c>
      <c r="D23" s="191">
        <v>6</v>
      </c>
      <c r="E23" s="192">
        <f t="shared" si="0"/>
        <v>4.2253521126760569</v>
      </c>
      <c r="F23" s="255">
        <v>81</v>
      </c>
      <c r="G23" s="192">
        <f t="shared" si="1"/>
        <v>57.04225352112676</v>
      </c>
      <c r="H23" s="193" t="s">
        <v>89</v>
      </c>
      <c r="I23" s="193">
        <f t="shared" si="2"/>
        <v>55.633802816901408</v>
      </c>
      <c r="J23" s="194">
        <f t="shared" si="10"/>
        <v>57.04225352112676</v>
      </c>
      <c r="K23" s="193">
        <f>J23+(6/1.42)</f>
        <v>61.267605633802816</v>
      </c>
      <c r="L23" s="195">
        <v>19</v>
      </c>
      <c r="M23" s="196" t="s">
        <v>101</v>
      </c>
      <c r="N23" s="196">
        <v>17.5</v>
      </c>
      <c r="O23" s="197">
        <v>135</v>
      </c>
      <c r="P23" s="197">
        <v>140</v>
      </c>
      <c r="Q23" s="197">
        <v>13970085</v>
      </c>
      <c r="R23" s="198">
        <f t="shared" si="3"/>
        <v>5897</v>
      </c>
      <c r="S23" s="199">
        <f t="shared" si="4"/>
        <v>141.52799999999999</v>
      </c>
      <c r="T23" s="199">
        <f t="shared" si="5"/>
        <v>5.8970000000000002</v>
      </c>
      <c r="U23" s="200">
        <v>5.4</v>
      </c>
      <c r="V23" s="200">
        <f t="shared" si="6"/>
        <v>5.4</v>
      </c>
      <c r="W23" s="262" t="s">
        <v>152</v>
      </c>
      <c r="X23" s="256">
        <v>0</v>
      </c>
      <c r="Y23" s="256">
        <v>1031</v>
      </c>
      <c r="Z23" s="256">
        <v>1195</v>
      </c>
      <c r="AA23" s="256">
        <v>1185</v>
      </c>
      <c r="AB23" s="256">
        <v>1198</v>
      </c>
      <c r="AC23" s="201" t="s">
        <v>91</v>
      </c>
      <c r="AD23" s="201" t="s">
        <v>91</v>
      </c>
      <c r="AE23" s="201" t="s">
        <v>91</v>
      </c>
      <c r="AF23" s="202" t="s">
        <v>91</v>
      </c>
      <c r="AG23" s="202">
        <v>32366872</v>
      </c>
      <c r="AH23" s="203">
        <f t="shared" si="9"/>
        <v>1354</v>
      </c>
      <c r="AI23" s="204">
        <f t="shared" si="7"/>
        <v>229.60827539426828</v>
      </c>
      <c r="AJ23" s="205">
        <v>0</v>
      </c>
      <c r="AK23" s="205">
        <v>1</v>
      </c>
      <c r="AL23" s="205">
        <v>1</v>
      </c>
      <c r="AM23" s="205">
        <v>1</v>
      </c>
      <c r="AN23" s="205">
        <v>1</v>
      </c>
      <c r="AO23" s="205">
        <v>0</v>
      </c>
      <c r="AP23" s="256">
        <v>7117155</v>
      </c>
      <c r="AQ23" s="256">
        <f t="shared" si="8"/>
        <v>0</v>
      </c>
      <c r="AR23" s="206"/>
      <c r="AS23" s="207" t="s">
        <v>114</v>
      </c>
      <c r="AT23" s="209"/>
      <c r="AV23" s="212" t="s">
        <v>112</v>
      </c>
      <c r="AW23" s="213" t="s">
        <v>113</v>
      </c>
      <c r="AY23" s="257"/>
    </row>
    <row r="24" spans="1:51" x14ac:dyDescent="0.25">
      <c r="B24" s="190">
        <v>2.5416666666666701</v>
      </c>
      <c r="C24" s="190">
        <v>0.58333333333333404</v>
      </c>
      <c r="D24" s="191">
        <v>6</v>
      </c>
      <c r="E24" s="192">
        <f t="shared" si="0"/>
        <v>4.2253521126760569</v>
      </c>
      <c r="F24" s="255">
        <v>81</v>
      </c>
      <c r="G24" s="192">
        <f t="shared" si="1"/>
        <v>57.04225352112676</v>
      </c>
      <c r="H24" s="193" t="s">
        <v>89</v>
      </c>
      <c r="I24" s="193">
        <f t="shared" si="2"/>
        <v>55.633802816901408</v>
      </c>
      <c r="J24" s="194">
        <f t="shared" si="10"/>
        <v>57.04225352112676</v>
      </c>
      <c r="K24" s="193">
        <f t="shared" ref="K24:K34" si="12">J24+(6/1.42)</f>
        <v>61.267605633802816</v>
      </c>
      <c r="L24" s="195">
        <v>18</v>
      </c>
      <c r="M24" s="196" t="s">
        <v>101</v>
      </c>
      <c r="N24" s="196">
        <v>17.3</v>
      </c>
      <c r="O24" s="197">
        <v>134</v>
      </c>
      <c r="P24" s="197">
        <v>135</v>
      </c>
      <c r="Q24" s="197">
        <v>13975798</v>
      </c>
      <c r="R24" s="198">
        <f t="shared" si="3"/>
        <v>5713</v>
      </c>
      <c r="S24" s="199">
        <f t="shared" si="4"/>
        <v>137.11199999999999</v>
      </c>
      <c r="T24" s="199">
        <f t="shared" si="5"/>
        <v>5.7130000000000001</v>
      </c>
      <c r="U24" s="200">
        <v>5.0999999999999996</v>
      </c>
      <c r="V24" s="200">
        <f t="shared" si="6"/>
        <v>5.0999999999999996</v>
      </c>
      <c r="W24" s="262" t="s">
        <v>152</v>
      </c>
      <c r="X24" s="256">
        <v>0</v>
      </c>
      <c r="Y24" s="256">
        <v>1031</v>
      </c>
      <c r="Z24" s="256">
        <v>1195</v>
      </c>
      <c r="AA24" s="256">
        <v>1185</v>
      </c>
      <c r="AB24" s="256">
        <v>1198</v>
      </c>
      <c r="AC24" s="201" t="s">
        <v>91</v>
      </c>
      <c r="AD24" s="201" t="s">
        <v>91</v>
      </c>
      <c r="AE24" s="201" t="s">
        <v>91</v>
      </c>
      <c r="AF24" s="202" t="s">
        <v>91</v>
      </c>
      <c r="AG24" s="202">
        <v>32368190</v>
      </c>
      <c r="AH24" s="203">
        <f t="shared" si="9"/>
        <v>1318</v>
      </c>
      <c r="AI24" s="204">
        <f t="shared" si="7"/>
        <v>230.70190792928409</v>
      </c>
      <c r="AJ24" s="205">
        <v>0</v>
      </c>
      <c r="AK24" s="205">
        <v>1</v>
      </c>
      <c r="AL24" s="205">
        <v>1</v>
      </c>
      <c r="AM24" s="205">
        <v>1</v>
      </c>
      <c r="AN24" s="205">
        <v>1</v>
      </c>
      <c r="AO24" s="205">
        <v>0</v>
      </c>
      <c r="AP24" s="256">
        <v>7117155</v>
      </c>
      <c r="AQ24" s="256">
        <f t="shared" si="8"/>
        <v>0</v>
      </c>
      <c r="AR24" s="208"/>
      <c r="AS24" s="207" t="s">
        <v>114</v>
      </c>
      <c r="AV24" s="214" t="s">
        <v>30</v>
      </c>
      <c r="AW24" s="214">
        <v>14.7</v>
      </c>
      <c r="AY24" s="257"/>
    </row>
    <row r="25" spans="1:51" x14ac:dyDescent="0.25">
      <c r="B25" s="190">
        <v>2.5833333333333299</v>
      </c>
      <c r="C25" s="190">
        <v>0.625</v>
      </c>
      <c r="D25" s="191">
        <v>6</v>
      </c>
      <c r="E25" s="192">
        <f t="shared" si="0"/>
        <v>4.2253521126760569</v>
      </c>
      <c r="F25" s="255">
        <v>81</v>
      </c>
      <c r="G25" s="192">
        <f t="shared" si="1"/>
        <v>57.04225352112676</v>
      </c>
      <c r="H25" s="193" t="s">
        <v>89</v>
      </c>
      <c r="I25" s="193">
        <f t="shared" si="2"/>
        <v>55.633802816901408</v>
      </c>
      <c r="J25" s="194">
        <f t="shared" si="10"/>
        <v>57.04225352112676</v>
      </c>
      <c r="K25" s="193">
        <f t="shared" si="12"/>
        <v>61.267605633802816</v>
      </c>
      <c r="L25" s="195">
        <v>18</v>
      </c>
      <c r="M25" s="196" t="s">
        <v>101</v>
      </c>
      <c r="N25" s="196">
        <v>16.899999999999999</v>
      </c>
      <c r="O25" s="197">
        <v>135</v>
      </c>
      <c r="P25" s="197">
        <v>132</v>
      </c>
      <c r="Q25" s="197">
        <v>13981437</v>
      </c>
      <c r="R25" s="198">
        <f t="shared" si="3"/>
        <v>5639</v>
      </c>
      <c r="S25" s="199">
        <f t="shared" si="4"/>
        <v>135.33600000000001</v>
      </c>
      <c r="T25" s="199">
        <f t="shared" si="5"/>
        <v>5.6390000000000002</v>
      </c>
      <c r="U25" s="200">
        <v>5</v>
      </c>
      <c r="V25" s="200">
        <f t="shared" si="6"/>
        <v>5</v>
      </c>
      <c r="W25" s="262" t="s">
        <v>152</v>
      </c>
      <c r="X25" s="256">
        <v>0</v>
      </c>
      <c r="Y25" s="256">
        <v>1001</v>
      </c>
      <c r="Z25" s="256">
        <v>1195</v>
      </c>
      <c r="AA25" s="256">
        <v>1185</v>
      </c>
      <c r="AB25" s="256">
        <v>1198</v>
      </c>
      <c r="AC25" s="201" t="s">
        <v>91</v>
      </c>
      <c r="AD25" s="201" t="s">
        <v>91</v>
      </c>
      <c r="AE25" s="201" t="s">
        <v>91</v>
      </c>
      <c r="AF25" s="202" t="s">
        <v>91</v>
      </c>
      <c r="AG25" s="202">
        <v>32369504</v>
      </c>
      <c r="AH25" s="203">
        <f t="shared" si="9"/>
        <v>1314</v>
      </c>
      <c r="AI25" s="204">
        <f t="shared" si="7"/>
        <v>233.02003901400957</v>
      </c>
      <c r="AJ25" s="205">
        <v>0</v>
      </c>
      <c r="AK25" s="205">
        <v>1</v>
      </c>
      <c r="AL25" s="205">
        <v>1</v>
      </c>
      <c r="AM25" s="205">
        <v>1</v>
      </c>
      <c r="AN25" s="205">
        <v>1</v>
      </c>
      <c r="AO25" s="205">
        <v>0</v>
      </c>
      <c r="AP25" s="256">
        <v>7117155</v>
      </c>
      <c r="AQ25" s="256">
        <f t="shared" si="8"/>
        <v>0</v>
      </c>
      <c r="AR25" s="206"/>
      <c r="AS25" s="207" t="s">
        <v>114</v>
      </c>
      <c r="AV25" s="214" t="s">
        <v>75</v>
      </c>
      <c r="AW25" s="214">
        <v>10.36</v>
      </c>
      <c r="AY25" s="257"/>
    </row>
    <row r="26" spans="1:51" x14ac:dyDescent="0.25">
      <c r="B26" s="190">
        <v>2.625</v>
      </c>
      <c r="C26" s="190">
        <v>0.66666666666666696</v>
      </c>
      <c r="D26" s="191">
        <v>6</v>
      </c>
      <c r="E26" s="192">
        <f t="shared" si="0"/>
        <v>4.2253521126760569</v>
      </c>
      <c r="F26" s="255">
        <v>81</v>
      </c>
      <c r="G26" s="192">
        <f t="shared" si="1"/>
        <v>57.04225352112676</v>
      </c>
      <c r="H26" s="193" t="s">
        <v>89</v>
      </c>
      <c r="I26" s="193">
        <f t="shared" si="2"/>
        <v>53.521126760563384</v>
      </c>
      <c r="J26" s="194">
        <f>(F26-3)/1.42</f>
        <v>54.929577464788736</v>
      </c>
      <c r="K26" s="193">
        <f t="shared" si="12"/>
        <v>59.154929577464792</v>
      </c>
      <c r="L26" s="195">
        <v>18</v>
      </c>
      <c r="M26" s="196" t="s">
        <v>101</v>
      </c>
      <c r="N26" s="196">
        <v>16.7</v>
      </c>
      <c r="O26" s="197">
        <v>136</v>
      </c>
      <c r="P26" s="197">
        <v>136</v>
      </c>
      <c r="Q26" s="197">
        <v>13986983</v>
      </c>
      <c r="R26" s="198">
        <f t="shared" si="3"/>
        <v>5546</v>
      </c>
      <c r="S26" s="199">
        <f t="shared" si="4"/>
        <v>133.10400000000001</v>
      </c>
      <c r="T26" s="199">
        <f t="shared" si="5"/>
        <v>5.5460000000000003</v>
      </c>
      <c r="U26" s="200">
        <v>4.9000000000000004</v>
      </c>
      <c r="V26" s="200">
        <f t="shared" si="6"/>
        <v>4.9000000000000004</v>
      </c>
      <c r="W26" s="262" t="s">
        <v>152</v>
      </c>
      <c r="X26" s="256">
        <v>0</v>
      </c>
      <c r="Y26" s="256">
        <v>998</v>
      </c>
      <c r="Z26" s="256">
        <v>1195</v>
      </c>
      <c r="AA26" s="256">
        <v>1185</v>
      </c>
      <c r="AB26" s="256">
        <v>1198</v>
      </c>
      <c r="AC26" s="201" t="s">
        <v>91</v>
      </c>
      <c r="AD26" s="201" t="s">
        <v>91</v>
      </c>
      <c r="AE26" s="201" t="s">
        <v>91</v>
      </c>
      <c r="AF26" s="202" t="s">
        <v>91</v>
      </c>
      <c r="AG26" s="202">
        <v>32370802</v>
      </c>
      <c r="AH26" s="203">
        <f t="shared" si="9"/>
        <v>1298</v>
      </c>
      <c r="AI26" s="204">
        <f t="shared" si="7"/>
        <v>234.04255319148936</v>
      </c>
      <c r="AJ26" s="205">
        <v>0</v>
      </c>
      <c r="AK26" s="205">
        <v>1</v>
      </c>
      <c r="AL26" s="205">
        <v>1</v>
      </c>
      <c r="AM26" s="205">
        <v>1</v>
      </c>
      <c r="AN26" s="205">
        <v>1</v>
      </c>
      <c r="AO26" s="205">
        <v>0</v>
      </c>
      <c r="AP26" s="256">
        <v>7117155</v>
      </c>
      <c r="AQ26" s="256">
        <f t="shared" si="8"/>
        <v>0</v>
      </c>
      <c r="AR26" s="206"/>
      <c r="AS26" s="207" t="s">
        <v>114</v>
      </c>
      <c r="AV26" s="214" t="s">
        <v>115</v>
      </c>
      <c r="AW26" s="214">
        <v>1.01325</v>
      </c>
      <c r="AY26" s="257"/>
    </row>
    <row r="27" spans="1:51" x14ac:dyDescent="0.25">
      <c r="B27" s="190">
        <v>2.6666666666666701</v>
      </c>
      <c r="C27" s="190">
        <v>0.70833333333333404</v>
      </c>
      <c r="D27" s="191">
        <v>5</v>
      </c>
      <c r="E27" s="192">
        <f t="shared" si="0"/>
        <v>3.5211267605633805</v>
      </c>
      <c r="F27" s="255">
        <v>81</v>
      </c>
      <c r="G27" s="192">
        <f t="shared" si="1"/>
        <v>57.04225352112676</v>
      </c>
      <c r="H27" s="193" t="s">
        <v>89</v>
      </c>
      <c r="I27" s="193">
        <f t="shared" si="2"/>
        <v>53.521126760563384</v>
      </c>
      <c r="J27" s="194">
        <f t="shared" ref="J27:J32" si="13">(F27-3)/1.42</f>
        <v>54.929577464788736</v>
      </c>
      <c r="K27" s="193">
        <f t="shared" si="12"/>
        <v>59.154929577464792</v>
      </c>
      <c r="L27" s="195">
        <v>18</v>
      </c>
      <c r="M27" s="196" t="s">
        <v>101</v>
      </c>
      <c r="N27" s="196">
        <v>16.7</v>
      </c>
      <c r="O27" s="197">
        <v>131</v>
      </c>
      <c r="P27" s="197">
        <v>134</v>
      </c>
      <c r="Q27" s="197">
        <v>13992694</v>
      </c>
      <c r="R27" s="198">
        <f t="shared" si="3"/>
        <v>5711</v>
      </c>
      <c r="S27" s="199">
        <f t="shared" si="4"/>
        <v>137.06399999999999</v>
      </c>
      <c r="T27" s="199">
        <f t="shared" si="5"/>
        <v>5.7110000000000003</v>
      </c>
      <c r="U27" s="200">
        <v>4.7</v>
      </c>
      <c r="V27" s="200">
        <f t="shared" si="6"/>
        <v>4.7</v>
      </c>
      <c r="W27" s="262" t="s">
        <v>152</v>
      </c>
      <c r="X27" s="256">
        <v>0</v>
      </c>
      <c r="Y27" s="256">
        <v>1058</v>
      </c>
      <c r="Z27" s="256">
        <v>1195</v>
      </c>
      <c r="AA27" s="256">
        <v>1185</v>
      </c>
      <c r="AB27" s="256">
        <v>1198</v>
      </c>
      <c r="AC27" s="201" t="s">
        <v>91</v>
      </c>
      <c r="AD27" s="201" t="s">
        <v>91</v>
      </c>
      <c r="AE27" s="201" t="s">
        <v>91</v>
      </c>
      <c r="AF27" s="202" t="s">
        <v>91</v>
      </c>
      <c r="AG27" s="202">
        <v>32372132</v>
      </c>
      <c r="AH27" s="203">
        <f t="shared" si="9"/>
        <v>1330</v>
      </c>
      <c r="AI27" s="204">
        <f t="shared" si="7"/>
        <v>232.88390824724215</v>
      </c>
      <c r="AJ27" s="205">
        <v>0</v>
      </c>
      <c r="AK27" s="205">
        <v>1</v>
      </c>
      <c r="AL27" s="205">
        <v>1</v>
      </c>
      <c r="AM27" s="205">
        <v>1</v>
      </c>
      <c r="AN27" s="205">
        <v>1</v>
      </c>
      <c r="AO27" s="205">
        <v>0</v>
      </c>
      <c r="AP27" s="256">
        <v>7117155</v>
      </c>
      <c r="AQ27" s="256">
        <f t="shared" si="8"/>
        <v>0</v>
      </c>
      <c r="AR27" s="206"/>
      <c r="AS27" s="207" t="s">
        <v>114</v>
      </c>
      <c r="AV27" s="214" t="s">
        <v>116</v>
      </c>
      <c r="AW27" s="214">
        <v>1</v>
      </c>
      <c r="AY27" s="257"/>
    </row>
    <row r="28" spans="1:51" x14ac:dyDescent="0.25">
      <c r="B28" s="190">
        <v>2.7083333333333299</v>
      </c>
      <c r="C28" s="190">
        <v>0.750000000000002</v>
      </c>
      <c r="D28" s="191">
        <v>3</v>
      </c>
      <c r="E28" s="192">
        <f t="shared" si="0"/>
        <v>2.1126760563380285</v>
      </c>
      <c r="F28" s="255">
        <v>78</v>
      </c>
      <c r="G28" s="192">
        <f t="shared" si="1"/>
        <v>54.929577464788736</v>
      </c>
      <c r="H28" s="193" t="s">
        <v>89</v>
      </c>
      <c r="I28" s="193">
        <f t="shared" si="2"/>
        <v>51.408450704225352</v>
      </c>
      <c r="J28" s="194">
        <f t="shared" si="13"/>
        <v>52.816901408450704</v>
      </c>
      <c r="K28" s="193">
        <f t="shared" si="12"/>
        <v>57.04225352112676</v>
      </c>
      <c r="L28" s="195">
        <v>18</v>
      </c>
      <c r="M28" s="196" t="s">
        <v>101</v>
      </c>
      <c r="N28" s="196">
        <v>16.7</v>
      </c>
      <c r="O28" s="197">
        <v>136</v>
      </c>
      <c r="P28" s="197">
        <v>138</v>
      </c>
      <c r="Q28" s="197">
        <v>13998401</v>
      </c>
      <c r="R28" s="198">
        <f t="shared" si="3"/>
        <v>5707</v>
      </c>
      <c r="S28" s="199">
        <f t="shared" si="4"/>
        <v>136.96799999999999</v>
      </c>
      <c r="T28" s="199">
        <f t="shared" si="5"/>
        <v>5.7069999999999999</v>
      </c>
      <c r="U28" s="200">
        <v>4.5</v>
      </c>
      <c r="V28" s="200">
        <f t="shared" si="6"/>
        <v>4.5</v>
      </c>
      <c r="W28" s="262" t="s">
        <v>152</v>
      </c>
      <c r="X28" s="256">
        <v>0</v>
      </c>
      <c r="Y28" s="256">
        <v>991</v>
      </c>
      <c r="Z28" s="256">
        <v>1195</v>
      </c>
      <c r="AA28" s="256">
        <v>1185</v>
      </c>
      <c r="AB28" s="256">
        <v>1198</v>
      </c>
      <c r="AC28" s="201" t="s">
        <v>91</v>
      </c>
      <c r="AD28" s="201" t="s">
        <v>91</v>
      </c>
      <c r="AE28" s="201" t="s">
        <v>91</v>
      </c>
      <c r="AF28" s="202" t="s">
        <v>91</v>
      </c>
      <c r="AG28" s="202">
        <v>32373450</v>
      </c>
      <c r="AH28" s="203">
        <f t="shared" si="9"/>
        <v>1318</v>
      </c>
      <c r="AI28" s="204">
        <f t="shared" si="7"/>
        <v>230.94445417907832</v>
      </c>
      <c r="AJ28" s="205">
        <v>0</v>
      </c>
      <c r="AK28" s="205">
        <v>1</v>
      </c>
      <c r="AL28" s="205">
        <v>1</v>
      </c>
      <c r="AM28" s="205">
        <v>1</v>
      </c>
      <c r="AN28" s="205">
        <v>1</v>
      </c>
      <c r="AO28" s="205">
        <v>0</v>
      </c>
      <c r="AP28" s="256">
        <v>7117155</v>
      </c>
      <c r="AQ28" s="256">
        <f t="shared" si="8"/>
        <v>0</v>
      </c>
      <c r="AR28" s="208"/>
      <c r="AS28" s="207" t="s">
        <v>114</v>
      </c>
      <c r="AV28" s="214" t="s">
        <v>117</v>
      </c>
      <c r="AW28" s="214">
        <v>101.325</v>
      </c>
      <c r="AY28" s="257"/>
    </row>
    <row r="29" spans="1:51" x14ac:dyDescent="0.25">
      <c r="B29" s="190">
        <v>2.75</v>
      </c>
      <c r="C29" s="190">
        <v>0.79166666666666896</v>
      </c>
      <c r="D29" s="191">
        <v>5</v>
      </c>
      <c r="E29" s="192">
        <f t="shared" si="0"/>
        <v>3.5211267605633805</v>
      </c>
      <c r="F29" s="255">
        <v>78</v>
      </c>
      <c r="G29" s="192">
        <f t="shared" si="1"/>
        <v>54.929577464788736</v>
      </c>
      <c r="H29" s="193" t="s">
        <v>89</v>
      </c>
      <c r="I29" s="193">
        <f t="shared" si="2"/>
        <v>51.408450704225352</v>
      </c>
      <c r="J29" s="194">
        <f t="shared" si="13"/>
        <v>52.816901408450704</v>
      </c>
      <c r="K29" s="193">
        <f t="shared" si="12"/>
        <v>57.04225352112676</v>
      </c>
      <c r="L29" s="195">
        <v>18</v>
      </c>
      <c r="M29" s="196" t="s">
        <v>101</v>
      </c>
      <c r="N29" s="196">
        <v>16.600000000000001</v>
      </c>
      <c r="O29" s="197">
        <v>133</v>
      </c>
      <c r="P29" s="197">
        <v>131</v>
      </c>
      <c r="Q29" s="197">
        <v>14004073</v>
      </c>
      <c r="R29" s="198">
        <f t="shared" si="3"/>
        <v>5672</v>
      </c>
      <c r="S29" s="199">
        <f t="shared" si="4"/>
        <v>136.12799999999999</v>
      </c>
      <c r="T29" s="199">
        <f t="shared" si="5"/>
        <v>5.6719999999999997</v>
      </c>
      <c r="U29" s="200">
        <v>4.4000000000000004</v>
      </c>
      <c r="V29" s="200">
        <f t="shared" si="6"/>
        <v>4.4000000000000004</v>
      </c>
      <c r="W29" s="262" t="s">
        <v>152</v>
      </c>
      <c r="X29" s="256">
        <v>0</v>
      </c>
      <c r="Y29" s="256">
        <v>1000</v>
      </c>
      <c r="Z29" s="256">
        <v>1165</v>
      </c>
      <c r="AA29" s="256">
        <v>1185</v>
      </c>
      <c r="AB29" s="256">
        <v>1168</v>
      </c>
      <c r="AC29" s="201" t="s">
        <v>91</v>
      </c>
      <c r="AD29" s="201" t="s">
        <v>91</v>
      </c>
      <c r="AE29" s="201" t="s">
        <v>91</v>
      </c>
      <c r="AF29" s="202" t="s">
        <v>91</v>
      </c>
      <c r="AG29" s="202">
        <v>32374734</v>
      </c>
      <c r="AH29" s="203">
        <f t="shared" si="9"/>
        <v>1284</v>
      </c>
      <c r="AI29" s="204">
        <f t="shared" si="7"/>
        <v>226.37517630465445</v>
      </c>
      <c r="AJ29" s="205">
        <v>0</v>
      </c>
      <c r="AK29" s="205">
        <v>1</v>
      </c>
      <c r="AL29" s="205">
        <v>1</v>
      </c>
      <c r="AM29" s="205">
        <v>1</v>
      </c>
      <c r="AN29" s="205">
        <v>1</v>
      </c>
      <c r="AO29" s="205">
        <v>0</v>
      </c>
      <c r="AP29" s="256">
        <v>7117155</v>
      </c>
      <c r="AQ29" s="256">
        <f t="shared" si="8"/>
        <v>0</v>
      </c>
      <c r="AR29" s="206"/>
      <c r="AS29" s="207" t="s">
        <v>114</v>
      </c>
      <c r="AY29" s="257"/>
    </row>
    <row r="30" spans="1:51" x14ac:dyDescent="0.25">
      <c r="B30" s="190">
        <v>2.7916666666666701</v>
      </c>
      <c r="C30" s="190">
        <v>0.83333333333333703</v>
      </c>
      <c r="D30" s="191">
        <v>10</v>
      </c>
      <c r="E30" s="192">
        <f t="shared" si="0"/>
        <v>7.042253521126761</v>
      </c>
      <c r="F30" s="255">
        <v>76</v>
      </c>
      <c r="G30" s="192">
        <f t="shared" si="1"/>
        <v>53.521126760563384</v>
      </c>
      <c r="H30" s="193" t="s">
        <v>89</v>
      </c>
      <c r="I30" s="193">
        <f t="shared" si="2"/>
        <v>50</v>
      </c>
      <c r="J30" s="194">
        <f t="shared" si="13"/>
        <v>51.408450704225352</v>
      </c>
      <c r="K30" s="193">
        <f t="shared" si="12"/>
        <v>55.633802816901408</v>
      </c>
      <c r="L30" s="195">
        <v>18</v>
      </c>
      <c r="M30" s="196" t="s">
        <v>101</v>
      </c>
      <c r="N30" s="196">
        <v>16.600000000000001</v>
      </c>
      <c r="O30" s="197">
        <v>115</v>
      </c>
      <c r="P30" s="197">
        <v>126</v>
      </c>
      <c r="Q30" s="197">
        <v>14009436</v>
      </c>
      <c r="R30" s="198">
        <f t="shared" si="3"/>
        <v>5363</v>
      </c>
      <c r="S30" s="199">
        <f t="shared" si="4"/>
        <v>128.71199999999999</v>
      </c>
      <c r="T30" s="199">
        <f t="shared" si="5"/>
        <v>5.3630000000000004</v>
      </c>
      <c r="U30" s="200">
        <v>3.7</v>
      </c>
      <c r="V30" s="200">
        <f t="shared" si="6"/>
        <v>3.7</v>
      </c>
      <c r="W30" s="262" t="s">
        <v>153</v>
      </c>
      <c r="X30" s="256">
        <v>0</v>
      </c>
      <c r="Y30" s="256">
        <v>1070</v>
      </c>
      <c r="Z30" s="256">
        <v>1196</v>
      </c>
      <c r="AA30" s="256">
        <v>0</v>
      </c>
      <c r="AB30" s="256">
        <v>1199</v>
      </c>
      <c r="AC30" s="201" t="s">
        <v>91</v>
      </c>
      <c r="AD30" s="201" t="s">
        <v>91</v>
      </c>
      <c r="AE30" s="201" t="s">
        <v>91</v>
      </c>
      <c r="AF30" s="202" t="s">
        <v>91</v>
      </c>
      <c r="AG30" s="202">
        <v>32375802</v>
      </c>
      <c r="AH30" s="203">
        <f t="shared" si="9"/>
        <v>1068</v>
      </c>
      <c r="AI30" s="204">
        <f t="shared" si="7"/>
        <v>199.14227111691216</v>
      </c>
      <c r="AJ30" s="205">
        <v>0</v>
      </c>
      <c r="AK30" s="205">
        <v>1</v>
      </c>
      <c r="AL30" s="205">
        <v>1</v>
      </c>
      <c r="AM30" s="205">
        <v>0</v>
      </c>
      <c r="AN30" s="205">
        <v>1</v>
      </c>
      <c r="AO30" s="205">
        <v>0</v>
      </c>
      <c r="AP30" s="256">
        <v>7117155</v>
      </c>
      <c r="AQ30" s="256">
        <f t="shared" si="8"/>
        <v>0</v>
      </c>
      <c r="AR30" s="206"/>
      <c r="AS30" s="207" t="s">
        <v>114</v>
      </c>
      <c r="AV30" s="398" t="s">
        <v>118</v>
      </c>
      <c r="AW30" s="398"/>
      <c r="AY30" s="257"/>
    </row>
    <row r="31" spans="1:51" x14ac:dyDescent="0.25">
      <c r="B31" s="190">
        <v>2.8333333333333299</v>
      </c>
      <c r="C31" s="190">
        <v>0.875000000000004</v>
      </c>
      <c r="D31" s="191">
        <v>11</v>
      </c>
      <c r="E31" s="192">
        <f>D31/1.42</f>
        <v>7.746478873239437</v>
      </c>
      <c r="F31" s="255">
        <v>76</v>
      </c>
      <c r="G31" s="192">
        <f t="shared" si="1"/>
        <v>53.521126760563384</v>
      </c>
      <c r="H31" s="193" t="s">
        <v>89</v>
      </c>
      <c r="I31" s="193">
        <f t="shared" si="2"/>
        <v>50</v>
      </c>
      <c r="J31" s="194">
        <f t="shared" si="13"/>
        <v>51.408450704225352</v>
      </c>
      <c r="K31" s="193">
        <f t="shared" si="12"/>
        <v>55.633802816901408</v>
      </c>
      <c r="L31" s="195">
        <v>18</v>
      </c>
      <c r="M31" s="196" t="s">
        <v>101</v>
      </c>
      <c r="N31" s="196">
        <v>16.100000000000001</v>
      </c>
      <c r="O31" s="197">
        <v>117</v>
      </c>
      <c r="P31" s="197">
        <v>125</v>
      </c>
      <c r="Q31" s="197">
        <v>14014749</v>
      </c>
      <c r="R31" s="198">
        <f t="shared" si="3"/>
        <v>5313</v>
      </c>
      <c r="S31" s="199">
        <f t="shared" si="4"/>
        <v>127.512</v>
      </c>
      <c r="T31" s="199">
        <f t="shared" si="5"/>
        <v>5.3129999999999997</v>
      </c>
      <c r="U31" s="200">
        <v>3</v>
      </c>
      <c r="V31" s="200">
        <f t="shared" si="6"/>
        <v>3</v>
      </c>
      <c r="W31" s="262" t="s">
        <v>153</v>
      </c>
      <c r="X31" s="256">
        <v>0</v>
      </c>
      <c r="Y31" s="256">
        <v>1018</v>
      </c>
      <c r="Z31" s="256">
        <v>1196</v>
      </c>
      <c r="AA31" s="256">
        <v>0</v>
      </c>
      <c r="AB31" s="256">
        <v>1199</v>
      </c>
      <c r="AC31" s="201" t="s">
        <v>91</v>
      </c>
      <c r="AD31" s="201" t="s">
        <v>91</v>
      </c>
      <c r="AE31" s="201" t="s">
        <v>91</v>
      </c>
      <c r="AF31" s="202" t="s">
        <v>91</v>
      </c>
      <c r="AG31" s="202">
        <v>32376854</v>
      </c>
      <c r="AH31" s="203">
        <f t="shared" si="9"/>
        <v>1052</v>
      </c>
      <c r="AI31" s="204">
        <f t="shared" si="7"/>
        <v>198.00489365706758</v>
      </c>
      <c r="AJ31" s="205">
        <v>0</v>
      </c>
      <c r="AK31" s="205">
        <v>1</v>
      </c>
      <c r="AL31" s="205">
        <v>1</v>
      </c>
      <c r="AM31" s="205">
        <v>0</v>
      </c>
      <c r="AN31" s="205">
        <v>1</v>
      </c>
      <c r="AO31" s="205">
        <v>0</v>
      </c>
      <c r="AP31" s="256">
        <v>7117155</v>
      </c>
      <c r="AQ31" s="256">
        <f t="shared" si="8"/>
        <v>0</v>
      </c>
      <c r="AR31" s="206"/>
      <c r="AS31" s="207" t="s">
        <v>114</v>
      </c>
      <c r="AV31" s="215" t="s">
        <v>30</v>
      </c>
      <c r="AW31" s="215" t="s">
        <v>75</v>
      </c>
      <c r="AY31" s="257"/>
    </row>
    <row r="32" spans="1:51" x14ac:dyDescent="0.25">
      <c r="B32" s="190">
        <v>2.875</v>
      </c>
      <c r="C32" s="190">
        <v>0.91666666666667096</v>
      </c>
      <c r="D32" s="191">
        <v>12</v>
      </c>
      <c r="E32" s="192">
        <f t="shared" si="0"/>
        <v>8.4507042253521139</v>
      </c>
      <c r="F32" s="255">
        <v>76</v>
      </c>
      <c r="G32" s="192">
        <f t="shared" si="1"/>
        <v>53.521126760563384</v>
      </c>
      <c r="H32" s="193" t="s">
        <v>89</v>
      </c>
      <c r="I32" s="193">
        <f t="shared" si="2"/>
        <v>50</v>
      </c>
      <c r="J32" s="194">
        <f t="shared" si="13"/>
        <v>51.408450704225352</v>
      </c>
      <c r="K32" s="193">
        <f t="shared" si="12"/>
        <v>55.633802816901408</v>
      </c>
      <c r="L32" s="195">
        <v>14</v>
      </c>
      <c r="M32" s="196" t="s">
        <v>119</v>
      </c>
      <c r="N32" s="196">
        <v>12.6</v>
      </c>
      <c r="O32" s="197">
        <v>123</v>
      </c>
      <c r="P32" s="197">
        <v>129</v>
      </c>
      <c r="Q32" s="197">
        <v>14019837</v>
      </c>
      <c r="R32" s="198">
        <f>Q32-Q31</f>
        <v>5088</v>
      </c>
      <c r="S32" s="199">
        <f t="shared" si="4"/>
        <v>122.11199999999999</v>
      </c>
      <c r="T32" s="199">
        <f t="shared" si="5"/>
        <v>5.0880000000000001</v>
      </c>
      <c r="U32" s="200">
        <v>2.8</v>
      </c>
      <c r="V32" s="200">
        <f t="shared" si="6"/>
        <v>2.8</v>
      </c>
      <c r="W32" s="262" t="s">
        <v>153</v>
      </c>
      <c r="X32" s="256">
        <v>0</v>
      </c>
      <c r="Y32" s="256">
        <v>997</v>
      </c>
      <c r="Z32" s="256">
        <v>1196</v>
      </c>
      <c r="AA32" s="256">
        <v>0</v>
      </c>
      <c r="AB32" s="256">
        <v>1199</v>
      </c>
      <c r="AC32" s="201" t="s">
        <v>91</v>
      </c>
      <c r="AD32" s="201" t="s">
        <v>91</v>
      </c>
      <c r="AE32" s="201" t="s">
        <v>91</v>
      </c>
      <c r="AF32" s="202" t="s">
        <v>91</v>
      </c>
      <c r="AG32" s="202">
        <v>32377862</v>
      </c>
      <c r="AH32" s="203">
        <f t="shared" si="9"/>
        <v>1008</v>
      </c>
      <c r="AI32" s="204">
        <f t="shared" si="7"/>
        <v>198.11320754716982</v>
      </c>
      <c r="AJ32" s="205">
        <v>0</v>
      </c>
      <c r="AK32" s="205">
        <v>1</v>
      </c>
      <c r="AL32" s="205">
        <v>1</v>
      </c>
      <c r="AM32" s="205">
        <v>0</v>
      </c>
      <c r="AN32" s="205">
        <v>1</v>
      </c>
      <c r="AO32" s="205">
        <v>0</v>
      </c>
      <c r="AP32" s="256">
        <v>7117155</v>
      </c>
      <c r="AQ32" s="256">
        <f t="shared" si="8"/>
        <v>0</v>
      </c>
      <c r="AR32" s="208"/>
      <c r="AS32" s="207" t="s">
        <v>114</v>
      </c>
      <c r="AV32" s="216">
        <v>1</v>
      </c>
      <c r="AW32" s="216">
        <f>IFERROR(AV32*VLOOKUP(AV31,AV24:AW28,2,FALSE)/VLOOKUP(AW31,AV24:AW28,2,FALSE),"Enter Unit and Value")</f>
        <v>1.4189189189189189</v>
      </c>
      <c r="AY32" s="257"/>
    </row>
    <row r="33" spans="2:51" x14ac:dyDescent="0.25">
      <c r="B33" s="190">
        <v>2.9166666666666701</v>
      </c>
      <c r="C33" s="190">
        <v>0.95833333333333803</v>
      </c>
      <c r="D33" s="191">
        <v>9</v>
      </c>
      <c r="E33" s="192">
        <f t="shared" si="0"/>
        <v>6.3380281690140849</v>
      </c>
      <c r="F33" s="255">
        <v>66</v>
      </c>
      <c r="G33" s="192">
        <f t="shared" si="1"/>
        <v>46.478873239436624</v>
      </c>
      <c r="H33" s="193" t="s">
        <v>89</v>
      </c>
      <c r="I33" s="193">
        <f>J33-(2/1.42)</f>
        <v>41.549295774647888</v>
      </c>
      <c r="J33" s="194">
        <f t="shared" ref="J33:J34" si="14">(F33-5)/1.42</f>
        <v>42.95774647887324</v>
      </c>
      <c r="K33" s="193">
        <f t="shared" si="12"/>
        <v>47.183098591549296</v>
      </c>
      <c r="L33" s="195">
        <v>14</v>
      </c>
      <c r="M33" s="196" t="s">
        <v>119</v>
      </c>
      <c r="N33" s="196">
        <v>11.9</v>
      </c>
      <c r="O33" s="197">
        <v>117</v>
      </c>
      <c r="P33" s="197">
        <v>103</v>
      </c>
      <c r="Q33" s="197">
        <v>14024288</v>
      </c>
      <c r="R33" s="198">
        <f t="shared" si="3"/>
        <v>4451</v>
      </c>
      <c r="S33" s="199">
        <f t="shared" si="4"/>
        <v>106.824</v>
      </c>
      <c r="T33" s="199">
        <f t="shared" si="5"/>
        <v>4.4509999999999996</v>
      </c>
      <c r="U33" s="200">
        <v>3.2</v>
      </c>
      <c r="V33" s="200">
        <f t="shared" si="6"/>
        <v>3.2</v>
      </c>
      <c r="W33" s="262" t="s">
        <v>132</v>
      </c>
      <c r="X33" s="256">
        <v>0</v>
      </c>
      <c r="Y33" s="256">
        <v>0</v>
      </c>
      <c r="Z33" s="256">
        <v>1118</v>
      </c>
      <c r="AA33" s="256">
        <v>0</v>
      </c>
      <c r="AB33" s="256">
        <v>1110</v>
      </c>
      <c r="AC33" s="201" t="s">
        <v>91</v>
      </c>
      <c r="AD33" s="201" t="s">
        <v>91</v>
      </c>
      <c r="AE33" s="201" t="s">
        <v>91</v>
      </c>
      <c r="AF33" s="202" t="s">
        <v>91</v>
      </c>
      <c r="AG33" s="202">
        <v>32378654</v>
      </c>
      <c r="AH33" s="203">
        <f t="shared" si="9"/>
        <v>792</v>
      </c>
      <c r="AI33" s="204">
        <f t="shared" si="7"/>
        <v>177.9375421253651</v>
      </c>
      <c r="AJ33" s="205">
        <v>0</v>
      </c>
      <c r="AK33" s="205">
        <v>0</v>
      </c>
      <c r="AL33" s="205">
        <v>1</v>
      </c>
      <c r="AM33" s="205">
        <v>0</v>
      </c>
      <c r="AN33" s="205">
        <v>1</v>
      </c>
      <c r="AO33" s="205">
        <v>0.25</v>
      </c>
      <c r="AP33" s="256">
        <v>7117597</v>
      </c>
      <c r="AQ33" s="256">
        <f t="shared" si="8"/>
        <v>442</v>
      </c>
      <c r="AR33" s="206"/>
      <c r="AS33" s="207" t="s">
        <v>114</v>
      </c>
      <c r="AY33" s="257"/>
    </row>
    <row r="34" spans="2:51" x14ac:dyDescent="0.25">
      <c r="B34" s="190">
        <v>2.9583333333333299</v>
      </c>
      <c r="C34" s="190">
        <v>1</v>
      </c>
      <c r="D34" s="191">
        <v>13</v>
      </c>
      <c r="E34" s="192">
        <f t="shared" si="0"/>
        <v>9.1549295774647899</v>
      </c>
      <c r="F34" s="255">
        <v>66</v>
      </c>
      <c r="G34" s="192">
        <f t="shared" si="1"/>
        <v>46.478873239436624</v>
      </c>
      <c r="H34" s="193" t="s">
        <v>89</v>
      </c>
      <c r="I34" s="193">
        <f t="shared" si="2"/>
        <v>41.549295774647888</v>
      </c>
      <c r="J34" s="194">
        <f t="shared" si="14"/>
        <v>42.95774647887324</v>
      </c>
      <c r="K34" s="193">
        <f t="shared" si="12"/>
        <v>47.183098591549296</v>
      </c>
      <c r="L34" s="195">
        <v>14</v>
      </c>
      <c r="M34" s="196" t="s">
        <v>119</v>
      </c>
      <c r="N34" s="217">
        <v>11.5</v>
      </c>
      <c r="O34" s="197">
        <v>111</v>
      </c>
      <c r="P34" s="197">
        <v>95</v>
      </c>
      <c r="Q34" s="197">
        <v>14028339</v>
      </c>
      <c r="R34" s="198">
        <f t="shared" si="3"/>
        <v>4051</v>
      </c>
      <c r="S34" s="199">
        <f t="shared" si="4"/>
        <v>97.224000000000004</v>
      </c>
      <c r="T34" s="199">
        <f t="shared" si="5"/>
        <v>4.0510000000000002</v>
      </c>
      <c r="U34" s="200">
        <v>3.9</v>
      </c>
      <c r="V34" s="200">
        <f t="shared" si="6"/>
        <v>3.9</v>
      </c>
      <c r="W34" s="262" t="s">
        <v>132</v>
      </c>
      <c r="X34" s="256">
        <v>0</v>
      </c>
      <c r="Y34" s="256">
        <v>0</v>
      </c>
      <c r="Z34" s="256">
        <v>1044</v>
      </c>
      <c r="AA34" s="256">
        <v>0</v>
      </c>
      <c r="AB34" s="256">
        <v>1048</v>
      </c>
      <c r="AC34" s="201" t="s">
        <v>91</v>
      </c>
      <c r="AD34" s="201" t="s">
        <v>91</v>
      </c>
      <c r="AE34" s="201" t="s">
        <v>91</v>
      </c>
      <c r="AF34" s="202" t="s">
        <v>91</v>
      </c>
      <c r="AG34" s="202">
        <v>32379328</v>
      </c>
      <c r="AH34" s="203">
        <f t="shared" si="9"/>
        <v>674</v>
      </c>
      <c r="AI34" s="204">
        <f t="shared" si="7"/>
        <v>166.37867193285607</v>
      </c>
      <c r="AJ34" s="205">
        <v>0</v>
      </c>
      <c r="AK34" s="205">
        <v>0</v>
      </c>
      <c r="AL34" s="205">
        <v>1</v>
      </c>
      <c r="AM34" s="205">
        <v>0</v>
      </c>
      <c r="AN34" s="205">
        <v>1</v>
      </c>
      <c r="AO34" s="205">
        <v>0.25</v>
      </c>
      <c r="AP34" s="256">
        <v>7118223</v>
      </c>
      <c r="AQ34" s="256">
        <f t="shared" si="8"/>
        <v>626</v>
      </c>
      <c r="AR34" s="206"/>
      <c r="AS34" s="207" t="s">
        <v>114</v>
      </c>
      <c r="AV34" s="212" t="s">
        <v>120</v>
      </c>
      <c r="AW34" s="218" t="s">
        <v>31</v>
      </c>
      <c r="AY34" s="257"/>
    </row>
    <row r="35" spans="2:51" x14ac:dyDescent="0.25">
      <c r="B35" s="219"/>
      <c r="C35" s="220"/>
      <c r="D35" s="219"/>
      <c r="E35" s="221"/>
      <c r="F35" s="221"/>
      <c r="G35" s="222"/>
      <c r="H35" s="223"/>
      <c r="I35" s="221"/>
      <c r="J35" s="221"/>
      <c r="K35" s="222"/>
      <c r="L35" s="399" t="s">
        <v>121</v>
      </c>
      <c r="M35" s="400"/>
      <c r="N35" s="401"/>
      <c r="O35" s="224"/>
      <c r="P35" s="224">
        <f>AVERAGE(P11:P34)</f>
        <v>123.5</v>
      </c>
      <c r="Q35" s="225">
        <f>Q34-Q10</f>
        <v>123945</v>
      </c>
      <c r="R35" s="226">
        <f>SUM(R11:R34)</f>
        <v>123945</v>
      </c>
      <c r="S35" s="227">
        <f>AVERAGE(S11:S34)</f>
        <v>123.94500000000004</v>
      </c>
      <c r="T35" s="227">
        <f>SUM(T11:T34)</f>
        <v>123.94499999999996</v>
      </c>
      <c r="U35" s="223"/>
      <c r="V35" s="223"/>
      <c r="W35" s="213"/>
      <c r="X35" s="228"/>
      <c r="Y35" s="229"/>
      <c r="Z35" s="229"/>
      <c r="AA35" s="229"/>
      <c r="AB35" s="230"/>
      <c r="AC35" s="228"/>
      <c r="AD35" s="229"/>
      <c r="AE35" s="230"/>
      <c r="AF35" s="231"/>
      <c r="AG35" s="232">
        <f>AG34-AG10</f>
        <v>25622</v>
      </c>
      <c r="AH35" s="233">
        <f>SUM(AH11:AH34)</f>
        <v>25622</v>
      </c>
      <c r="AI35" s="234">
        <f>$AH$35/$T35</f>
        <v>206.72072290128693</v>
      </c>
      <c r="AJ35" s="231"/>
      <c r="AK35" s="235"/>
      <c r="AL35" s="235"/>
      <c r="AM35" s="235"/>
      <c r="AN35" s="236"/>
      <c r="AO35" s="237"/>
      <c r="AP35" s="238"/>
      <c r="AQ35" s="239">
        <f>SUM(AQ11:AQ34)</f>
        <v>6008</v>
      </c>
      <c r="AR35" s="240" t="e">
        <f>AVERAGE(AR11:AR34)</f>
        <v>#DIV/0!</v>
      </c>
      <c r="AS35" s="237"/>
      <c r="AV35" s="241" t="s">
        <v>31</v>
      </c>
      <c r="AW35" s="241">
        <v>1</v>
      </c>
      <c r="AY35" s="257"/>
    </row>
    <row r="36" spans="2:51" x14ac:dyDescent="0.25">
      <c r="B36" s="242"/>
      <c r="C36" s="242"/>
      <c r="D36" s="242"/>
      <c r="E36" s="243"/>
      <c r="F36" s="243"/>
      <c r="G36" s="243"/>
      <c r="H36" s="243"/>
      <c r="I36" s="244"/>
      <c r="J36" s="244"/>
      <c r="K36" s="244"/>
      <c r="L36" s="254"/>
      <c r="M36" s="254"/>
      <c r="N36" s="254"/>
      <c r="O36" s="254"/>
      <c r="P36" s="254"/>
      <c r="Q36" s="254"/>
      <c r="R36" s="254"/>
      <c r="S36" s="254"/>
      <c r="T36" s="254"/>
      <c r="U36" s="245"/>
      <c r="V36" s="245"/>
      <c r="W36" s="254"/>
      <c r="X36" s="254"/>
      <c r="Y36" s="254"/>
      <c r="Z36" s="258"/>
      <c r="AA36" s="254"/>
      <c r="AB36" s="254"/>
      <c r="AC36" s="254"/>
      <c r="AD36" s="254"/>
      <c r="AE36" s="254"/>
      <c r="AH36" s="246"/>
      <c r="AM36" s="254"/>
      <c r="AN36" s="254"/>
      <c r="AO36" s="254"/>
      <c r="AP36" s="254"/>
      <c r="AQ36" s="254"/>
      <c r="AR36" s="254"/>
      <c r="AV36" s="241" t="s">
        <v>122</v>
      </c>
      <c r="AW36" s="241">
        <v>41.67</v>
      </c>
      <c r="AY36" s="257"/>
    </row>
    <row r="37" spans="2:51" x14ac:dyDescent="0.25">
      <c r="B37" s="275" t="s">
        <v>123</v>
      </c>
      <c r="C37" s="275"/>
      <c r="D37" s="275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58"/>
      <c r="X37" s="258"/>
      <c r="Y37" s="258"/>
      <c r="Z37" s="258"/>
      <c r="AA37" s="258"/>
      <c r="AB37" s="258"/>
      <c r="AC37" s="258"/>
      <c r="AD37" s="258"/>
      <c r="AE37" s="258"/>
      <c r="AM37" s="169"/>
      <c r="AN37" s="254"/>
      <c r="AO37" s="254"/>
      <c r="AP37" s="254"/>
      <c r="AQ37" s="254"/>
      <c r="AR37" s="258"/>
      <c r="AV37" s="241" t="s">
        <v>124</v>
      </c>
      <c r="AW37" s="241">
        <v>11.574999999999999</v>
      </c>
      <c r="AY37" s="257"/>
    </row>
    <row r="38" spans="2:51" x14ac:dyDescent="0.25">
      <c r="B38" s="295" t="s">
        <v>170</v>
      </c>
      <c r="C38" s="275"/>
      <c r="D38" s="275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58"/>
      <c r="X38" s="258"/>
      <c r="Y38" s="258"/>
      <c r="Z38" s="258"/>
      <c r="AA38" s="258"/>
      <c r="AB38" s="258"/>
      <c r="AC38" s="258"/>
      <c r="AD38" s="258"/>
      <c r="AE38" s="258"/>
      <c r="AM38" s="169"/>
      <c r="AN38" s="254"/>
      <c r="AO38" s="254"/>
      <c r="AP38" s="254"/>
      <c r="AQ38" s="254"/>
      <c r="AR38" s="258"/>
      <c r="AV38" s="247"/>
      <c r="AW38" s="247"/>
      <c r="AY38" s="257"/>
    </row>
    <row r="39" spans="2:51" x14ac:dyDescent="0.25">
      <c r="B39" s="273" t="s">
        <v>131</v>
      </c>
      <c r="C39" s="264"/>
      <c r="D39" s="264"/>
      <c r="E39" s="264"/>
      <c r="F39" s="264"/>
      <c r="G39" s="264"/>
      <c r="H39" s="264"/>
      <c r="I39" s="265"/>
      <c r="J39" s="265"/>
      <c r="K39" s="265"/>
      <c r="L39" s="265"/>
      <c r="M39" s="265"/>
      <c r="N39" s="265"/>
      <c r="O39" s="265"/>
      <c r="P39" s="265"/>
      <c r="Q39" s="265"/>
      <c r="R39" s="265"/>
      <c r="S39" s="263"/>
      <c r="T39" s="263"/>
      <c r="U39" s="263"/>
      <c r="V39" s="263"/>
      <c r="W39" s="258"/>
      <c r="X39" s="258"/>
      <c r="Y39" s="258"/>
      <c r="Z39" s="258"/>
      <c r="AA39" s="258"/>
      <c r="AB39" s="258"/>
      <c r="AC39" s="258"/>
      <c r="AD39" s="258"/>
      <c r="AE39" s="258"/>
      <c r="AM39" s="169"/>
      <c r="AN39" s="254"/>
      <c r="AO39" s="254"/>
      <c r="AP39" s="254"/>
      <c r="AQ39" s="254"/>
      <c r="AR39" s="258"/>
      <c r="AV39" s="247"/>
      <c r="AW39" s="247"/>
      <c r="AY39" s="257"/>
    </row>
    <row r="40" spans="2:51" x14ac:dyDescent="0.25">
      <c r="B40" s="276" t="s">
        <v>141</v>
      </c>
      <c r="C40" s="264"/>
      <c r="D40" s="264"/>
      <c r="E40" s="264"/>
      <c r="F40" s="264"/>
      <c r="G40" s="264"/>
      <c r="H40" s="264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3"/>
      <c r="T40" s="263"/>
      <c r="U40" s="263"/>
      <c r="V40" s="263"/>
      <c r="W40" s="258"/>
      <c r="X40" s="258"/>
      <c r="Y40" s="258"/>
      <c r="Z40" s="258"/>
      <c r="AA40" s="258"/>
      <c r="AB40" s="258"/>
      <c r="AC40" s="258"/>
      <c r="AD40" s="258"/>
      <c r="AE40" s="258"/>
      <c r="AM40" s="169"/>
      <c r="AN40" s="254"/>
      <c r="AO40" s="254"/>
      <c r="AP40" s="254"/>
      <c r="AQ40" s="254"/>
      <c r="AR40" s="258"/>
      <c r="AV40" s="247"/>
      <c r="AW40" s="247"/>
      <c r="AY40" s="257"/>
    </row>
    <row r="41" spans="2:51" x14ac:dyDescent="0.25">
      <c r="B41" s="268" t="s">
        <v>232</v>
      </c>
      <c r="C41" s="264"/>
      <c r="D41" s="264"/>
      <c r="E41" s="264"/>
      <c r="F41" s="264"/>
      <c r="G41" s="264"/>
      <c r="H41" s="264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9"/>
      <c r="T41" s="269"/>
      <c r="U41" s="269"/>
      <c r="V41" s="269"/>
      <c r="W41" s="258"/>
      <c r="X41" s="258"/>
      <c r="Y41" s="258"/>
      <c r="Z41" s="258"/>
      <c r="AA41" s="258"/>
      <c r="AB41" s="258"/>
      <c r="AC41" s="258"/>
      <c r="AD41" s="258"/>
      <c r="AE41" s="258"/>
      <c r="AM41" s="259"/>
      <c r="AN41" s="259"/>
      <c r="AO41" s="259"/>
      <c r="AP41" s="259"/>
      <c r="AQ41" s="259"/>
      <c r="AR41" s="259"/>
      <c r="AS41" s="260"/>
      <c r="AV41" s="257"/>
      <c r="AW41" s="301"/>
      <c r="AX41" s="301"/>
      <c r="AY41" s="301"/>
    </row>
    <row r="42" spans="2:51" x14ac:dyDescent="0.25">
      <c r="B42" s="276" t="s">
        <v>126</v>
      </c>
      <c r="C42" s="264"/>
      <c r="D42" s="264"/>
      <c r="E42" s="274"/>
      <c r="F42" s="274"/>
      <c r="G42" s="274"/>
      <c r="H42" s="264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9"/>
      <c r="T42" s="269"/>
      <c r="U42" s="269"/>
      <c r="V42" s="269"/>
      <c r="W42" s="258"/>
      <c r="X42" s="258"/>
      <c r="Y42" s="258"/>
      <c r="Z42" s="258"/>
      <c r="AA42" s="258"/>
      <c r="AB42" s="258"/>
      <c r="AC42" s="258"/>
      <c r="AD42" s="258"/>
      <c r="AE42" s="258"/>
      <c r="AM42" s="259"/>
      <c r="AN42" s="259"/>
      <c r="AO42" s="259"/>
      <c r="AP42" s="259"/>
      <c r="AQ42" s="259"/>
      <c r="AR42" s="259"/>
      <c r="AS42" s="260"/>
      <c r="AV42" s="257"/>
      <c r="AW42" s="301"/>
      <c r="AX42" s="301"/>
      <c r="AY42" s="301"/>
    </row>
    <row r="43" spans="2:51" x14ac:dyDescent="0.25">
      <c r="B43" s="270" t="s">
        <v>180</v>
      </c>
      <c r="C43" s="264"/>
      <c r="D43" s="264"/>
      <c r="E43" s="264"/>
      <c r="F43" s="264"/>
      <c r="G43" s="264"/>
      <c r="H43" s="264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9"/>
      <c r="T43" s="269"/>
      <c r="U43" s="269"/>
      <c r="V43" s="269"/>
      <c r="W43" s="258"/>
      <c r="X43" s="258"/>
      <c r="Y43" s="258"/>
      <c r="Z43" s="258"/>
      <c r="AA43" s="258"/>
      <c r="AB43" s="258"/>
      <c r="AC43" s="258"/>
      <c r="AD43" s="258"/>
      <c r="AE43" s="258"/>
      <c r="AM43" s="259"/>
      <c r="AN43" s="259"/>
      <c r="AO43" s="259"/>
      <c r="AP43" s="259"/>
      <c r="AQ43" s="259"/>
      <c r="AR43" s="259"/>
      <c r="AS43" s="260"/>
      <c r="AV43" s="257"/>
      <c r="AW43" s="301"/>
      <c r="AX43" s="301"/>
      <c r="AY43" s="301"/>
    </row>
    <row r="44" spans="2:51" x14ac:dyDescent="0.25">
      <c r="B44" s="276" t="s">
        <v>127</v>
      </c>
      <c r="C44" s="264"/>
      <c r="D44" s="264"/>
      <c r="E44" s="264"/>
      <c r="F44" s="264"/>
      <c r="G44" s="264"/>
      <c r="H44" s="264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9"/>
      <c r="T44" s="269"/>
      <c r="U44" s="269"/>
      <c r="V44" s="269"/>
      <c r="W44" s="258"/>
      <c r="X44" s="258"/>
      <c r="Y44" s="258"/>
      <c r="Z44" s="258"/>
      <c r="AA44" s="258"/>
      <c r="AB44" s="258"/>
      <c r="AC44" s="258"/>
      <c r="AD44" s="258"/>
      <c r="AE44" s="258"/>
      <c r="AM44" s="259"/>
      <c r="AN44" s="259"/>
      <c r="AO44" s="259"/>
      <c r="AP44" s="259"/>
      <c r="AQ44" s="259"/>
      <c r="AR44" s="259"/>
      <c r="AS44" s="260"/>
      <c r="AV44" s="257"/>
      <c r="AW44" s="301"/>
      <c r="AX44" s="301"/>
      <c r="AY44" s="301"/>
    </row>
    <row r="45" spans="2:51" x14ac:dyDescent="0.25">
      <c r="B45" s="267" t="s">
        <v>128</v>
      </c>
      <c r="C45" s="264"/>
      <c r="D45" s="264"/>
      <c r="E45" s="264"/>
      <c r="F45" s="264"/>
      <c r="G45" s="264"/>
      <c r="H45" s="264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9"/>
      <c r="T45" s="269"/>
      <c r="U45" s="269"/>
      <c r="V45" s="269"/>
      <c r="W45" s="258"/>
      <c r="X45" s="258"/>
      <c r="Y45" s="258"/>
      <c r="Z45" s="258"/>
      <c r="AA45" s="258"/>
      <c r="AB45" s="258"/>
      <c r="AC45" s="258"/>
      <c r="AD45" s="258"/>
      <c r="AE45" s="258"/>
      <c r="AM45" s="259"/>
      <c r="AN45" s="259"/>
      <c r="AO45" s="259"/>
      <c r="AP45" s="259"/>
      <c r="AQ45" s="259"/>
      <c r="AR45" s="259"/>
      <c r="AS45" s="260"/>
      <c r="AV45" s="257"/>
      <c r="AW45" s="301"/>
      <c r="AX45" s="301"/>
      <c r="AY45" s="301"/>
    </row>
    <row r="46" spans="2:51" x14ac:dyDescent="0.25">
      <c r="B46" s="267" t="s">
        <v>161</v>
      </c>
      <c r="C46" s="264"/>
      <c r="D46" s="264"/>
      <c r="E46" s="264"/>
      <c r="F46" s="264"/>
      <c r="G46" s="264"/>
      <c r="H46" s="264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9"/>
      <c r="U46" s="269"/>
      <c r="V46" s="269"/>
      <c r="W46" s="258"/>
      <c r="X46" s="258"/>
      <c r="Y46" s="258"/>
      <c r="Z46" s="258"/>
      <c r="AA46" s="258"/>
      <c r="AB46" s="258"/>
      <c r="AC46" s="258"/>
      <c r="AD46" s="258"/>
      <c r="AE46" s="258"/>
      <c r="AM46" s="259"/>
      <c r="AN46" s="259"/>
      <c r="AO46" s="259"/>
      <c r="AP46" s="259"/>
      <c r="AQ46" s="259"/>
      <c r="AR46" s="259"/>
      <c r="AS46" s="260"/>
      <c r="AV46" s="257"/>
      <c r="AW46" s="301"/>
      <c r="AX46" s="301"/>
      <c r="AY46" s="301"/>
    </row>
    <row r="47" spans="2:51" x14ac:dyDescent="0.25">
      <c r="B47" s="276" t="s">
        <v>240</v>
      </c>
      <c r="C47" s="264"/>
      <c r="D47" s="264"/>
      <c r="E47" s="264"/>
      <c r="F47" s="264"/>
      <c r="G47" s="264"/>
      <c r="H47" s="264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9"/>
      <c r="U47" s="269"/>
      <c r="V47" s="269"/>
      <c r="W47" s="258"/>
      <c r="X47" s="258"/>
      <c r="Y47" s="258"/>
      <c r="Z47" s="258"/>
      <c r="AA47" s="258"/>
      <c r="AB47" s="258"/>
      <c r="AC47" s="258"/>
      <c r="AD47" s="258"/>
      <c r="AE47" s="258"/>
      <c r="AM47" s="259"/>
      <c r="AN47" s="259"/>
      <c r="AO47" s="259"/>
      <c r="AP47" s="259"/>
      <c r="AQ47" s="259"/>
      <c r="AR47" s="259"/>
      <c r="AS47" s="260"/>
      <c r="AV47" s="257"/>
      <c r="AW47" s="301"/>
      <c r="AX47" s="301"/>
      <c r="AY47" s="301"/>
    </row>
    <row r="48" spans="2:51" x14ac:dyDescent="0.25">
      <c r="B48" s="276" t="s">
        <v>137</v>
      </c>
      <c r="C48" s="264"/>
      <c r="D48" s="264"/>
      <c r="E48" s="264"/>
      <c r="F48" s="264"/>
      <c r="G48" s="264"/>
      <c r="H48" s="264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71"/>
      <c r="T48" s="269"/>
      <c r="U48" s="269"/>
      <c r="V48" s="269"/>
      <c r="W48" s="258"/>
      <c r="X48" s="258"/>
      <c r="Y48" s="258"/>
      <c r="Z48" s="258"/>
      <c r="AA48" s="258"/>
      <c r="AB48" s="258"/>
      <c r="AC48" s="258"/>
      <c r="AD48" s="258"/>
      <c r="AE48" s="258"/>
      <c r="AM48" s="259"/>
      <c r="AN48" s="259"/>
      <c r="AO48" s="259"/>
      <c r="AP48" s="259"/>
      <c r="AQ48" s="259"/>
      <c r="AR48" s="259"/>
      <c r="AS48" s="260"/>
      <c r="AV48" s="257"/>
      <c r="AW48" s="301"/>
      <c r="AX48" s="301"/>
      <c r="AY48" s="301"/>
    </row>
    <row r="49" spans="2:51" x14ac:dyDescent="0.25">
      <c r="B49" s="267" t="s">
        <v>233</v>
      </c>
      <c r="C49" s="264"/>
      <c r="D49" s="264"/>
      <c r="E49" s="264"/>
      <c r="F49" s="264"/>
      <c r="G49" s="264"/>
      <c r="H49" s="264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71"/>
      <c r="T49" s="269"/>
      <c r="U49" s="269"/>
      <c r="V49" s="269"/>
      <c r="W49" s="258"/>
      <c r="X49" s="258"/>
      <c r="Y49" s="258"/>
      <c r="Z49" s="258"/>
      <c r="AA49" s="258"/>
      <c r="AB49" s="258"/>
      <c r="AC49" s="258"/>
      <c r="AD49" s="258"/>
      <c r="AE49" s="258"/>
      <c r="AM49" s="259"/>
      <c r="AN49" s="259"/>
      <c r="AO49" s="259"/>
      <c r="AP49" s="259"/>
      <c r="AQ49" s="259"/>
      <c r="AR49" s="259"/>
      <c r="AS49" s="260"/>
      <c r="AV49" s="257"/>
      <c r="AW49" s="301"/>
      <c r="AX49" s="301"/>
      <c r="AY49" s="301"/>
    </row>
    <row r="50" spans="2:51" x14ac:dyDescent="0.25">
      <c r="B50" s="276" t="s">
        <v>138</v>
      </c>
      <c r="C50" s="264"/>
      <c r="D50" s="264"/>
      <c r="E50" s="264"/>
      <c r="F50" s="264"/>
      <c r="G50" s="264"/>
      <c r="H50" s="264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9"/>
      <c r="U50" s="269"/>
      <c r="V50" s="269"/>
      <c r="W50" s="258"/>
      <c r="X50" s="258"/>
      <c r="Y50" s="258"/>
      <c r="Z50" s="258"/>
      <c r="AA50" s="258"/>
      <c r="AB50" s="258"/>
      <c r="AC50" s="258"/>
      <c r="AD50" s="258"/>
      <c r="AE50" s="258"/>
      <c r="AM50" s="259"/>
      <c r="AN50" s="259"/>
      <c r="AO50" s="259"/>
      <c r="AP50" s="259"/>
      <c r="AQ50" s="259"/>
      <c r="AR50" s="259"/>
      <c r="AS50" s="260"/>
      <c r="AV50" s="257"/>
      <c r="AW50" s="301"/>
      <c r="AX50" s="301"/>
      <c r="AY50" s="301"/>
    </row>
    <row r="51" spans="2:51" x14ac:dyDescent="0.25">
      <c r="B51" s="284" t="s">
        <v>139</v>
      </c>
      <c r="C51" s="264"/>
      <c r="D51" s="264"/>
      <c r="E51" s="264"/>
      <c r="F51" s="264"/>
      <c r="G51" s="264"/>
      <c r="H51" s="264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9"/>
      <c r="U51" s="269"/>
      <c r="V51" s="269"/>
      <c r="W51" s="258"/>
      <c r="X51" s="258"/>
      <c r="Y51" s="258"/>
      <c r="Z51" s="258"/>
      <c r="AA51" s="258"/>
      <c r="AB51" s="258"/>
      <c r="AC51" s="258"/>
      <c r="AD51" s="258"/>
      <c r="AE51" s="258"/>
      <c r="AM51" s="259"/>
      <c r="AN51" s="259"/>
      <c r="AO51" s="259"/>
      <c r="AP51" s="259"/>
      <c r="AQ51" s="259"/>
      <c r="AR51" s="259"/>
      <c r="AS51" s="260"/>
      <c r="AV51" s="257"/>
      <c r="AW51" s="301"/>
      <c r="AX51" s="301"/>
      <c r="AY51" s="301"/>
    </row>
    <row r="52" spans="2:51" x14ac:dyDescent="0.25">
      <c r="B52" s="270" t="s">
        <v>165</v>
      </c>
      <c r="C52" s="264"/>
      <c r="D52" s="264"/>
      <c r="E52" s="264"/>
      <c r="F52" s="264"/>
      <c r="G52" s="264"/>
      <c r="H52" s="264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71"/>
      <c r="U52" s="271"/>
      <c r="V52" s="271"/>
      <c r="W52" s="258"/>
      <c r="X52" s="258"/>
      <c r="Y52" s="258"/>
      <c r="Z52" s="258"/>
      <c r="AA52" s="258"/>
      <c r="AB52" s="258"/>
      <c r="AC52" s="258"/>
      <c r="AD52" s="258"/>
      <c r="AE52" s="258"/>
      <c r="AM52" s="259"/>
      <c r="AN52" s="259"/>
      <c r="AO52" s="259"/>
      <c r="AP52" s="259"/>
      <c r="AQ52" s="259"/>
      <c r="AR52" s="259"/>
      <c r="AS52" s="260"/>
      <c r="AV52" s="257"/>
      <c r="AW52" s="301"/>
      <c r="AX52" s="301"/>
      <c r="AY52" s="301"/>
    </row>
    <row r="53" spans="2:51" x14ac:dyDescent="0.25">
      <c r="B53" s="270" t="s">
        <v>198</v>
      </c>
      <c r="C53" s="264"/>
      <c r="D53" s="264"/>
      <c r="E53" s="264"/>
      <c r="F53" s="264"/>
      <c r="G53" s="264"/>
      <c r="H53" s="264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71"/>
      <c r="U53" s="250"/>
      <c r="V53" s="250"/>
      <c r="W53" s="258"/>
      <c r="X53" s="258"/>
      <c r="Y53" s="258"/>
      <c r="Z53" s="258"/>
      <c r="AA53" s="258"/>
      <c r="AB53" s="258"/>
      <c r="AC53" s="258"/>
      <c r="AD53" s="258"/>
      <c r="AE53" s="258"/>
      <c r="AM53" s="259"/>
      <c r="AN53" s="259"/>
      <c r="AO53" s="259"/>
      <c r="AP53" s="259"/>
      <c r="AQ53" s="259"/>
      <c r="AR53" s="259"/>
      <c r="AS53" s="260"/>
      <c r="AV53" s="257"/>
      <c r="AW53" s="301"/>
      <c r="AX53" s="301"/>
      <c r="AY53" s="301"/>
    </row>
    <row r="54" spans="2:51" x14ac:dyDescent="0.25">
      <c r="B54" s="276" t="s">
        <v>241</v>
      </c>
      <c r="C54" s="264"/>
      <c r="D54" s="264"/>
      <c r="E54" s="264"/>
      <c r="F54" s="264"/>
      <c r="G54" s="264"/>
      <c r="H54" s="264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71"/>
      <c r="U54" s="250"/>
      <c r="V54" s="250"/>
      <c r="W54" s="258"/>
      <c r="X54" s="258"/>
      <c r="Y54" s="258"/>
      <c r="Z54" s="258"/>
      <c r="AA54" s="258"/>
      <c r="AB54" s="258"/>
      <c r="AC54" s="258"/>
      <c r="AD54" s="258"/>
      <c r="AE54" s="258"/>
      <c r="AM54" s="259"/>
      <c r="AN54" s="259"/>
      <c r="AO54" s="259"/>
      <c r="AP54" s="259"/>
      <c r="AQ54" s="259"/>
      <c r="AR54" s="259"/>
      <c r="AS54" s="260"/>
      <c r="AV54" s="257"/>
      <c r="AW54" s="301"/>
      <c r="AX54" s="301"/>
      <c r="AY54" s="301"/>
    </row>
    <row r="55" spans="2:51" x14ac:dyDescent="0.25">
      <c r="B55" s="272" t="s">
        <v>140</v>
      </c>
      <c r="C55" s="264"/>
      <c r="D55" s="264"/>
      <c r="E55" s="264"/>
      <c r="F55" s="264"/>
      <c r="G55" s="264"/>
      <c r="H55" s="264"/>
      <c r="I55" s="264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71"/>
      <c r="U55" s="250"/>
      <c r="V55" s="250"/>
      <c r="W55" s="258"/>
      <c r="X55" s="258"/>
      <c r="Y55" s="258"/>
      <c r="Z55" s="258"/>
      <c r="AA55" s="258"/>
      <c r="AB55" s="258"/>
      <c r="AC55" s="258"/>
      <c r="AD55" s="258"/>
      <c r="AE55" s="258"/>
      <c r="AM55" s="259"/>
      <c r="AN55" s="259"/>
      <c r="AO55" s="259"/>
      <c r="AP55" s="259"/>
      <c r="AQ55" s="259"/>
      <c r="AR55" s="259"/>
      <c r="AS55" s="260"/>
      <c r="AV55" s="257"/>
      <c r="AW55" s="301"/>
      <c r="AX55" s="301"/>
      <c r="AY55" s="301"/>
    </row>
    <row r="56" spans="2:51" x14ac:dyDescent="0.25">
      <c r="B56" s="277" t="s">
        <v>129</v>
      </c>
      <c r="C56" s="267"/>
      <c r="D56" s="264"/>
      <c r="E56" s="264"/>
      <c r="F56" s="264"/>
      <c r="G56" s="264"/>
      <c r="H56" s="264"/>
      <c r="I56" s="264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71"/>
      <c r="U56" s="250"/>
      <c r="V56" s="250"/>
      <c r="W56" s="258"/>
      <c r="X56" s="258"/>
      <c r="Y56" s="258"/>
      <c r="Z56" s="258"/>
      <c r="AA56" s="258"/>
      <c r="AB56" s="258"/>
      <c r="AC56" s="258"/>
      <c r="AD56" s="258"/>
      <c r="AE56" s="258"/>
      <c r="AM56" s="259"/>
      <c r="AN56" s="259"/>
      <c r="AO56" s="259"/>
      <c r="AP56" s="259"/>
      <c r="AQ56" s="259"/>
      <c r="AR56" s="259"/>
      <c r="AS56" s="260"/>
      <c r="AV56" s="257"/>
      <c r="AW56" s="301"/>
      <c r="AX56" s="301"/>
      <c r="AY56" s="301"/>
    </row>
    <row r="57" spans="2:51" x14ac:dyDescent="0.25">
      <c r="B57" s="277" t="s">
        <v>148</v>
      </c>
      <c r="C57" s="267"/>
      <c r="D57" s="264"/>
      <c r="E57" s="264"/>
      <c r="F57" s="264"/>
      <c r="G57" s="264"/>
      <c r="H57" s="264"/>
      <c r="I57" s="264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71"/>
      <c r="U57" s="250"/>
      <c r="V57" s="250"/>
      <c r="W57" s="258"/>
      <c r="X57" s="258"/>
      <c r="Y57" s="258"/>
      <c r="Z57" s="252"/>
      <c r="AA57" s="258"/>
      <c r="AB57" s="258"/>
      <c r="AC57" s="258"/>
      <c r="AD57" s="258"/>
      <c r="AE57" s="258"/>
      <c r="AM57" s="259"/>
      <c r="AN57" s="259"/>
      <c r="AO57" s="259"/>
      <c r="AP57" s="259"/>
      <c r="AQ57" s="259"/>
      <c r="AR57" s="259"/>
      <c r="AS57" s="260"/>
      <c r="AV57" s="257"/>
      <c r="AW57" s="301"/>
      <c r="AX57" s="301"/>
      <c r="AY57" s="301"/>
    </row>
    <row r="58" spans="2:51" x14ac:dyDescent="0.25">
      <c r="B58" s="277" t="s">
        <v>130</v>
      </c>
      <c r="C58" s="261"/>
      <c r="D58" s="248"/>
      <c r="E58" s="264"/>
      <c r="F58" s="264"/>
      <c r="G58" s="264"/>
      <c r="H58" s="264"/>
      <c r="I58" s="248"/>
      <c r="J58" s="265"/>
      <c r="K58" s="265"/>
      <c r="L58" s="265"/>
      <c r="M58" s="265"/>
      <c r="N58" s="265"/>
      <c r="O58" s="265"/>
      <c r="P58" s="265"/>
      <c r="Q58" s="265"/>
      <c r="R58" s="265"/>
      <c r="S58" s="252"/>
      <c r="T58" s="252"/>
      <c r="U58" s="252"/>
      <c r="V58" s="252"/>
      <c r="W58" s="252"/>
      <c r="X58" s="252"/>
      <c r="Y58" s="252"/>
      <c r="Z58" s="251"/>
      <c r="AA58" s="252"/>
      <c r="AB58" s="252"/>
      <c r="AC58" s="252"/>
      <c r="AD58" s="252"/>
      <c r="AE58" s="252"/>
      <c r="AF58" s="252"/>
      <c r="AG58" s="252"/>
      <c r="AH58" s="252"/>
      <c r="AI58" s="252"/>
      <c r="AJ58" s="252"/>
      <c r="AK58" s="252"/>
      <c r="AL58" s="252"/>
      <c r="AM58" s="252"/>
      <c r="AN58" s="252"/>
      <c r="AO58" s="252"/>
      <c r="AP58" s="252"/>
      <c r="AQ58" s="252"/>
      <c r="AR58" s="252"/>
      <c r="AS58" s="252"/>
      <c r="AT58" s="252"/>
      <c r="AU58" s="252"/>
      <c r="AV58" s="257"/>
      <c r="AW58" s="301"/>
      <c r="AX58" s="301"/>
      <c r="AY58" s="301"/>
    </row>
    <row r="59" spans="2:51" x14ac:dyDescent="0.25">
      <c r="B59" s="147"/>
      <c r="C59" s="276"/>
      <c r="D59" s="248"/>
      <c r="E59" s="264"/>
      <c r="F59" s="264"/>
      <c r="G59" s="264"/>
      <c r="H59" s="264"/>
      <c r="I59" s="248"/>
      <c r="J59" s="252"/>
      <c r="K59" s="252"/>
      <c r="L59" s="252"/>
      <c r="M59" s="252"/>
      <c r="N59" s="252"/>
      <c r="O59" s="252"/>
      <c r="P59" s="252"/>
      <c r="Q59" s="252"/>
      <c r="R59" s="252"/>
      <c r="S59" s="252"/>
      <c r="T59" s="252"/>
      <c r="U59" s="252"/>
      <c r="V59" s="252"/>
      <c r="W59" s="251"/>
      <c r="X59" s="251"/>
      <c r="Y59" s="251"/>
      <c r="Z59" s="258"/>
      <c r="AA59" s="251"/>
      <c r="AB59" s="251"/>
      <c r="AC59" s="251"/>
      <c r="AD59" s="251"/>
      <c r="AE59" s="251"/>
      <c r="AF59" s="251"/>
      <c r="AG59" s="251"/>
      <c r="AH59" s="251"/>
      <c r="AI59" s="251"/>
      <c r="AJ59" s="251"/>
      <c r="AK59" s="251"/>
      <c r="AL59" s="251"/>
      <c r="AM59" s="251"/>
      <c r="AN59" s="251"/>
      <c r="AO59" s="251"/>
      <c r="AP59" s="251"/>
      <c r="AQ59" s="251"/>
      <c r="AR59" s="251"/>
      <c r="AS59" s="251"/>
      <c r="AT59" s="251"/>
      <c r="AU59" s="251"/>
      <c r="AV59" s="257"/>
      <c r="AW59" s="301"/>
      <c r="AX59" s="301"/>
      <c r="AY59" s="301"/>
    </row>
    <row r="60" spans="2:51" x14ac:dyDescent="0.25">
      <c r="B60" s="147"/>
      <c r="C60" s="276"/>
      <c r="D60" s="264"/>
      <c r="E60" s="248"/>
      <c r="F60" s="264"/>
      <c r="G60" s="248"/>
      <c r="H60" s="248"/>
      <c r="I60" s="264"/>
      <c r="J60" s="252"/>
      <c r="K60" s="252"/>
      <c r="L60" s="252"/>
      <c r="M60" s="252"/>
      <c r="N60" s="252"/>
      <c r="O60" s="252"/>
      <c r="P60" s="252"/>
      <c r="Q60" s="252"/>
      <c r="R60" s="252"/>
      <c r="S60" s="265"/>
      <c r="T60" s="271"/>
      <c r="U60" s="250"/>
      <c r="V60" s="250"/>
      <c r="W60" s="258"/>
      <c r="X60" s="258"/>
      <c r="Y60" s="258"/>
      <c r="Z60" s="258"/>
      <c r="AA60" s="258"/>
      <c r="AB60" s="258"/>
      <c r="AC60" s="258"/>
      <c r="AD60" s="258"/>
      <c r="AE60" s="258"/>
      <c r="AM60" s="259"/>
      <c r="AN60" s="259"/>
      <c r="AO60" s="259"/>
      <c r="AP60" s="259"/>
      <c r="AQ60" s="259"/>
      <c r="AR60" s="259"/>
      <c r="AS60" s="260"/>
      <c r="AV60" s="257"/>
      <c r="AW60" s="301"/>
      <c r="AX60" s="301"/>
      <c r="AY60" s="301"/>
    </row>
    <row r="61" spans="2:51" x14ac:dyDescent="0.25">
      <c r="B61" s="249"/>
      <c r="C61" s="267"/>
      <c r="D61" s="264"/>
      <c r="E61" s="248"/>
      <c r="F61" s="248"/>
      <c r="G61" s="248"/>
      <c r="H61" s="248"/>
      <c r="I61" s="264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71"/>
      <c r="U61" s="250"/>
      <c r="V61" s="250"/>
      <c r="W61" s="258"/>
      <c r="X61" s="258"/>
      <c r="Y61" s="258"/>
      <c r="Z61" s="258"/>
      <c r="AA61" s="258"/>
      <c r="AB61" s="258"/>
      <c r="AC61" s="258"/>
      <c r="AD61" s="258"/>
      <c r="AE61" s="258"/>
      <c r="AM61" s="259"/>
      <c r="AN61" s="259"/>
      <c r="AO61" s="259"/>
      <c r="AP61" s="259"/>
      <c r="AQ61" s="259"/>
      <c r="AR61" s="259"/>
      <c r="AS61" s="260"/>
      <c r="AV61" s="257"/>
      <c r="AW61" s="301"/>
      <c r="AX61" s="301"/>
      <c r="AY61" s="301"/>
    </row>
    <row r="62" spans="2:51" x14ac:dyDescent="0.25">
      <c r="B62" s="249"/>
      <c r="C62" s="267"/>
      <c r="D62" s="264"/>
      <c r="E62" s="264"/>
      <c r="F62" s="248"/>
      <c r="G62" s="264"/>
      <c r="H62" s="264"/>
      <c r="I62" s="264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71"/>
      <c r="U62" s="250"/>
      <c r="V62" s="250"/>
      <c r="W62" s="258"/>
      <c r="X62" s="258"/>
      <c r="Y62" s="258"/>
      <c r="Z62" s="258"/>
      <c r="AA62" s="258"/>
      <c r="AB62" s="258"/>
      <c r="AC62" s="258"/>
      <c r="AD62" s="258"/>
      <c r="AE62" s="258"/>
      <c r="AM62" s="259"/>
      <c r="AN62" s="259"/>
      <c r="AO62" s="259"/>
      <c r="AP62" s="259"/>
      <c r="AQ62" s="259"/>
      <c r="AR62" s="259"/>
      <c r="AS62" s="260"/>
      <c r="AV62" s="257"/>
      <c r="AW62" s="301"/>
      <c r="AX62" s="301"/>
      <c r="AY62" s="301"/>
    </row>
    <row r="63" spans="2:51" x14ac:dyDescent="0.25">
      <c r="B63" s="249"/>
      <c r="C63" s="252"/>
      <c r="D63" s="264"/>
      <c r="E63" s="264"/>
      <c r="F63" s="264"/>
      <c r="G63" s="264"/>
      <c r="H63" s="264"/>
      <c r="I63" s="264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71"/>
      <c r="U63" s="250"/>
      <c r="V63" s="250"/>
      <c r="W63" s="258"/>
      <c r="X63" s="258"/>
      <c r="Y63" s="258"/>
      <c r="Z63" s="258"/>
      <c r="AA63" s="258"/>
      <c r="AB63" s="258"/>
      <c r="AC63" s="258"/>
      <c r="AD63" s="258"/>
      <c r="AE63" s="258"/>
      <c r="AM63" s="259"/>
      <c r="AN63" s="259"/>
      <c r="AO63" s="259"/>
      <c r="AP63" s="259"/>
      <c r="AQ63" s="259"/>
      <c r="AR63" s="259"/>
      <c r="AS63" s="260"/>
      <c r="AV63" s="257"/>
      <c r="AW63" s="301"/>
      <c r="AX63" s="301"/>
      <c r="AY63" s="301"/>
    </row>
    <row r="64" spans="2:51" x14ac:dyDescent="0.25">
      <c r="B64" s="249"/>
      <c r="C64" s="276"/>
      <c r="D64" s="252"/>
      <c r="E64" s="264"/>
      <c r="F64" s="264"/>
      <c r="G64" s="264"/>
      <c r="H64" s="264"/>
      <c r="I64" s="252"/>
      <c r="J64" s="265"/>
      <c r="K64" s="265"/>
      <c r="L64" s="265"/>
      <c r="M64" s="265"/>
      <c r="N64" s="265"/>
      <c r="O64" s="265"/>
      <c r="P64" s="265"/>
      <c r="Q64" s="265"/>
      <c r="R64" s="265"/>
      <c r="S64" s="265"/>
      <c r="T64" s="271"/>
      <c r="U64" s="250"/>
      <c r="V64" s="250"/>
      <c r="W64" s="258"/>
      <c r="X64" s="258"/>
      <c r="Y64" s="258"/>
      <c r="Z64" s="258"/>
      <c r="AA64" s="258"/>
      <c r="AB64" s="258"/>
      <c r="AC64" s="258"/>
      <c r="AD64" s="258"/>
      <c r="AE64" s="258"/>
      <c r="AM64" s="259"/>
      <c r="AN64" s="259"/>
      <c r="AO64" s="259"/>
      <c r="AP64" s="259"/>
      <c r="AQ64" s="259"/>
      <c r="AR64" s="259"/>
      <c r="AS64" s="260"/>
      <c r="AV64" s="257"/>
      <c r="AW64" s="301"/>
      <c r="AX64" s="301"/>
      <c r="AY64" s="301"/>
    </row>
    <row r="65" spans="1:51" x14ac:dyDescent="0.25">
      <c r="B65" s="252"/>
      <c r="C65" s="267"/>
      <c r="D65" s="252"/>
      <c r="E65" s="264"/>
      <c r="F65" s="264"/>
      <c r="G65" s="264"/>
      <c r="H65" s="264"/>
      <c r="I65" s="252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71"/>
      <c r="U65" s="250"/>
      <c r="V65" s="250"/>
      <c r="W65" s="258"/>
      <c r="X65" s="258"/>
      <c r="Y65" s="258"/>
      <c r="Z65" s="258"/>
      <c r="AA65" s="258"/>
      <c r="AB65" s="258"/>
      <c r="AC65" s="258"/>
      <c r="AD65" s="258"/>
      <c r="AE65" s="258"/>
      <c r="AM65" s="259"/>
      <c r="AN65" s="259"/>
      <c r="AO65" s="259"/>
      <c r="AP65" s="259"/>
      <c r="AQ65" s="259"/>
      <c r="AR65" s="259"/>
      <c r="AS65" s="260"/>
      <c r="AU65" s="301"/>
      <c r="AV65" s="257"/>
      <c r="AW65" s="301"/>
      <c r="AX65" s="301"/>
      <c r="AY65" s="301"/>
    </row>
    <row r="66" spans="1:51" x14ac:dyDescent="0.25">
      <c r="B66" s="252"/>
      <c r="C66" s="276"/>
      <c r="D66" s="264"/>
      <c r="E66" s="252"/>
      <c r="F66" s="264"/>
      <c r="G66" s="252"/>
      <c r="H66" s="252"/>
      <c r="I66" s="264"/>
      <c r="J66" s="265"/>
      <c r="K66" s="265"/>
      <c r="L66" s="265"/>
      <c r="M66" s="265"/>
      <c r="N66" s="265"/>
      <c r="O66" s="265"/>
      <c r="P66" s="265"/>
      <c r="Q66" s="265"/>
      <c r="R66" s="265"/>
      <c r="S66" s="265"/>
      <c r="T66" s="271"/>
      <c r="U66" s="250"/>
      <c r="V66" s="250"/>
      <c r="W66" s="258"/>
      <c r="X66" s="258"/>
      <c r="Y66" s="258"/>
      <c r="Z66" s="258"/>
      <c r="AA66" s="258"/>
      <c r="AB66" s="258"/>
      <c r="AC66" s="258"/>
      <c r="AD66" s="258"/>
      <c r="AE66" s="258"/>
      <c r="AM66" s="259"/>
      <c r="AN66" s="259"/>
      <c r="AO66" s="259"/>
      <c r="AP66" s="259"/>
      <c r="AQ66" s="259"/>
      <c r="AR66" s="259"/>
      <c r="AS66" s="260"/>
      <c r="AU66" s="301"/>
      <c r="AV66" s="257"/>
      <c r="AW66" s="301"/>
      <c r="AX66" s="301"/>
      <c r="AY66" s="301"/>
    </row>
    <row r="67" spans="1:51" x14ac:dyDescent="0.25">
      <c r="A67" s="258"/>
      <c r="B67" s="249"/>
      <c r="C67" s="270"/>
      <c r="D67" s="264"/>
      <c r="E67" s="252"/>
      <c r="F67" s="252"/>
      <c r="G67" s="252"/>
      <c r="H67" s="252"/>
      <c r="I67" s="259"/>
      <c r="J67" s="259"/>
      <c r="K67" s="259"/>
      <c r="L67" s="259"/>
      <c r="M67" s="259"/>
      <c r="N67" s="259"/>
      <c r="O67" s="260"/>
      <c r="P67" s="254"/>
      <c r="R67" s="257"/>
      <c r="AS67" s="301"/>
      <c r="AT67" s="301"/>
      <c r="AU67" s="301"/>
      <c r="AV67" s="301"/>
      <c r="AW67" s="301"/>
      <c r="AX67" s="301"/>
      <c r="AY67" s="301"/>
    </row>
    <row r="68" spans="1:51" x14ac:dyDescent="0.25">
      <c r="A68" s="258"/>
      <c r="I68" s="259"/>
      <c r="J68" s="259"/>
      <c r="K68" s="259"/>
      <c r="L68" s="259"/>
      <c r="M68" s="259"/>
      <c r="N68" s="259"/>
      <c r="O68" s="260"/>
      <c r="P68" s="254"/>
      <c r="R68" s="254"/>
      <c r="AS68" s="301"/>
      <c r="AT68" s="301"/>
      <c r="AU68" s="301"/>
      <c r="AV68" s="301"/>
      <c r="AW68" s="301"/>
      <c r="AX68" s="301"/>
      <c r="AY68" s="301"/>
    </row>
    <row r="69" spans="1:51" x14ac:dyDescent="0.25">
      <c r="A69" s="258"/>
      <c r="I69" s="259"/>
      <c r="J69" s="259"/>
      <c r="K69" s="259"/>
      <c r="L69" s="259"/>
      <c r="M69" s="259"/>
      <c r="N69" s="259"/>
      <c r="O69" s="260"/>
      <c r="P69" s="254"/>
      <c r="R69" s="254"/>
      <c r="AS69" s="301"/>
      <c r="AT69" s="301"/>
      <c r="AU69" s="301"/>
      <c r="AV69" s="301"/>
      <c r="AW69" s="301"/>
      <c r="AX69" s="301"/>
      <c r="AY69" s="301"/>
    </row>
    <row r="70" spans="1:51" x14ac:dyDescent="0.25">
      <c r="A70" s="258"/>
      <c r="I70" s="259"/>
      <c r="J70" s="259"/>
      <c r="K70" s="259"/>
      <c r="L70" s="259"/>
      <c r="M70" s="259"/>
      <c r="N70" s="259"/>
      <c r="O70" s="260"/>
      <c r="P70" s="254"/>
      <c r="R70" s="254"/>
      <c r="AS70" s="301"/>
      <c r="AT70" s="301"/>
      <c r="AU70" s="301"/>
      <c r="AV70" s="301"/>
      <c r="AW70" s="301"/>
      <c r="AX70" s="301"/>
      <c r="AY70" s="301"/>
    </row>
    <row r="71" spans="1:51" x14ac:dyDescent="0.25">
      <c r="A71" s="258"/>
      <c r="I71" s="259"/>
      <c r="J71" s="259"/>
      <c r="K71" s="259"/>
      <c r="L71" s="259"/>
      <c r="M71" s="259"/>
      <c r="N71" s="259"/>
      <c r="O71" s="260"/>
      <c r="P71" s="254"/>
      <c r="R71" s="254"/>
      <c r="AS71" s="301"/>
      <c r="AT71" s="301"/>
      <c r="AU71" s="301"/>
      <c r="AV71" s="301"/>
      <c r="AW71" s="301"/>
      <c r="AX71" s="301"/>
      <c r="AY71" s="301"/>
    </row>
    <row r="72" spans="1:51" x14ac:dyDescent="0.25">
      <c r="A72" s="258"/>
      <c r="I72" s="259"/>
      <c r="J72" s="259"/>
      <c r="K72" s="259"/>
      <c r="L72" s="259"/>
      <c r="M72" s="259"/>
      <c r="N72" s="259"/>
      <c r="O72" s="260"/>
      <c r="P72" s="254"/>
      <c r="R72" s="254"/>
      <c r="AS72" s="301"/>
      <c r="AT72" s="301"/>
      <c r="AU72" s="301"/>
      <c r="AV72" s="301"/>
      <c r="AW72" s="301"/>
      <c r="AX72" s="301"/>
      <c r="AY72" s="301"/>
    </row>
    <row r="73" spans="1:51" x14ac:dyDescent="0.25">
      <c r="A73" s="258"/>
      <c r="I73" s="259"/>
      <c r="J73" s="259"/>
      <c r="K73" s="259"/>
      <c r="L73" s="259"/>
      <c r="M73" s="259"/>
      <c r="N73" s="259"/>
      <c r="O73" s="260"/>
      <c r="P73" s="254"/>
      <c r="R73" s="251"/>
      <c r="AS73" s="301"/>
      <c r="AT73" s="301"/>
      <c r="AU73" s="301"/>
      <c r="AV73" s="301"/>
      <c r="AW73" s="301"/>
      <c r="AX73" s="301"/>
      <c r="AY73" s="301"/>
    </row>
    <row r="74" spans="1:51" x14ac:dyDescent="0.25">
      <c r="A74" s="258"/>
      <c r="I74" s="259"/>
      <c r="J74" s="259"/>
      <c r="K74" s="259"/>
      <c r="L74" s="259"/>
      <c r="M74" s="259"/>
      <c r="N74" s="259"/>
      <c r="O74" s="260"/>
      <c r="R74" s="254"/>
      <c r="AS74" s="301"/>
      <c r="AT74" s="301"/>
      <c r="AU74" s="301"/>
      <c r="AV74" s="301"/>
      <c r="AW74" s="301"/>
      <c r="AX74" s="301"/>
      <c r="AY74" s="301"/>
    </row>
    <row r="75" spans="1:51" x14ac:dyDescent="0.25">
      <c r="O75" s="260"/>
      <c r="R75" s="254"/>
      <c r="AS75" s="301"/>
      <c r="AT75" s="301"/>
      <c r="AU75" s="301"/>
      <c r="AV75" s="301"/>
      <c r="AW75" s="301"/>
      <c r="AX75" s="301"/>
      <c r="AY75" s="301"/>
    </row>
    <row r="76" spans="1:51" x14ac:dyDescent="0.25">
      <c r="O76" s="260"/>
      <c r="R76" s="254"/>
      <c r="AS76" s="301"/>
      <c r="AT76" s="301"/>
      <c r="AU76" s="301"/>
      <c r="AV76" s="301"/>
      <c r="AW76" s="301"/>
      <c r="AX76" s="301"/>
      <c r="AY76" s="301"/>
    </row>
    <row r="77" spans="1:51" x14ac:dyDescent="0.25">
      <c r="O77" s="260"/>
      <c r="R77" s="254"/>
      <c r="AS77" s="301"/>
      <c r="AT77" s="301"/>
      <c r="AU77" s="301"/>
      <c r="AV77" s="301"/>
      <c r="AW77" s="301"/>
      <c r="AX77" s="301"/>
      <c r="AY77" s="301"/>
    </row>
    <row r="78" spans="1:51" x14ac:dyDescent="0.25">
      <c r="O78" s="260"/>
      <c r="R78" s="254"/>
      <c r="AS78" s="301"/>
      <c r="AT78" s="301"/>
      <c r="AU78" s="301"/>
      <c r="AV78" s="301"/>
      <c r="AW78" s="301"/>
      <c r="AX78" s="301"/>
      <c r="AY78" s="301"/>
    </row>
    <row r="79" spans="1:51" x14ac:dyDescent="0.25">
      <c r="O79" s="260"/>
      <c r="AS79" s="301"/>
      <c r="AT79" s="301"/>
      <c r="AU79" s="301"/>
      <c r="AV79" s="301"/>
      <c r="AW79" s="301"/>
      <c r="AX79" s="301"/>
      <c r="AY79" s="301"/>
    </row>
    <row r="80" spans="1:51" x14ac:dyDescent="0.25">
      <c r="O80" s="260"/>
      <c r="AS80" s="301"/>
      <c r="AT80" s="301"/>
      <c r="AU80" s="301"/>
      <c r="AV80" s="301"/>
      <c r="AW80" s="301"/>
      <c r="AX80" s="301"/>
      <c r="AY80" s="301"/>
    </row>
    <row r="81" spans="15:51" x14ac:dyDescent="0.25">
      <c r="O81" s="260"/>
      <c r="AS81" s="301"/>
      <c r="AT81" s="301"/>
      <c r="AU81" s="301"/>
      <c r="AV81" s="301"/>
      <c r="AW81" s="301"/>
      <c r="AX81" s="301"/>
      <c r="AY81" s="301"/>
    </row>
    <row r="82" spans="15:51" x14ac:dyDescent="0.25">
      <c r="O82" s="260"/>
      <c r="AS82" s="301"/>
      <c r="AT82" s="301"/>
      <c r="AU82" s="301"/>
      <c r="AV82" s="301"/>
      <c r="AW82" s="301"/>
      <c r="AX82" s="301"/>
      <c r="AY82" s="301"/>
    </row>
    <row r="83" spans="15:51" x14ac:dyDescent="0.25">
      <c r="O83" s="260"/>
      <c r="AS83" s="301"/>
      <c r="AT83" s="301"/>
      <c r="AU83" s="301"/>
      <c r="AV83" s="301"/>
      <c r="AW83" s="301"/>
      <c r="AX83" s="301"/>
      <c r="AY83" s="301"/>
    </row>
    <row r="84" spans="15:51" x14ac:dyDescent="0.25">
      <c r="O84" s="260"/>
      <c r="AS84" s="301"/>
      <c r="AT84" s="301"/>
      <c r="AU84" s="301"/>
      <c r="AV84" s="301"/>
      <c r="AW84" s="301"/>
      <c r="AX84" s="301"/>
      <c r="AY84" s="301"/>
    </row>
    <row r="85" spans="15:51" x14ac:dyDescent="0.25">
      <c r="O85" s="260"/>
      <c r="Q85" s="254"/>
      <c r="AS85" s="301"/>
      <c r="AT85" s="301"/>
      <c r="AU85" s="301"/>
      <c r="AV85" s="301"/>
      <c r="AW85" s="301"/>
      <c r="AX85" s="301"/>
      <c r="AY85" s="301"/>
    </row>
    <row r="86" spans="15:51" x14ac:dyDescent="0.25">
      <c r="O86" s="161"/>
      <c r="P86" s="254"/>
      <c r="Q86" s="254"/>
      <c r="AS86" s="301"/>
      <c r="AT86" s="301"/>
      <c r="AU86" s="301"/>
      <c r="AV86" s="301"/>
      <c r="AW86" s="301"/>
      <c r="AX86" s="301"/>
      <c r="AY86" s="301"/>
    </row>
    <row r="87" spans="15:51" x14ac:dyDescent="0.25">
      <c r="O87" s="161"/>
      <c r="P87" s="254"/>
      <c r="Q87" s="254"/>
      <c r="AS87" s="301"/>
      <c r="AT87" s="301"/>
      <c r="AU87" s="301"/>
      <c r="AV87" s="301"/>
      <c r="AW87" s="301"/>
      <c r="AX87" s="301"/>
      <c r="AY87" s="301"/>
    </row>
    <row r="88" spans="15:51" x14ac:dyDescent="0.25">
      <c r="O88" s="161"/>
      <c r="P88" s="254"/>
      <c r="Q88" s="254"/>
      <c r="AS88" s="301"/>
      <c r="AT88" s="301"/>
      <c r="AU88" s="301"/>
      <c r="AV88" s="301"/>
      <c r="AW88" s="301"/>
      <c r="AX88" s="301"/>
      <c r="AY88" s="301"/>
    </row>
    <row r="89" spans="15:51" x14ac:dyDescent="0.25">
      <c r="O89" s="161"/>
      <c r="P89" s="254"/>
      <c r="Q89" s="254"/>
      <c r="AS89" s="301"/>
      <c r="AT89" s="301"/>
      <c r="AU89" s="301"/>
      <c r="AV89" s="301"/>
      <c r="AW89" s="301"/>
      <c r="AX89" s="301"/>
      <c r="AY89" s="301"/>
    </row>
    <row r="90" spans="15:51" x14ac:dyDescent="0.25">
      <c r="O90" s="161"/>
      <c r="P90" s="254"/>
      <c r="Q90" s="254"/>
      <c r="AS90" s="301"/>
      <c r="AT90" s="301"/>
      <c r="AU90" s="301"/>
      <c r="AV90" s="301"/>
      <c r="AW90" s="301"/>
      <c r="AX90" s="301"/>
      <c r="AY90" s="301"/>
    </row>
    <row r="91" spans="15:51" x14ac:dyDescent="0.25">
      <c r="O91" s="161"/>
      <c r="P91" s="254"/>
      <c r="Q91" s="254"/>
      <c r="AS91" s="301"/>
      <c r="AT91" s="301"/>
      <c r="AU91" s="301"/>
      <c r="AV91" s="301"/>
      <c r="AW91" s="301"/>
      <c r="AX91" s="301"/>
      <c r="AY91" s="301"/>
    </row>
    <row r="92" spans="15:51" x14ac:dyDescent="0.25">
      <c r="O92" s="161"/>
      <c r="P92" s="254"/>
      <c r="Q92" s="254"/>
      <c r="AS92" s="301"/>
      <c r="AT92" s="301"/>
      <c r="AU92" s="301"/>
      <c r="AV92" s="301"/>
      <c r="AW92" s="301"/>
      <c r="AX92" s="301"/>
      <c r="AY92" s="301"/>
    </row>
    <row r="93" spans="15:51" x14ac:dyDescent="0.25">
      <c r="O93" s="161"/>
      <c r="P93" s="254"/>
      <c r="Q93" s="254"/>
      <c r="AS93" s="301"/>
      <c r="AT93" s="301"/>
      <c r="AU93" s="301"/>
      <c r="AV93" s="301"/>
      <c r="AW93" s="301"/>
      <c r="AX93" s="301"/>
      <c r="AY93" s="301"/>
    </row>
    <row r="94" spans="15:51" x14ac:dyDescent="0.25">
      <c r="O94" s="161"/>
      <c r="P94" s="254"/>
      <c r="Q94" s="254"/>
      <c r="AS94" s="301"/>
      <c r="AT94" s="301"/>
      <c r="AU94" s="301"/>
      <c r="AV94" s="301"/>
      <c r="AW94" s="301"/>
      <c r="AX94" s="301"/>
      <c r="AY94" s="301"/>
    </row>
    <row r="95" spans="15:51" x14ac:dyDescent="0.25">
      <c r="O95" s="161"/>
      <c r="P95" s="254"/>
      <c r="Q95" s="254"/>
      <c r="R95" s="254"/>
      <c r="S95" s="254"/>
      <c r="AS95" s="301"/>
      <c r="AT95" s="301"/>
      <c r="AU95" s="301"/>
      <c r="AV95" s="301"/>
      <c r="AW95" s="301"/>
      <c r="AX95" s="301"/>
      <c r="AY95" s="301"/>
    </row>
    <row r="96" spans="15:51" x14ac:dyDescent="0.25">
      <c r="O96" s="161"/>
      <c r="P96" s="254"/>
      <c r="Q96" s="254"/>
      <c r="R96" s="254"/>
      <c r="S96" s="254"/>
      <c r="T96" s="254"/>
      <c r="AS96" s="301"/>
      <c r="AT96" s="301"/>
      <c r="AU96" s="301"/>
      <c r="AV96" s="301"/>
      <c r="AW96" s="301"/>
      <c r="AX96" s="301"/>
      <c r="AY96" s="301"/>
    </row>
    <row r="97" spans="15:51" x14ac:dyDescent="0.25">
      <c r="O97" s="161"/>
      <c r="P97" s="254"/>
      <c r="Q97" s="254"/>
      <c r="R97" s="254"/>
      <c r="S97" s="254"/>
      <c r="T97" s="254"/>
      <c r="AS97" s="301"/>
      <c r="AT97" s="301"/>
      <c r="AU97" s="301"/>
      <c r="AV97" s="301"/>
      <c r="AW97" s="301"/>
      <c r="AX97" s="301"/>
      <c r="AY97" s="301"/>
    </row>
    <row r="98" spans="15:51" x14ac:dyDescent="0.25">
      <c r="O98" s="161"/>
      <c r="P98" s="254"/>
      <c r="T98" s="254"/>
      <c r="AS98" s="301"/>
      <c r="AT98" s="301"/>
      <c r="AU98" s="301"/>
      <c r="AV98" s="301"/>
      <c r="AW98" s="301"/>
      <c r="AX98" s="301"/>
      <c r="AY98" s="301"/>
    </row>
    <row r="99" spans="15:51" x14ac:dyDescent="0.25">
      <c r="O99" s="254"/>
      <c r="Q99" s="254"/>
      <c r="R99" s="254"/>
      <c r="S99" s="254"/>
      <c r="AS99" s="301"/>
      <c r="AT99" s="301"/>
      <c r="AU99" s="301"/>
      <c r="AV99" s="301"/>
      <c r="AW99" s="301"/>
      <c r="AX99" s="301"/>
      <c r="AY99" s="301"/>
    </row>
    <row r="100" spans="15:51" x14ac:dyDescent="0.25">
      <c r="O100" s="161"/>
      <c r="P100" s="254"/>
      <c r="Q100" s="254"/>
      <c r="R100" s="254"/>
      <c r="S100" s="254"/>
      <c r="T100" s="254"/>
      <c r="AS100" s="301"/>
      <c r="AT100" s="301"/>
      <c r="AU100" s="301"/>
      <c r="AV100" s="301"/>
      <c r="AW100" s="301"/>
      <c r="AX100" s="301"/>
      <c r="AY100" s="301"/>
    </row>
    <row r="101" spans="15:51" x14ac:dyDescent="0.25">
      <c r="O101" s="161"/>
      <c r="P101" s="254"/>
      <c r="Q101" s="254"/>
      <c r="R101" s="254"/>
      <c r="S101" s="254"/>
      <c r="T101" s="254"/>
      <c r="U101" s="254"/>
      <c r="AS101" s="301"/>
      <c r="AT101" s="301"/>
      <c r="AU101" s="301"/>
      <c r="AV101" s="301"/>
      <c r="AW101" s="301"/>
      <c r="AX101" s="301"/>
      <c r="AY101" s="301"/>
    </row>
    <row r="102" spans="15:51" x14ac:dyDescent="0.25">
      <c r="O102" s="161"/>
      <c r="P102" s="254"/>
      <c r="T102" s="254"/>
      <c r="U102" s="254"/>
      <c r="AS102" s="301"/>
      <c r="AT102" s="301"/>
      <c r="AU102" s="301"/>
      <c r="AV102" s="301"/>
      <c r="AW102" s="301"/>
      <c r="AX102" s="301"/>
      <c r="AY102" s="301"/>
    </row>
    <row r="114" spans="45:51" x14ac:dyDescent="0.25">
      <c r="AS114" s="301"/>
      <c r="AT114" s="301"/>
      <c r="AU114" s="301"/>
      <c r="AV114" s="301"/>
      <c r="AW114" s="301"/>
      <c r="AX114" s="301"/>
      <c r="AY114" s="301"/>
    </row>
  </sheetData>
  <protectedRanges>
    <protectedRange sqref="N58:R58 B67 S60:T66 B59:B64 S54:T57 N61:R66 T42 T51:T53" name="Range2_12_5_1_1_5"/>
    <protectedRange sqref="L10 L6 D6 D8 AD8 AF8 O8:U8 AJ8:AR8 AF10 AR11:AR34 L24:N31 G23:G34 N32:N34 N10:N23 E11:G22 O16:T34 R11:Y11 AA11:AA15 AC11:AF15 R12:T15 W12:Y15 U12:V34 E23:E34 W16:AG34" name="Range1_16_3_1_1_2"/>
    <protectedRange sqref="I63 J61:M66 J58:M58 I66" name="Range2_2_12_2_1_1_1"/>
    <protectedRange sqref="L16:M23" name="Range1_1_1_1_10_1_1_1_1"/>
    <protectedRange sqref="L32:M34" name="Range1_1_10_1_1_1_1"/>
    <protectedRange sqref="K11:L15 K16:K34 I11:I15 I16:J24 I25:I34 J25" name="Range1_1_2_1_10_2_1_1_1"/>
    <protectedRange sqref="M11:M15" name="Range1_2_1_2_1_10_1_1_1_1"/>
    <protectedRange sqref="G65:H65 F66 E65" name="Range2_2_2_9_2_1_1_1"/>
    <protectedRange sqref="D63 D66:D67" name="Range2_1_1_1_1_1_9_2_1_1_1"/>
    <protectedRange sqref="Q10" name="Range1_17_1_1_1_1"/>
    <protectedRange sqref="AG10" name="Range1_18_1_1_1_1"/>
    <protectedRange sqref="C64 C66" name="Range2_4_1_1_1_1"/>
    <protectedRange sqref="AS16:AS34" name="Range1_1_1_1_1"/>
    <protectedRange sqref="P3:U5" name="Range1_16_1_1_1_1_1"/>
    <protectedRange sqref="C67 C65 C62" name="Range2_1_3_1_1_1"/>
    <protectedRange sqref="H11:H34" name="Range1_1_1_1_1_1_1_1"/>
    <protectedRange sqref="B65:B66 J59:R60 D64:D65 I64:I65 Z57:Z58 S58:Y59 AA58:AU59 E66:E67 G66:H67 F67" name="Range2_2_1_10_1_1_1_2_1"/>
    <protectedRange sqref="C63" name="Range2_2_1_10_2_1_1_1_1"/>
    <protectedRange sqref="R54:R57 G62:H62 D60 F63 E62" name="Range2_12_1_6_1_1_1"/>
    <protectedRange sqref="I60:I62 G63:H64 G58:H58 E63:E64 F64:F65 F58:F59 E58" name="Range2_2_12_1_7_1_1_2"/>
    <protectedRange sqref="D61:D62" name="Range2_1_1_1_1_11_1_2_1_1_2"/>
    <protectedRange sqref="E59 G59:H59 F60" name="Range2_2_2_9_1_1_1_1_1"/>
    <protectedRange sqref="C61" name="Range2_1_1_2_1_1_1"/>
    <protectedRange sqref="C60" name="Range2_1_2_2_1_1_1"/>
    <protectedRange sqref="C59" name="Range2_3_2_1_1_1"/>
    <protectedRange sqref="C58" name="Range2_5_1_1_1_1"/>
    <protectedRange sqref="E60:E61 F61:F62 G60:H61 I58:I59" name="Range2_2_1_1_1_1_1"/>
    <protectedRange sqref="D58:D59" name="Range2_1_1_1_1_1_1_1_1_1"/>
    <protectedRange sqref="AS11:AS15" name="Range1_4_1_1_1_1_1"/>
    <protectedRange sqref="J11:J15 J26:J34" name="Range1_1_2_1_10_1_1_1_1_1"/>
    <protectedRange sqref="R73" name="Range2_2_1_10_1_1_1_1_1_1"/>
    <protectedRange sqref="T41" name="Range2_12_5_1_1_4_2"/>
    <protectedRange sqref="B41:B42" name="Range2_12_5_1_1_1_2"/>
    <protectedRange sqref="E41:H41" name="Range2_2_12_1_7_1_1_1_1"/>
    <protectedRange sqref="D41" name="Range2_3_2_1_3_1_1_2_10_1_1_1_1_1_1"/>
    <protectedRange sqref="C41" name="Range2_1_1_1_1_11_1_2_1_1_1_1"/>
    <protectedRange sqref="S39:S40" name="Range2_12_3_1_1_1_1_1"/>
    <protectedRange sqref="D39:H39 N39:R40" name="Range2_12_1_3_1_1_1_1_1"/>
    <protectedRange sqref="I39:M39 E40:M40" name="Range2_2_12_1_6_1_1_1_1_1"/>
    <protectedRange sqref="D40" name="Range2_1_1_1_1_11_1_1_1_1_1_1_1"/>
    <protectedRange sqref="C40" name="Range2_1_2_1_1_1_1_1_1"/>
    <protectedRange sqref="C39" name="Range2_3_1_1_1_1_1_1"/>
    <protectedRange sqref="S41" name="Range2_12_5_1_1_4_1_1"/>
    <protectedRange sqref="Q41:R41" name="Range2_12_1_5_1_1_1_1_1_1"/>
    <protectedRange sqref="N41:P41" name="Range2_12_1_2_2_1_1_1_1_1_1"/>
    <protectedRange sqref="K41:M41" name="Range2_2_12_1_4_2_1_1_1_1_1_1"/>
    <protectedRange sqref="G42:H42" name="Range2_2_12_1_3_1_1_1_1_1_4_1_1_1"/>
    <protectedRange sqref="E42:F42" name="Range2_2_12_1_7_1_1_3_1_1_1"/>
    <protectedRange sqref="I41:J41" name="Range2_2_12_1_4_2_1_1_1_2_1_1_1"/>
    <protectedRange sqref="S42" name="Range2_12_5_1_1_2_3_1_1"/>
    <protectedRange sqref="Q42:R42" name="Range2_12_1_6_1_1_1_1_2_1_1"/>
    <protectedRange sqref="N42:P42" name="Range2_12_1_2_3_1_1_1_1_2_1_1"/>
    <protectedRange sqref="I42:M42" name="Range2_2_12_1_4_3_1_1_1_1_2_1_1"/>
    <protectedRange sqref="D42" name="Range2_2_12_1_3_1_2_1_1_1_2_1_2_1_1"/>
    <protectedRange sqref="S53" name="Range2_12_5_1_1_5_1_1_1"/>
    <protectedRange sqref="S51:S52" name="Range2_12_2_1_1_1_2_1_1_2"/>
    <protectedRange sqref="R53" name="Range2_12_1_6_1_1_4_1_1_1_1_1_1_1_1_1_1_1"/>
    <protectedRange sqref="R52" name="Range2_12_1_4_1_1_1_1_1_1_1_1_1_1_1_1_1_1_1"/>
    <protectedRange sqref="Q51:R51" name="Range2_12_1_6_1_1_1_2_3_1_1_3_1_1_1_1_1_1_2"/>
    <protectedRange sqref="P51" name="Range2_12_1_2_3_1_1_1_2_3_1_1_3_1_1_1_1_1_1_2"/>
    <protectedRange sqref="T49:T50" name="Range2_12_5_1_1_3_1"/>
    <protectedRange sqref="S49" name="Range2_12_4_1_1_1_4_2_2_2_1"/>
    <protectedRange sqref="Q49:R49" name="Range2_12_1_6_1_1_1_2_3_2_1_1_3_1"/>
    <protectedRange sqref="P49" name="Range2_12_1_2_3_1_1_1_2_3_2_1_1_3_1"/>
    <protectedRange sqref="S50" name="Range2_12_2_1_1_1_2_1_1_1_1"/>
    <protectedRange sqref="Q50:R50" name="Range2_12_1_6_1_1_1_2_3_1_1_3_1_1_1_1_1_1_1_1"/>
    <protectedRange sqref="P50" name="Range2_12_1_2_3_1_1_1_2_3_1_1_3_1_1_1_1_1_1_1_1"/>
    <protectedRange sqref="T48" name="Range2_12_5_1_1_2_1_1_1"/>
    <protectedRange sqref="T43:T44" name="Range2_12_5_1_1_3_1_1_1_1_1_1"/>
    <protectedRange sqref="S43:S44" name="Range2_12_5_1_1_2_3_1_1_1_1_1_1_1_1"/>
    <protectedRange sqref="T45" name="Range2_12_5_1_1_2_1_1_1_1_1_1_1_1"/>
    <protectedRange sqref="S45" name="Range2_12_4_1_1_1_4_2_1_1_1_1_1_1_1"/>
    <protectedRange sqref="T46:T47" name="Range2_12_5_1_1_6_1_1_1_1_1_1_1_1"/>
    <protectedRange sqref="S46:S47" name="Range2_12_5_1_1_5_3_1_1_1_1_1_1_1_1"/>
    <protectedRange sqref="S48" name="Range2_12_4_1_1_1_4_2_2_1_1_1"/>
    <protectedRange sqref="N55:Q57" name="Range2_12_1_6_1_1_2"/>
    <protectedRange sqref="D56:D57 I55:M57 G57:H57 E57" name="Range2_2_12_1_7_1_1_3"/>
    <protectedRange sqref="C57" name="Range2_1_1_2_1_1_2"/>
    <protectedRange sqref="F56:F57 E56 G56:H56" name="Range2_2_12_1_1_1_1_1_2"/>
    <protectedRange sqref="C56" name="Range2_1_4_2_1_1_1_2"/>
    <protectedRange sqref="N54:Q54" name="Range2_12_1_6_1_1_4_1_1_1_1_1_1_1_1_1_1_2"/>
    <protectedRange sqref="J54:M54" name="Range2_2_12_1_7_1_1_6_1_1_1_1_1_1_1_1_1_1_2"/>
    <protectedRange sqref="I54" name="Range2_2_12_1_4_3_1_1_1_5_1_1_1_1_1_1_1_1_1_1_1_2"/>
    <protectedRange sqref="G55:H55" name="Range2_2_12_1_3_1_2_1_1_1_2_1_1_1_1_1_1_2_1_1_1_1_2"/>
    <protectedRange sqref="Q53" name="Range2_12_1_4_1_1_1_1_1_1_1_1_1_1_1_1_1_1_2"/>
    <protectedRange sqref="N53:P53" name="Range2_12_1_2_1_1_1_1_1_1_1_1_1_1_1_1_1_1_1_2"/>
    <protectedRange sqref="J53:M53" name="Range2_2_12_1_4_1_1_1_1_1_1_1_1_1_1_1_1_1_1_1_2"/>
    <protectedRange sqref="Q52" name="Range2_12_1_6_1_1_1_2_3_1_1_3_1_1_1_1_1_1_3"/>
    <protectedRange sqref="P52" name="Range2_12_1_2_3_1_1_1_2_3_1_1_3_1_1_1_1_1_1_3"/>
    <protectedRange sqref="I53" name="Range2_2_12_1_4_3_1_1_1_3_3_1_1_3_1_1_1_1_1_1_3"/>
    <protectedRange sqref="D55:E55 G54:H54" name="Range2_2_12_1_3_1_2_1_1_1_3_1_1_1_1_1_1_1_2_1_1_2"/>
    <protectedRange sqref="D53:E54 G53:H53 F55" name="Range2_2_12_1_3_3_1_1_1_2_1_1_1_1_1_1_1_1_1_1_1_2"/>
    <protectedRange sqref="F53:F54" name="Range2_2_12_1_3_1_2_1_1_1_2_1_3_1_1_3_1_1_1_1_1_1_3"/>
    <protectedRange sqref="O11:O15" name="Range1_16_3_1_1"/>
    <protectedRange sqref="P11:P15" name="Range1_16_3_1_1_1"/>
    <protectedRange sqref="Q11:Q15" name="Range1_16_3_1_1_3"/>
    <protectedRange sqref="Z11:Z15" name="Range1_16_3_1_1_4"/>
    <protectedRange sqref="AB11:AB15" name="Range1_16_3_1_1_5"/>
    <protectedRange sqref="AG11:AG15" name="Range1_16_3_1_1_6"/>
    <protectedRange sqref="Q43:R44" name="Range2_12_1_6_1_1_1_1_2_1_1_1_1_1_1_1_1"/>
    <protectedRange sqref="N43:P44" name="Range2_12_1_2_3_1_1_1_1_2_1_1_1_1_1_1_1_1"/>
    <protectedRange sqref="I43:M44" name="Range2_2_12_1_4_3_1_1_1_1_2_1_1_1_1_1_1_1_1"/>
    <protectedRange sqref="E43:H44" name="Range2_2_12_1_3_1_2_1_1_1_1_2_1_1_1_1_1_1_1_1"/>
    <protectedRange sqref="D43:D44" name="Range2_2_12_1_3_1_2_1_1_1_2_1_2_3_1_1_1_1_1_1"/>
    <protectedRange sqref="Q45:R45" name="Range2_12_1_6_1_1_1_2_3_2_1_1_1_1_1_1_1_1"/>
    <protectedRange sqref="N45:P45" name="Range2_12_1_2_3_1_1_1_2_3_2_1_1_1_1_1_1_1_1"/>
    <protectedRange sqref="J45:M45" name="Range2_2_12_1_4_3_1_1_1_3_3_2_1_1_1_1_1_1_1_1"/>
    <protectedRange sqref="I45" name="Range2_2_12_1_4_3_1_1_1_2_1_2_2_1_1_1_1_1_1_1"/>
    <protectedRange sqref="G45:H45 D45:E45" name="Range2_2_12_1_3_1_2_1_1_1_2_1_3_2_1_1_1_1_1_1_1"/>
    <protectedRange sqref="F45" name="Range2_2_12_1_3_1_2_1_1_1_1_1_2_2_1_1_1_1_1_1_1"/>
    <protectedRange sqref="Q46:R47" name="Range2_12_1_6_1_1_1_2_3_2_1_1_2_1_1_1_1_1_1_1"/>
    <protectedRange sqref="N46:P47" name="Range2_12_1_2_3_1_1_1_2_3_2_1_1_2_1_1_1_1_1_1_1"/>
    <protectedRange sqref="J46:M47" name="Range2_2_12_1_4_3_1_1_1_3_3_2_1_1_2_1_1_1_1_1_1_1"/>
    <protectedRange sqref="I46:I47" name="Range2_2_12_1_4_3_1_1_1_2_1_2_2_1_2_1_1_1_1_1_1_1"/>
    <protectedRange sqref="G46:H47 D46:E47" name="Range2_2_12_1_3_1_2_1_1_1_2_1_3_2_1_2_1_1_1_1_1_1_1"/>
    <protectedRange sqref="F46:F47" name="Range2_2_12_1_3_1_2_1_1_1_1_1_2_2_1_2_1_1_1_1_1_1_1"/>
    <protectedRange sqref="B43:B45" name="Range2_12_5_1_1_1_2_2_1_1_1_1_1_1_1_1_1_1"/>
    <protectedRange sqref="B46" name="Range2_12_5_1_1_1_3_1_1_1_1_1_1_1_1_1_1_1"/>
    <protectedRange sqref="Q48:R48" name="Range2_12_1_6_1_1_1_2_3_2_1_1_1_1_1_1"/>
    <protectedRange sqref="N48:P48" name="Range2_12_1_2_3_1_1_1_2_3_2_1_1_1_1_1_1"/>
    <protectedRange sqref="K48:M48" name="Range2_2_12_1_4_3_1_1_1_3_3_2_1_1_1_1_1_1"/>
    <protectedRange sqref="J48" name="Range2_2_12_1_4_3_1_1_1_3_2_1_2_1_1_1_1"/>
    <protectedRange sqref="D48:E48" name="Range2_2_12_1_3_1_2_1_1_1_2_1_2_3_2_1_1_1_1"/>
    <protectedRange sqref="I48" name="Range2_2_12_1_4_2_1_1_1_4_1_2_1_1_1_2_1_1_1_1"/>
    <protectedRange sqref="F48:H48" name="Range2_2_12_1_3_1_1_1_1_1_4_1_2_1_2_1_2_1_1_1_1"/>
    <protectedRange sqref="N51:O51" name="Range2_12_1_2_3_1_1_1_2_3_1_1_3_1_1_1_1_1_1_2_1"/>
    <protectedRange sqref="J51:M51" name="Range2_2_12_1_4_3_1_1_1_3_3_1_1_3_1_1_1_1_1_1_2_1"/>
    <protectedRange sqref="I51" name="Range2_2_12_1_7_1_1_5_2_1_1_1_1_1_1_1_1_1_1_1_1_1"/>
    <protectedRange sqref="D51:E51" name="Range2_2_12_1_3_1_2_1_1_1_2_1_1_1_1_3_1_1_1_1_1_1_1_1"/>
    <protectedRange sqref="F51" name="Range2_2_12_1_3_1_2_1_1_1_3_1_1_1_1_1_3_1_1_1_1_1_1_1_1"/>
    <protectedRange sqref="N49:O49" name="Range2_12_1_2_3_1_1_1_2_3_2_1_1_3_1_1"/>
    <protectedRange sqref="K49:M49" name="Range2_2_12_1_4_3_1_1_1_3_3_2_1_1_3_1_1"/>
    <protectedRange sqref="J49" name="Range2_2_12_1_4_3_1_1_1_3_2_1_2_2_1_1"/>
    <protectedRange sqref="G49:H50" name="Range2_2_12_1_3_1_2_1_1_1_2_1_1_1_1_1_1_2_1_1_1_1"/>
    <protectedRange sqref="D49:E50" name="Range2_2_12_1_3_1_2_1_1_1_2_1_1_1_1_3_1_1_1_1_1_1"/>
    <protectedRange sqref="F49:F50" name="Range2_2_12_1_3_1_2_1_1_1_3_1_1_1_1_1_3_1_1_1_1_1_1"/>
    <protectedRange sqref="N50:O50" name="Range2_12_1_2_3_1_1_1_2_3_1_1_3_1_1_1_1_1_1_1_1_1"/>
    <protectedRange sqref="J50:M50" name="Range2_2_12_1_4_3_1_1_1_3_3_1_1_3_1_1_1_1_1_1_1_1_1"/>
    <protectedRange sqref="I49:I50" name="Range2_2_12_1_4_3_1_1_1_2_1_2_1_1_3_1_1_1_1_1_1_1_1"/>
    <protectedRange sqref="G51:H51" name="Range2_2_12_1_3_1_2_1_1_1_2_1_3_1_1_3_1_1_1_1_1_1_1_1_1"/>
    <protectedRange sqref="B52" name="Range2_12_5_1_1_1_2_1_1_1_1_1_1_1_1_2"/>
    <protectedRange sqref="B51" name="Range2_12_5_1_1_2_1_4_1_1_1_2_1_1_1_1_1_1_1_1_2"/>
    <protectedRange sqref="N52:O52" name="Range2_12_1_2_3_1_1_1_2_3_1_1_3_1_1_1_1_1_1_3_1"/>
    <protectedRange sqref="J52:M52" name="Range2_2_12_1_4_3_1_1_1_3_3_1_1_3_1_1_1_1_1_1_3_1"/>
    <protectedRange sqref="I52" name="Range2_2_12_1_7_1_1_5_2_1_1_1_1_1_1_1_1_1_1_1_2_1"/>
    <protectedRange sqref="D52:E52" name="Range2_2_12_1_3_1_2_1_1_1_2_1_1_1_1_3_1_1_1_1_1_1_2_1"/>
    <protectedRange sqref="F52" name="Range2_2_12_1_3_1_2_1_1_1_3_1_1_1_1_1_3_1_1_1_1_1_1_2_1"/>
    <protectedRange sqref="G52:H52" name="Range2_2_12_1_3_1_2_1_1_1_2_1_3_1_1_3_1_1_1_1_1_1_1_2_1"/>
    <protectedRange sqref="B53" name="Range2_12_5_1_1_1_2_1_1_1_1_1_1_1_1_1_1"/>
    <protectedRange sqref="B56:B58" name="Range2_12_5_1_1_2_1_3_1"/>
    <protectedRange sqref="B54" name="Range2_12_5_1_1_2_2_1_3_1_1_1_1_1_1_1_1_1_1_1_1_1"/>
    <protectedRange sqref="B55" name="Range2_12_5_1_1_2_1_4_1_1_1_2_1_1_1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Y15 AA11:AA15 AC11:AE15 X16:AE34">
    <cfRule type="containsText" dxfId="601" priority="17" operator="containsText" text="N/A">
      <formula>NOT(ISERROR(SEARCH("N/A",X11)))</formula>
    </cfRule>
    <cfRule type="cellIs" dxfId="600" priority="35" operator="equal">
      <formula>0</formula>
    </cfRule>
  </conditionalFormatting>
  <conditionalFormatting sqref="X11:Y15 AA11:AA15 AC11:AE15 X16:AE34">
    <cfRule type="cellIs" dxfId="599" priority="34" operator="greaterThanOrEqual">
      <formula>1185</formula>
    </cfRule>
  </conditionalFormatting>
  <conditionalFormatting sqref="X11:Y15 AA11:AA15 AC11:AE15 X16:AE34">
    <cfRule type="cellIs" dxfId="598" priority="33" operator="between">
      <formula>0.1</formula>
      <formula>1184</formula>
    </cfRule>
  </conditionalFormatting>
  <conditionalFormatting sqref="X8 AJ11:AO15 AJ16:AJ34 AK17:AK34 AL16:AN34 AO16:AO32">
    <cfRule type="cellIs" dxfId="597" priority="32" operator="equal">
      <formula>0</formula>
    </cfRule>
  </conditionalFormatting>
  <conditionalFormatting sqref="X8 AJ11:AO15 AJ16:AJ34 AK17:AK34 AL16:AN34 AO16:AO32">
    <cfRule type="cellIs" dxfId="596" priority="31" operator="greaterThan">
      <formula>1179</formula>
    </cfRule>
  </conditionalFormatting>
  <conditionalFormatting sqref="X8 AJ11:AO15 AJ16:AJ34 AK17:AK34 AL16:AN34 AO16:AO32">
    <cfRule type="cellIs" dxfId="595" priority="30" operator="greaterThan">
      <formula>99</formula>
    </cfRule>
  </conditionalFormatting>
  <conditionalFormatting sqref="X8 AJ11:AO15 AJ16:AJ34 AK17:AK34 AL16:AN34 AO16:AO32">
    <cfRule type="cellIs" dxfId="594" priority="29" operator="greaterThan">
      <formula>0.99</formula>
    </cfRule>
  </conditionalFormatting>
  <conditionalFormatting sqref="AB8">
    <cfRule type="cellIs" dxfId="593" priority="28" operator="equal">
      <formula>0</formula>
    </cfRule>
  </conditionalFormatting>
  <conditionalFormatting sqref="AB8">
    <cfRule type="cellIs" dxfId="592" priority="27" operator="greaterThan">
      <formula>1179</formula>
    </cfRule>
  </conditionalFormatting>
  <conditionalFormatting sqref="AB8">
    <cfRule type="cellIs" dxfId="591" priority="26" operator="greaterThan">
      <formula>99</formula>
    </cfRule>
  </conditionalFormatting>
  <conditionalFormatting sqref="AB8">
    <cfRule type="cellIs" dxfId="590" priority="25" operator="greaterThan">
      <formula>0.99</formula>
    </cfRule>
  </conditionalFormatting>
  <conditionalFormatting sqref="AQ11:AQ34 AK16 AO33:AO34">
    <cfRule type="cellIs" dxfId="589" priority="24" operator="equal">
      <formula>0</formula>
    </cfRule>
  </conditionalFormatting>
  <conditionalFormatting sqref="AQ11:AQ34 AK16 AO33:AO34">
    <cfRule type="cellIs" dxfId="588" priority="23" operator="greaterThan">
      <formula>1179</formula>
    </cfRule>
  </conditionalFormatting>
  <conditionalFormatting sqref="AQ11:AQ34 AK16 AO33:AO34">
    <cfRule type="cellIs" dxfId="587" priority="22" operator="greaterThan">
      <formula>99</formula>
    </cfRule>
  </conditionalFormatting>
  <conditionalFormatting sqref="AQ11:AQ34 AK16 AO33:AO34">
    <cfRule type="cellIs" dxfId="586" priority="21" operator="greaterThan">
      <formula>0.99</formula>
    </cfRule>
  </conditionalFormatting>
  <conditionalFormatting sqref="AI11:AI34">
    <cfRule type="cellIs" dxfId="585" priority="20" operator="greaterThan">
      <formula>$AI$8</formula>
    </cfRule>
  </conditionalFormatting>
  <conditionalFormatting sqref="AH11:AH34">
    <cfRule type="cellIs" dxfId="584" priority="18" operator="greaterThan">
      <formula>$AH$8</formula>
    </cfRule>
    <cfRule type="cellIs" dxfId="583" priority="19" operator="greaterThan">
      <formula>$AH$8</formula>
    </cfRule>
  </conditionalFormatting>
  <conditionalFormatting sqref="AP33:AP34">
    <cfRule type="cellIs" dxfId="582" priority="16" operator="equal">
      <formula>0</formula>
    </cfRule>
  </conditionalFormatting>
  <conditionalFormatting sqref="AP33:AP34">
    <cfRule type="cellIs" dxfId="581" priority="15" operator="greaterThan">
      <formula>1179</formula>
    </cfRule>
  </conditionalFormatting>
  <conditionalFormatting sqref="AP33:AP34">
    <cfRule type="cellIs" dxfId="580" priority="14" operator="greaterThan">
      <formula>99</formula>
    </cfRule>
  </conditionalFormatting>
  <conditionalFormatting sqref="AP33:AP34">
    <cfRule type="cellIs" dxfId="579" priority="13" operator="greaterThan">
      <formula>0.99</formula>
    </cfRule>
  </conditionalFormatting>
  <conditionalFormatting sqref="Z11:Z15">
    <cfRule type="containsText" dxfId="578" priority="9" operator="containsText" text="N/A">
      <formula>NOT(ISERROR(SEARCH("N/A",Z11)))</formula>
    </cfRule>
    <cfRule type="cellIs" dxfId="577" priority="12" operator="equal">
      <formula>0</formula>
    </cfRule>
  </conditionalFormatting>
  <conditionalFormatting sqref="Z11:Z15">
    <cfRule type="cellIs" dxfId="576" priority="11" operator="greaterThanOrEqual">
      <formula>1185</formula>
    </cfRule>
  </conditionalFormatting>
  <conditionalFormatting sqref="Z11:Z15">
    <cfRule type="cellIs" dxfId="575" priority="10" operator="between">
      <formula>0.1</formula>
      <formula>1184</formula>
    </cfRule>
  </conditionalFormatting>
  <conditionalFormatting sqref="AB11:AB15">
    <cfRule type="containsText" dxfId="574" priority="5" operator="containsText" text="N/A">
      <formula>NOT(ISERROR(SEARCH("N/A",AB11)))</formula>
    </cfRule>
    <cfRule type="cellIs" dxfId="573" priority="8" operator="equal">
      <formula>0</formula>
    </cfRule>
  </conditionalFormatting>
  <conditionalFormatting sqref="AB11:AB15">
    <cfRule type="cellIs" dxfId="572" priority="7" operator="greaterThanOrEqual">
      <formula>1185</formula>
    </cfRule>
  </conditionalFormatting>
  <conditionalFormatting sqref="AB11:AB15">
    <cfRule type="cellIs" dxfId="571" priority="6" operator="between">
      <formula>0.1</formula>
      <formula>1184</formula>
    </cfRule>
  </conditionalFormatting>
  <conditionalFormatting sqref="AP11:AP32">
    <cfRule type="cellIs" dxfId="570" priority="4" operator="equal">
      <formula>0</formula>
    </cfRule>
  </conditionalFormatting>
  <conditionalFormatting sqref="AP11:AP32">
    <cfRule type="cellIs" dxfId="569" priority="3" operator="greaterThan">
      <formula>1179</formula>
    </cfRule>
  </conditionalFormatting>
  <conditionalFormatting sqref="AP11:AP32">
    <cfRule type="cellIs" dxfId="568" priority="2" operator="greaterThan">
      <formula>99</formula>
    </cfRule>
  </conditionalFormatting>
  <conditionalFormatting sqref="AP11:AP32">
    <cfRule type="cellIs" dxfId="567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4"/>
  <sheetViews>
    <sheetView showGridLines="0" topLeftCell="A13" zoomScaleNormal="100" workbookViewId="0">
      <pane xSplit="20010" topLeftCell="AD1"/>
      <selection activeCell="P21" sqref="P21"/>
      <selection pane="topRight" activeCell="AD8" sqref="AD8"/>
    </sheetView>
  </sheetViews>
  <sheetFormatPr defaultRowHeight="15" x14ac:dyDescent="0.25"/>
  <cols>
    <col min="1" max="1" width="7.140625" style="301" customWidth="1"/>
    <col min="2" max="2" width="10.5703125" style="301" customWidth="1"/>
    <col min="3" max="3" width="14" style="301" customWidth="1"/>
    <col min="4" max="7" width="9.140625" style="301"/>
    <col min="8" max="8" width="20.42578125" style="301" customWidth="1"/>
    <col min="9" max="10" width="9.140625" style="301"/>
    <col min="11" max="11" width="9" style="301" customWidth="1"/>
    <col min="12" max="14" width="9.140625" style="301" hidden="1" customWidth="1"/>
    <col min="15" max="16" width="9.140625" style="301"/>
    <col min="17" max="18" width="9.140625" style="301" customWidth="1"/>
    <col min="19" max="32" width="9.140625" style="301"/>
    <col min="33" max="33" width="10.42578125" style="301" bestFit="1" customWidth="1"/>
    <col min="34" max="44" width="9.140625" style="301"/>
    <col min="45" max="45" width="83.85546875" style="161" customWidth="1"/>
    <col min="46" max="47" width="9.140625" style="254"/>
    <col min="48" max="48" width="29.7109375" style="254" customWidth="1"/>
    <col min="49" max="49" width="22" style="254" customWidth="1"/>
    <col min="50" max="50" width="9.140625" style="254"/>
    <col min="51" max="51" width="38.5703125" style="254" bestFit="1" customWidth="1"/>
    <col min="52" max="16384" width="9.140625" style="301"/>
  </cols>
  <sheetData>
    <row r="2" spans="2:51" ht="21" x14ac:dyDescent="0.25">
      <c r="B2" s="151"/>
      <c r="C2" s="254"/>
      <c r="D2" s="254"/>
      <c r="E2" s="152"/>
      <c r="F2" s="152"/>
      <c r="G2" s="254"/>
      <c r="H2" s="153"/>
      <c r="I2" s="153"/>
      <c r="J2" s="254"/>
      <c r="K2" s="153"/>
      <c r="L2" s="153"/>
      <c r="M2" s="254"/>
      <c r="N2" s="254"/>
      <c r="O2" s="154"/>
      <c r="P2" s="155" t="s">
        <v>0</v>
      </c>
      <c r="Q2" s="155"/>
      <c r="R2" s="156"/>
      <c r="S2" s="157"/>
      <c r="T2" s="158"/>
      <c r="U2" s="158"/>
      <c r="V2" s="159"/>
      <c r="W2" s="160"/>
      <c r="X2" s="158"/>
      <c r="Y2" s="158"/>
      <c r="Z2" s="158"/>
      <c r="AA2" s="158"/>
      <c r="AB2" s="158"/>
      <c r="AC2" s="158"/>
      <c r="AD2" s="158"/>
      <c r="AE2" s="158"/>
      <c r="AM2" s="254"/>
      <c r="AN2" s="254"/>
      <c r="AO2" s="254"/>
      <c r="AP2" s="254"/>
      <c r="AQ2" s="254"/>
      <c r="AR2" s="254"/>
    </row>
    <row r="3" spans="2:51" ht="21" x14ac:dyDescent="0.25">
      <c r="B3" s="162" t="s">
        <v>1</v>
      </c>
      <c r="C3" s="162"/>
      <c r="D3" s="162"/>
      <c r="E3" s="254"/>
      <c r="F3" s="153"/>
      <c r="G3" s="153"/>
      <c r="H3" s="254"/>
      <c r="I3" s="254"/>
      <c r="J3" s="254"/>
      <c r="K3" s="163"/>
      <c r="L3" s="164"/>
      <c r="M3" s="254"/>
      <c r="N3" s="254"/>
      <c r="O3" s="165" t="s">
        <v>2</v>
      </c>
      <c r="P3" s="367" t="s">
        <v>134</v>
      </c>
      <c r="Q3" s="368"/>
      <c r="R3" s="368"/>
      <c r="S3" s="368"/>
      <c r="T3" s="368"/>
      <c r="U3" s="369"/>
      <c r="V3" s="166"/>
      <c r="W3" s="166"/>
      <c r="X3" s="166"/>
      <c r="Y3" s="166"/>
      <c r="Z3" s="166"/>
      <c r="AH3" s="254"/>
      <c r="AI3" s="254"/>
      <c r="AJ3" s="254"/>
      <c r="AK3" s="254"/>
      <c r="AL3" s="161"/>
      <c r="AM3" s="254"/>
      <c r="AN3" s="254"/>
      <c r="AO3" s="254"/>
      <c r="AP3" s="254"/>
      <c r="AQ3" s="254"/>
      <c r="AR3" s="254"/>
      <c r="AS3" s="254"/>
    </row>
    <row r="4" spans="2:51" x14ac:dyDescent="0.25">
      <c r="B4" s="167" t="s">
        <v>4</v>
      </c>
      <c r="C4" s="167"/>
      <c r="D4" s="167"/>
      <c r="E4" s="254"/>
      <c r="F4" s="168"/>
      <c r="G4" s="254"/>
      <c r="H4" s="254"/>
      <c r="I4" s="254"/>
      <c r="J4" s="254"/>
      <c r="K4" s="254"/>
      <c r="L4" s="254"/>
      <c r="M4" s="254"/>
      <c r="N4" s="254"/>
      <c r="O4" s="165" t="s">
        <v>5</v>
      </c>
      <c r="P4" s="367" t="s">
        <v>133</v>
      </c>
      <c r="Q4" s="368"/>
      <c r="R4" s="368"/>
      <c r="S4" s="368"/>
      <c r="T4" s="368"/>
      <c r="U4" s="369"/>
      <c r="V4" s="166"/>
      <c r="W4" s="166"/>
      <c r="X4" s="166"/>
      <c r="Y4" s="166"/>
      <c r="Z4" s="166"/>
      <c r="AH4" s="254"/>
      <c r="AI4" s="254"/>
      <c r="AJ4" s="254"/>
      <c r="AK4" s="254"/>
      <c r="AL4" s="161"/>
      <c r="AM4" s="254"/>
      <c r="AN4" s="254"/>
      <c r="AO4" s="254"/>
      <c r="AP4" s="254"/>
      <c r="AQ4" s="254"/>
      <c r="AR4" s="254"/>
      <c r="AS4" s="254"/>
    </row>
    <row r="5" spans="2:51" x14ac:dyDescent="0.25">
      <c r="B5" s="254"/>
      <c r="C5" s="254"/>
      <c r="D5" s="254"/>
      <c r="E5" s="169"/>
      <c r="F5" s="169"/>
      <c r="G5" s="254"/>
      <c r="H5" s="254"/>
      <c r="I5" s="254"/>
      <c r="J5" s="254"/>
      <c r="K5" s="254"/>
      <c r="L5" s="254"/>
      <c r="M5" s="254"/>
      <c r="N5" s="254"/>
      <c r="O5" s="165" t="s">
        <v>6</v>
      </c>
      <c r="P5" s="367" t="s">
        <v>133</v>
      </c>
      <c r="Q5" s="368"/>
      <c r="R5" s="368"/>
      <c r="S5" s="368"/>
      <c r="T5" s="368"/>
      <c r="U5" s="369"/>
      <c r="V5" s="166"/>
      <c r="W5" s="166"/>
      <c r="X5" s="166"/>
      <c r="Y5" s="166"/>
      <c r="Z5" s="166"/>
      <c r="AH5" s="254"/>
      <c r="AI5" s="254"/>
      <c r="AJ5" s="254"/>
      <c r="AK5" s="254"/>
      <c r="AL5" s="161"/>
      <c r="AM5" s="254"/>
      <c r="AN5" s="254"/>
      <c r="AO5" s="254"/>
      <c r="AP5" s="254"/>
      <c r="AQ5" s="254"/>
      <c r="AR5" s="254"/>
      <c r="AS5" s="254"/>
    </row>
    <row r="6" spans="2:51" x14ac:dyDescent="0.25">
      <c r="B6" s="367" t="s">
        <v>7</v>
      </c>
      <c r="C6" s="369"/>
      <c r="D6" s="370" t="s">
        <v>8</v>
      </c>
      <c r="E6" s="371"/>
      <c r="F6" s="371"/>
      <c r="G6" s="371"/>
      <c r="H6" s="372"/>
      <c r="I6" s="254"/>
      <c r="J6" s="254"/>
      <c r="K6" s="165"/>
      <c r="L6" s="373">
        <v>41686</v>
      </c>
      <c r="M6" s="373"/>
      <c r="N6" s="170"/>
      <c r="O6" s="170"/>
      <c r="P6" s="171"/>
      <c r="Q6" s="171"/>
      <c r="R6" s="171"/>
      <c r="S6" s="171"/>
      <c r="T6" s="171"/>
      <c r="U6" s="171"/>
      <c r="V6" s="171"/>
      <c r="W6" s="172"/>
      <c r="X6" s="172"/>
      <c r="Y6" s="172"/>
      <c r="Z6" s="172"/>
      <c r="AA6" s="172"/>
      <c r="AB6" s="172"/>
      <c r="AC6" s="172"/>
      <c r="AD6" s="172"/>
      <c r="AE6" s="172"/>
      <c r="AJ6" s="302"/>
      <c r="AM6" s="174"/>
      <c r="AN6" s="174"/>
      <c r="AO6" s="174"/>
      <c r="AP6" s="174"/>
      <c r="AQ6" s="174"/>
      <c r="AR6" s="174"/>
      <c r="AS6" s="175"/>
    </row>
    <row r="7" spans="2:51" ht="36" x14ac:dyDescent="0.25">
      <c r="B7" s="374" t="s">
        <v>9</v>
      </c>
      <c r="C7" s="375"/>
      <c r="D7" s="374" t="s">
        <v>10</v>
      </c>
      <c r="E7" s="376"/>
      <c r="F7" s="376"/>
      <c r="G7" s="375"/>
      <c r="H7" s="317" t="s">
        <v>11</v>
      </c>
      <c r="I7" s="316" t="s">
        <v>12</v>
      </c>
      <c r="J7" s="316" t="s">
        <v>13</v>
      </c>
      <c r="K7" s="316" t="s">
        <v>14</v>
      </c>
      <c r="L7" s="161"/>
      <c r="M7" s="161"/>
      <c r="N7" s="161"/>
      <c r="O7" s="317" t="s">
        <v>15</v>
      </c>
      <c r="P7" s="374" t="s">
        <v>16</v>
      </c>
      <c r="Q7" s="376"/>
      <c r="R7" s="376"/>
      <c r="S7" s="376"/>
      <c r="T7" s="375"/>
      <c r="U7" s="387" t="s">
        <v>17</v>
      </c>
      <c r="V7" s="387"/>
      <c r="W7" s="316" t="s">
        <v>18</v>
      </c>
      <c r="X7" s="374" t="s">
        <v>19</v>
      </c>
      <c r="Y7" s="375"/>
      <c r="Z7" s="374" t="s">
        <v>20</v>
      </c>
      <c r="AA7" s="375"/>
      <c r="AB7" s="374" t="s">
        <v>21</v>
      </c>
      <c r="AC7" s="375"/>
      <c r="AD7" s="374" t="s">
        <v>22</v>
      </c>
      <c r="AE7" s="375"/>
      <c r="AF7" s="316" t="s">
        <v>23</v>
      </c>
      <c r="AG7" s="316" t="s">
        <v>24</v>
      </c>
      <c r="AH7" s="316" t="s">
        <v>25</v>
      </c>
      <c r="AI7" s="316" t="s">
        <v>26</v>
      </c>
      <c r="AJ7" s="374" t="s">
        <v>27</v>
      </c>
      <c r="AK7" s="376"/>
      <c r="AL7" s="376"/>
      <c r="AM7" s="376"/>
      <c r="AN7" s="375"/>
      <c r="AO7" s="374" t="s">
        <v>28</v>
      </c>
      <c r="AP7" s="376"/>
      <c r="AQ7" s="375"/>
      <c r="AR7" s="316" t="s">
        <v>29</v>
      </c>
      <c r="AS7" s="176"/>
      <c r="AT7" s="161"/>
      <c r="AU7" s="161"/>
      <c r="AV7" s="161"/>
      <c r="AW7" s="161"/>
      <c r="AX7" s="161"/>
      <c r="AY7" s="161"/>
    </row>
    <row r="8" spans="2:51" x14ac:dyDescent="0.25">
      <c r="B8" s="377">
        <v>41957</v>
      </c>
      <c r="C8" s="378"/>
      <c r="D8" s="379" t="s">
        <v>30</v>
      </c>
      <c r="E8" s="380"/>
      <c r="F8" s="380"/>
      <c r="G8" s="381"/>
      <c r="H8" s="177"/>
      <c r="I8" s="379" t="s">
        <v>30</v>
      </c>
      <c r="J8" s="380"/>
      <c r="K8" s="381"/>
      <c r="L8" s="178"/>
      <c r="M8" s="178"/>
      <c r="N8" s="178"/>
      <c r="O8" s="177" t="s">
        <v>31</v>
      </c>
      <c r="P8" s="177" t="s">
        <v>31</v>
      </c>
      <c r="Q8" s="177" t="s">
        <v>32</v>
      </c>
      <c r="R8" s="177" t="s">
        <v>32</v>
      </c>
      <c r="S8" s="177" t="s">
        <v>31</v>
      </c>
      <c r="T8" s="177" t="s">
        <v>33</v>
      </c>
      <c r="U8" s="382" t="s">
        <v>34</v>
      </c>
      <c r="V8" s="382"/>
      <c r="W8" s="179" t="s">
        <v>35</v>
      </c>
      <c r="X8" s="383">
        <v>0</v>
      </c>
      <c r="Y8" s="384"/>
      <c r="Z8" s="385" t="s">
        <v>36</v>
      </c>
      <c r="AA8" s="386"/>
      <c r="AB8" s="383">
        <v>1185</v>
      </c>
      <c r="AC8" s="384"/>
      <c r="AD8" s="388">
        <v>800</v>
      </c>
      <c r="AE8" s="389"/>
      <c r="AF8" s="177"/>
      <c r="AG8" s="179">
        <f>AG34-AG10</f>
        <v>25880</v>
      </c>
      <c r="AH8" s="180"/>
      <c r="AI8" s="180"/>
      <c r="AJ8" s="177" t="s">
        <v>37</v>
      </c>
      <c r="AK8" s="177" t="s">
        <v>37</v>
      </c>
      <c r="AL8" s="177" t="s">
        <v>37</v>
      </c>
      <c r="AM8" s="177" t="s">
        <v>37</v>
      </c>
      <c r="AN8" s="177" t="s">
        <v>37</v>
      </c>
      <c r="AO8" s="177" t="s">
        <v>37</v>
      </c>
      <c r="AP8" s="177" t="s">
        <v>32</v>
      </c>
      <c r="AQ8" s="177" t="s">
        <v>32</v>
      </c>
      <c r="AR8" s="177" t="s">
        <v>38</v>
      </c>
      <c r="AS8" s="176"/>
      <c r="AV8" s="181" t="s">
        <v>39</v>
      </c>
    </row>
    <row r="9" spans="2:51" ht="60" x14ac:dyDescent="0.25">
      <c r="B9" s="390" t="s">
        <v>40</v>
      </c>
      <c r="C9" s="390"/>
      <c r="D9" s="391" t="s">
        <v>41</v>
      </c>
      <c r="E9" s="392"/>
      <c r="F9" s="393" t="s">
        <v>42</v>
      </c>
      <c r="G9" s="392"/>
      <c r="H9" s="394" t="s">
        <v>43</v>
      </c>
      <c r="I9" s="390" t="s">
        <v>44</v>
      </c>
      <c r="J9" s="390"/>
      <c r="K9" s="390"/>
      <c r="L9" s="316" t="s">
        <v>45</v>
      </c>
      <c r="M9" s="387" t="s">
        <v>46</v>
      </c>
      <c r="N9" s="182" t="s">
        <v>47</v>
      </c>
      <c r="O9" s="395" t="s">
        <v>48</v>
      </c>
      <c r="P9" s="395" t="s">
        <v>49</v>
      </c>
      <c r="Q9" s="183" t="s">
        <v>50</v>
      </c>
      <c r="R9" s="402" t="s">
        <v>51</v>
      </c>
      <c r="S9" s="403"/>
      <c r="T9" s="404"/>
      <c r="U9" s="314" t="s">
        <v>52</v>
      </c>
      <c r="V9" s="314" t="s">
        <v>53</v>
      </c>
      <c r="W9" s="390" t="s">
        <v>54</v>
      </c>
      <c r="X9" s="408" t="s">
        <v>55</v>
      </c>
      <c r="Y9" s="409"/>
      <c r="Z9" s="409"/>
      <c r="AA9" s="409"/>
      <c r="AB9" s="409"/>
      <c r="AC9" s="409"/>
      <c r="AD9" s="409"/>
      <c r="AE9" s="410"/>
      <c r="AF9" s="313" t="s">
        <v>56</v>
      </c>
      <c r="AG9" s="313" t="s">
        <v>57</v>
      </c>
      <c r="AH9" s="397" t="s">
        <v>58</v>
      </c>
      <c r="AI9" s="411" t="s">
        <v>59</v>
      </c>
      <c r="AJ9" s="314" t="s">
        <v>60</v>
      </c>
      <c r="AK9" s="314" t="s">
        <v>61</v>
      </c>
      <c r="AL9" s="314" t="s">
        <v>62</v>
      </c>
      <c r="AM9" s="314" t="s">
        <v>63</v>
      </c>
      <c r="AN9" s="314" t="s">
        <v>64</v>
      </c>
      <c r="AO9" s="314" t="s">
        <v>65</v>
      </c>
      <c r="AP9" s="314" t="s">
        <v>66</v>
      </c>
      <c r="AQ9" s="395" t="s">
        <v>67</v>
      </c>
      <c r="AR9" s="314" t="s">
        <v>68</v>
      </c>
      <c r="AS9" s="397" t="s">
        <v>69</v>
      </c>
      <c r="AV9" s="184" t="s">
        <v>70</v>
      </c>
      <c r="AW9" s="184" t="s">
        <v>71</v>
      </c>
      <c r="AY9" s="185" t="s">
        <v>72</v>
      </c>
    </row>
    <row r="10" spans="2:51" x14ac:dyDescent="0.25">
      <c r="B10" s="314" t="s">
        <v>73</v>
      </c>
      <c r="C10" s="314" t="s">
        <v>74</v>
      </c>
      <c r="D10" s="314" t="s">
        <v>75</v>
      </c>
      <c r="E10" s="314" t="s">
        <v>76</v>
      </c>
      <c r="F10" s="314" t="s">
        <v>75</v>
      </c>
      <c r="G10" s="314" t="s">
        <v>76</v>
      </c>
      <c r="H10" s="394"/>
      <c r="I10" s="314" t="s">
        <v>76</v>
      </c>
      <c r="J10" s="314" t="s">
        <v>76</v>
      </c>
      <c r="K10" s="314" t="s">
        <v>76</v>
      </c>
      <c r="L10" s="177" t="s">
        <v>30</v>
      </c>
      <c r="M10" s="387"/>
      <c r="N10" s="177" t="s">
        <v>30</v>
      </c>
      <c r="O10" s="396"/>
      <c r="P10" s="396"/>
      <c r="Q10" s="150">
        <f>'NOV 13'!Q34</f>
        <v>14028339</v>
      </c>
      <c r="R10" s="405"/>
      <c r="S10" s="406"/>
      <c r="T10" s="407"/>
      <c r="U10" s="314" t="s">
        <v>76</v>
      </c>
      <c r="V10" s="314" t="s">
        <v>76</v>
      </c>
      <c r="W10" s="390"/>
      <c r="X10" s="186" t="s">
        <v>77</v>
      </c>
      <c r="Y10" s="186" t="s">
        <v>78</v>
      </c>
      <c r="Z10" s="186" t="s">
        <v>79</v>
      </c>
      <c r="AA10" s="186" t="s">
        <v>80</v>
      </c>
      <c r="AB10" s="186" t="s">
        <v>81</v>
      </c>
      <c r="AC10" s="186" t="s">
        <v>82</v>
      </c>
      <c r="AD10" s="186" t="s">
        <v>83</v>
      </c>
      <c r="AE10" s="186" t="s">
        <v>84</v>
      </c>
      <c r="AF10" s="187"/>
      <c r="AG10" s="148">
        <f>'NOV 13'!AG34</f>
        <v>32379328</v>
      </c>
      <c r="AH10" s="397"/>
      <c r="AI10" s="412"/>
      <c r="AJ10" s="314" t="s">
        <v>85</v>
      </c>
      <c r="AK10" s="314" t="s">
        <v>85</v>
      </c>
      <c r="AL10" s="314" t="s">
        <v>85</v>
      </c>
      <c r="AM10" s="314" t="s">
        <v>85</v>
      </c>
      <c r="AN10" s="314" t="s">
        <v>85</v>
      </c>
      <c r="AO10" s="314" t="s">
        <v>85</v>
      </c>
      <c r="AP10" s="149">
        <f>'NOV 13'!AP34</f>
        <v>7118223</v>
      </c>
      <c r="AQ10" s="396"/>
      <c r="AR10" s="315" t="s">
        <v>86</v>
      </c>
      <c r="AS10" s="397"/>
      <c r="AV10" s="188" t="s">
        <v>87</v>
      </c>
      <c r="AW10" s="188" t="s">
        <v>88</v>
      </c>
      <c r="AY10" s="189"/>
    </row>
    <row r="11" spans="2:51" x14ac:dyDescent="0.25">
      <c r="B11" s="190">
        <v>2</v>
      </c>
      <c r="C11" s="190">
        <v>4.1666666666666664E-2</v>
      </c>
      <c r="D11" s="191">
        <v>13</v>
      </c>
      <c r="E11" s="192">
        <f>D11/1.42</f>
        <v>9.1549295774647899</v>
      </c>
      <c r="F11" s="255">
        <v>66</v>
      </c>
      <c r="G11" s="192">
        <f>F11/1.42</f>
        <v>46.478873239436624</v>
      </c>
      <c r="H11" s="193" t="s">
        <v>89</v>
      </c>
      <c r="I11" s="193">
        <f>J11-(2/1.42)</f>
        <v>41.549295774647888</v>
      </c>
      <c r="J11" s="194">
        <f>(F11-5)/1.42</f>
        <v>42.95774647887324</v>
      </c>
      <c r="K11" s="193">
        <f>J11+(6/1.42)</f>
        <v>47.183098591549296</v>
      </c>
      <c r="L11" s="195">
        <v>14</v>
      </c>
      <c r="M11" s="196" t="s">
        <v>90</v>
      </c>
      <c r="N11" s="196">
        <v>11.4</v>
      </c>
      <c r="O11" s="197">
        <v>117</v>
      </c>
      <c r="P11" s="197">
        <v>89</v>
      </c>
      <c r="Q11" s="197">
        <v>14032076</v>
      </c>
      <c r="R11" s="198">
        <f>Q11-Q10</f>
        <v>3737</v>
      </c>
      <c r="S11" s="199">
        <f>R11*24/1000</f>
        <v>89.688000000000002</v>
      </c>
      <c r="T11" s="199">
        <f>R11/1000</f>
        <v>3.7370000000000001</v>
      </c>
      <c r="U11" s="200">
        <v>5.2</v>
      </c>
      <c r="V11" s="200">
        <f>U11</f>
        <v>5.2</v>
      </c>
      <c r="W11" s="262" t="s">
        <v>132</v>
      </c>
      <c r="X11" s="256">
        <v>0</v>
      </c>
      <c r="Y11" s="256">
        <v>0</v>
      </c>
      <c r="Z11" s="256">
        <v>1026</v>
      </c>
      <c r="AA11" s="256">
        <v>0</v>
      </c>
      <c r="AB11" s="256">
        <v>1048</v>
      </c>
      <c r="AC11" s="201" t="s">
        <v>91</v>
      </c>
      <c r="AD11" s="201" t="s">
        <v>91</v>
      </c>
      <c r="AE11" s="201" t="s">
        <v>91</v>
      </c>
      <c r="AF11" s="202" t="s">
        <v>91</v>
      </c>
      <c r="AG11" s="202">
        <v>32379950</v>
      </c>
      <c r="AH11" s="203">
        <f>IF(ISBLANK(AG11),"-",AG11-AG10)</f>
        <v>622</v>
      </c>
      <c r="AI11" s="204">
        <f>AH11/T11</f>
        <v>166.44367139416644</v>
      </c>
      <c r="AJ11" s="205">
        <v>0</v>
      </c>
      <c r="AK11" s="205">
        <v>0</v>
      </c>
      <c r="AL11" s="205">
        <v>1</v>
      </c>
      <c r="AM11" s="205">
        <v>0</v>
      </c>
      <c r="AN11" s="205">
        <v>1</v>
      </c>
      <c r="AO11" s="205">
        <v>0.35</v>
      </c>
      <c r="AP11" s="256">
        <v>7119332</v>
      </c>
      <c r="AQ11" s="256">
        <f>AP11-AP10</f>
        <v>1109</v>
      </c>
      <c r="AR11" s="206"/>
      <c r="AS11" s="207" t="s">
        <v>114</v>
      </c>
      <c r="AV11" s="188" t="s">
        <v>89</v>
      </c>
      <c r="AW11" s="188" t="s">
        <v>92</v>
      </c>
      <c r="AY11" s="253" t="s">
        <v>134</v>
      </c>
    </row>
    <row r="12" spans="2:51" x14ac:dyDescent="0.25">
      <c r="B12" s="190">
        <v>2.0416666666666701</v>
      </c>
      <c r="C12" s="190">
        <v>8.3333333333333329E-2</v>
      </c>
      <c r="D12" s="191">
        <v>15</v>
      </c>
      <c r="E12" s="192">
        <f t="shared" ref="E12:E34" si="0">D12/1.42</f>
        <v>10.563380281690142</v>
      </c>
      <c r="F12" s="255">
        <v>66</v>
      </c>
      <c r="G12" s="192">
        <f t="shared" ref="G12:G34" si="1">F12/1.42</f>
        <v>46.478873239436624</v>
      </c>
      <c r="H12" s="193" t="s">
        <v>89</v>
      </c>
      <c r="I12" s="193">
        <f t="shared" ref="I12:I34" si="2">J12-(2/1.42)</f>
        <v>41.549295774647888</v>
      </c>
      <c r="J12" s="194">
        <f>(F12-5)/1.42</f>
        <v>42.95774647887324</v>
      </c>
      <c r="K12" s="193">
        <f>J12+(6/1.42)</f>
        <v>47.183098591549296</v>
      </c>
      <c r="L12" s="195">
        <v>14</v>
      </c>
      <c r="M12" s="196" t="s">
        <v>90</v>
      </c>
      <c r="N12" s="196">
        <v>11.2</v>
      </c>
      <c r="O12" s="197">
        <v>116</v>
      </c>
      <c r="P12" s="197">
        <v>87</v>
      </c>
      <c r="Q12" s="197">
        <v>14035626</v>
      </c>
      <c r="R12" s="198">
        <f t="shared" ref="R12:R34" si="3">Q12-Q11</f>
        <v>3550</v>
      </c>
      <c r="S12" s="199">
        <f t="shared" ref="S12:S34" si="4">R12*24/1000</f>
        <v>85.2</v>
      </c>
      <c r="T12" s="199">
        <f t="shared" ref="T12:T34" si="5">R12/1000</f>
        <v>3.55</v>
      </c>
      <c r="U12" s="200">
        <v>6.4</v>
      </c>
      <c r="V12" s="200">
        <f t="shared" ref="V12:V34" si="6">U12</f>
        <v>6.4</v>
      </c>
      <c r="W12" s="262" t="s">
        <v>132</v>
      </c>
      <c r="X12" s="256">
        <v>0</v>
      </c>
      <c r="Y12" s="256">
        <v>0</v>
      </c>
      <c r="Z12" s="256">
        <v>1006</v>
      </c>
      <c r="AA12" s="256">
        <v>0</v>
      </c>
      <c r="AB12" s="256">
        <v>1008</v>
      </c>
      <c r="AC12" s="201" t="s">
        <v>91</v>
      </c>
      <c r="AD12" s="201" t="s">
        <v>91</v>
      </c>
      <c r="AE12" s="201" t="s">
        <v>91</v>
      </c>
      <c r="AF12" s="202" t="s">
        <v>91</v>
      </c>
      <c r="AG12" s="202">
        <v>32380520</v>
      </c>
      <c r="AH12" s="203">
        <f>IF(ISBLANK(AG12),"-",AG12-AG11)</f>
        <v>570</v>
      </c>
      <c r="AI12" s="204">
        <f t="shared" ref="AI12:AI34" si="7">AH12/T12</f>
        <v>160.56338028169014</v>
      </c>
      <c r="AJ12" s="205">
        <v>0</v>
      </c>
      <c r="AK12" s="205">
        <v>0</v>
      </c>
      <c r="AL12" s="205">
        <v>1</v>
      </c>
      <c r="AM12" s="205">
        <v>0</v>
      </c>
      <c r="AN12" s="205">
        <v>1</v>
      </c>
      <c r="AO12" s="205">
        <v>0.35</v>
      </c>
      <c r="AP12" s="256">
        <v>7120538</v>
      </c>
      <c r="AQ12" s="256">
        <f t="shared" ref="AQ12:AQ34" si="8">AP12-AP11</f>
        <v>1206</v>
      </c>
      <c r="AR12" s="208"/>
      <c r="AS12" s="207" t="s">
        <v>114</v>
      </c>
      <c r="AV12" s="188" t="s">
        <v>93</v>
      </c>
      <c r="AW12" s="188" t="s">
        <v>94</v>
      </c>
      <c r="AY12" s="253" t="s">
        <v>3</v>
      </c>
    </row>
    <row r="13" spans="2:51" x14ac:dyDescent="0.25">
      <c r="B13" s="190">
        <v>2.0833333333333299</v>
      </c>
      <c r="C13" s="190">
        <v>0.125</v>
      </c>
      <c r="D13" s="191">
        <v>17</v>
      </c>
      <c r="E13" s="192">
        <f t="shared" si="0"/>
        <v>11.971830985915494</v>
      </c>
      <c r="F13" s="255">
        <v>66</v>
      </c>
      <c r="G13" s="192">
        <f t="shared" si="1"/>
        <v>46.478873239436624</v>
      </c>
      <c r="H13" s="193" t="s">
        <v>89</v>
      </c>
      <c r="I13" s="193">
        <f t="shared" si="2"/>
        <v>41.549295774647888</v>
      </c>
      <c r="J13" s="194">
        <f>(F13-5)/1.42</f>
        <v>42.95774647887324</v>
      </c>
      <c r="K13" s="193">
        <f>J13+(6/1.42)</f>
        <v>47.183098591549296</v>
      </c>
      <c r="L13" s="195">
        <v>14</v>
      </c>
      <c r="M13" s="196" t="s">
        <v>90</v>
      </c>
      <c r="N13" s="196">
        <v>11.2</v>
      </c>
      <c r="O13" s="197">
        <v>115</v>
      </c>
      <c r="P13" s="197">
        <v>86</v>
      </c>
      <c r="Q13" s="197">
        <v>14039170</v>
      </c>
      <c r="R13" s="198">
        <f t="shared" si="3"/>
        <v>3544</v>
      </c>
      <c r="S13" s="199">
        <f t="shared" si="4"/>
        <v>85.055999999999997</v>
      </c>
      <c r="T13" s="199">
        <f t="shared" si="5"/>
        <v>3.544</v>
      </c>
      <c r="U13" s="200">
        <v>7.7</v>
      </c>
      <c r="V13" s="200">
        <f t="shared" si="6"/>
        <v>7.7</v>
      </c>
      <c r="W13" s="262" t="s">
        <v>132</v>
      </c>
      <c r="X13" s="256">
        <v>0</v>
      </c>
      <c r="Y13" s="256">
        <v>0</v>
      </c>
      <c r="Z13" s="256">
        <v>994</v>
      </c>
      <c r="AA13" s="256">
        <v>0</v>
      </c>
      <c r="AB13" s="256">
        <v>998</v>
      </c>
      <c r="AC13" s="201" t="s">
        <v>91</v>
      </c>
      <c r="AD13" s="201" t="s">
        <v>91</v>
      </c>
      <c r="AE13" s="201" t="s">
        <v>91</v>
      </c>
      <c r="AF13" s="202" t="s">
        <v>91</v>
      </c>
      <c r="AG13" s="202">
        <v>32381062</v>
      </c>
      <c r="AH13" s="203">
        <f>IF(ISBLANK(AG13),"-",AG13-AG12)</f>
        <v>542</v>
      </c>
      <c r="AI13" s="204">
        <f t="shared" si="7"/>
        <v>152.93453724604967</v>
      </c>
      <c r="AJ13" s="205">
        <v>0</v>
      </c>
      <c r="AK13" s="205">
        <v>0</v>
      </c>
      <c r="AL13" s="205">
        <v>1</v>
      </c>
      <c r="AM13" s="205">
        <v>0</v>
      </c>
      <c r="AN13" s="205">
        <v>1</v>
      </c>
      <c r="AO13" s="205">
        <v>0.35</v>
      </c>
      <c r="AP13" s="256">
        <v>7121769</v>
      </c>
      <c r="AQ13" s="256">
        <f t="shared" si="8"/>
        <v>1231</v>
      </c>
      <c r="AR13" s="206"/>
      <c r="AS13" s="207" t="s">
        <v>114</v>
      </c>
      <c r="AV13" s="188" t="s">
        <v>95</v>
      </c>
      <c r="AW13" s="188" t="s">
        <v>96</v>
      </c>
      <c r="AY13" s="253" t="s">
        <v>136</v>
      </c>
    </row>
    <row r="14" spans="2:51" x14ac:dyDescent="0.25">
      <c r="B14" s="190">
        <v>2.125</v>
      </c>
      <c r="C14" s="190">
        <v>0.16666666666666699</v>
      </c>
      <c r="D14" s="191">
        <v>17</v>
      </c>
      <c r="E14" s="192">
        <f t="shared" si="0"/>
        <v>11.971830985915494</v>
      </c>
      <c r="F14" s="255">
        <v>66</v>
      </c>
      <c r="G14" s="192">
        <f t="shared" si="1"/>
        <v>46.478873239436624</v>
      </c>
      <c r="H14" s="193" t="s">
        <v>89</v>
      </c>
      <c r="I14" s="193">
        <f t="shared" si="2"/>
        <v>41.549295774647888</v>
      </c>
      <c r="J14" s="194">
        <f>(F14-5)/1.42</f>
        <v>42.95774647887324</v>
      </c>
      <c r="K14" s="193">
        <f>J14+(6/1.42)</f>
        <v>47.183098591549296</v>
      </c>
      <c r="L14" s="195">
        <v>14</v>
      </c>
      <c r="M14" s="196" t="s">
        <v>90</v>
      </c>
      <c r="N14" s="196">
        <v>12.8</v>
      </c>
      <c r="O14" s="197">
        <v>117</v>
      </c>
      <c r="P14" s="197">
        <v>90</v>
      </c>
      <c r="Q14" s="197">
        <v>14042800</v>
      </c>
      <c r="R14" s="198">
        <f t="shared" si="3"/>
        <v>3630</v>
      </c>
      <c r="S14" s="199">
        <f t="shared" si="4"/>
        <v>87.12</v>
      </c>
      <c r="T14" s="199">
        <f t="shared" si="5"/>
        <v>3.63</v>
      </c>
      <c r="U14" s="200">
        <v>8.9</v>
      </c>
      <c r="V14" s="200">
        <f t="shared" si="6"/>
        <v>8.9</v>
      </c>
      <c r="W14" s="262" t="s">
        <v>132</v>
      </c>
      <c r="X14" s="256">
        <v>0</v>
      </c>
      <c r="Y14" s="256">
        <v>0</v>
      </c>
      <c r="Z14" s="256">
        <v>1016</v>
      </c>
      <c r="AA14" s="256">
        <v>0</v>
      </c>
      <c r="AB14" s="256">
        <v>1008</v>
      </c>
      <c r="AC14" s="201" t="s">
        <v>91</v>
      </c>
      <c r="AD14" s="201" t="s">
        <v>91</v>
      </c>
      <c r="AE14" s="201" t="s">
        <v>91</v>
      </c>
      <c r="AF14" s="202" t="s">
        <v>91</v>
      </c>
      <c r="AG14" s="202">
        <v>32381602</v>
      </c>
      <c r="AH14" s="203">
        <f t="shared" ref="AH14:AH34" si="9">IF(ISBLANK(AG14),"-",AG14-AG13)</f>
        <v>540</v>
      </c>
      <c r="AI14" s="204">
        <f t="shared" si="7"/>
        <v>148.7603305785124</v>
      </c>
      <c r="AJ14" s="205">
        <v>0</v>
      </c>
      <c r="AK14" s="205">
        <v>0</v>
      </c>
      <c r="AL14" s="205">
        <v>1</v>
      </c>
      <c r="AM14" s="205">
        <v>0</v>
      </c>
      <c r="AN14" s="205">
        <v>1</v>
      </c>
      <c r="AO14" s="205">
        <v>0.35</v>
      </c>
      <c r="AP14" s="256">
        <v>7122898</v>
      </c>
      <c r="AQ14" s="256">
        <f t="shared" si="8"/>
        <v>1129</v>
      </c>
      <c r="AR14" s="206"/>
      <c r="AS14" s="207" t="s">
        <v>114</v>
      </c>
      <c r="AT14" s="209"/>
      <c r="AV14" s="188" t="s">
        <v>97</v>
      </c>
      <c r="AW14" s="188" t="s">
        <v>98</v>
      </c>
      <c r="AY14" s="253" t="s">
        <v>135</v>
      </c>
    </row>
    <row r="15" spans="2:51" x14ac:dyDescent="0.25">
      <c r="B15" s="190">
        <v>2.1666666666666701</v>
      </c>
      <c r="C15" s="190">
        <v>0.20833333333333301</v>
      </c>
      <c r="D15" s="191">
        <v>21</v>
      </c>
      <c r="E15" s="192">
        <f t="shared" si="0"/>
        <v>14.788732394366198</v>
      </c>
      <c r="F15" s="255">
        <v>66</v>
      </c>
      <c r="G15" s="192">
        <f t="shared" si="1"/>
        <v>46.478873239436624</v>
      </c>
      <c r="H15" s="193" t="s">
        <v>89</v>
      </c>
      <c r="I15" s="193">
        <f t="shared" si="2"/>
        <v>41.549295774647888</v>
      </c>
      <c r="J15" s="194">
        <f>(F15-5)/1.42</f>
        <v>42.95774647887324</v>
      </c>
      <c r="K15" s="193">
        <f>J15+(6/1.42)</f>
        <v>47.183098591549296</v>
      </c>
      <c r="L15" s="195">
        <v>18</v>
      </c>
      <c r="M15" s="196" t="s">
        <v>90</v>
      </c>
      <c r="N15" s="196">
        <v>13.1</v>
      </c>
      <c r="O15" s="197">
        <v>103</v>
      </c>
      <c r="P15" s="197">
        <v>104</v>
      </c>
      <c r="Q15" s="197">
        <v>14046829</v>
      </c>
      <c r="R15" s="198">
        <f t="shared" si="3"/>
        <v>4029</v>
      </c>
      <c r="S15" s="199">
        <f t="shared" si="4"/>
        <v>96.695999999999998</v>
      </c>
      <c r="T15" s="199">
        <f t="shared" si="5"/>
        <v>4.0289999999999999</v>
      </c>
      <c r="U15" s="200">
        <v>9.5</v>
      </c>
      <c r="V15" s="200">
        <f t="shared" si="6"/>
        <v>9.5</v>
      </c>
      <c r="W15" s="262" t="s">
        <v>132</v>
      </c>
      <c r="X15" s="256">
        <v>0</v>
      </c>
      <c r="Y15" s="256">
        <v>0</v>
      </c>
      <c r="Z15" s="256">
        <v>1027</v>
      </c>
      <c r="AA15" s="256">
        <v>0</v>
      </c>
      <c r="AB15" s="256">
        <v>1028</v>
      </c>
      <c r="AC15" s="201" t="s">
        <v>91</v>
      </c>
      <c r="AD15" s="201" t="s">
        <v>91</v>
      </c>
      <c r="AE15" s="201" t="s">
        <v>91</v>
      </c>
      <c r="AF15" s="202" t="s">
        <v>91</v>
      </c>
      <c r="AG15" s="202">
        <v>32382182</v>
      </c>
      <c r="AH15" s="203">
        <f t="shared" si="9"/>
        <v>580</v>
      </c>
      <c r="AI15" s="204">
        <f t="shared" si="7"/>
        <v>143.95631670389676</v>
      </c>
      <c r="AJ15" s="205">
        <v>0</v>
      </c>
      <c r="AK15" s="205">
        <v>0</v>
      </c>
      <c r="AL15" s="205">
        <v>1</v>
      </c>
      <c r="AM15" s="205">
        <v>0</v>
      </c>
      <c r="AN15" s="205">
        <v>1</v>
      </c>
      <c r="AO15" s="205">
        <v>0.35</v>
      </c>
      <c r="AP15" s="256">
        <v>7123496</v>
      </c>
      <c r="AQ15" s="256">
        <f t="shared" si="8"/>
        <v>598</v>
      </c>
      <c r="AR15" s="206"/>
      <c r="AS15" s="207" t="s">
        <v>114</v>
      </c>
      <c r="AV15" s="188" t="s">
        <v>99</v>
      </c>
      <c r="AW15" s="188" t="s">
        <v>100</v>
      </c>
      <c r="AY15" s="253" t="s">
        <v>143</v>
      </c>
    </row>
    <row r="16" spans="2:51" x14ac:dyDescent="0.25">
      <c r="B16" s="190">
        <v>2.2083333333333299</v>
      </c>
      <c r="C16" s="190">
        <v>0.25</v>
      </c>
      <c r="D16" s="191">
        <v>7</v>
      </c>
      <c r="E16" s="192">
        <f t="shared" si="0"/>
        <v>4.9295774647887329</v>
      </c>
      <c r="F16" s="210">
        <v>68</v>
      </c>
      <c r="G16" s="192">
        <f t="shared" si="1"/>
        <v>47.887323943661976</v>
      </c>
      <c r="H16" s="193" t="s">
        <v>89</v>
      </c>
      <c r="I16" s="193">
        <f t="shared" si="2"/>
        <v>46.478873239436624</v>
      </c>
      <c r="J16" s="194">
        <f t="shared" ref="J16:J25" si="10">F16/1.42</f>
        <v>47.887323943661976</v>
      </c>
      <c r="K16" s="193">
        <f>J16+1.42</f>
        <v>49.307323943661977</v>
      </c>
      <c r="L16" s="195">
        <v>19</v>
      </c>
      <c r="M16" s="196" t="s">
        <v>101</v>
      </c>
      <c r="N16" s="196">
        <v>13.1</v>
      </c>
      <c r="O16" s="197">
        <v>124</v>
      </c>
      <c r="P16" s="197">
        <v>124</v>
      </c>
      <c r="Q16" s="197">
        <v>14051504</v>
      </c>
      <c r="R16" s="198">
        <f t="shared" si="3"/>
        <v>4675</v>
      </c>
      <c r="S16" s="199">
        <f t="shared" si="4"/>
        <v>112.2</v>
      </c>
      <c r="T16" s="199">
        <f t="shared" si="5"/>
        <v>4.6749999999999998</v>
      </c>
      <c r="U16" s="200">
        <v>9.5</v>
      </c>
      <c r="V16" s="200">
        <f t="shared" si="6"/>
        <v>9.5</v>
      </c>
      <c r="W16" s="262" t="s">
        <v>132</v>
      </c>
      <c r="X16" s="256">
        <v>0</v>
      </c>
      <c r="Y16" s="256">
        <v>0</v>
      </c>
      <c r="Z16" s="256">
        <v>1190</v>
      </c>
      <c r="AA16" s="256">
        <v>0</v>
      </c>
      <c r="AB16" s="256">
        <v>1199</v>
      </c>
      <c r="AC16" s="201" t="s">
        <v>91</v>
      </c>
      <c r="AD16" s="201" t="s">
        <v>91</v>
      </c>
      <c r="AE16" s="201" t="s">
        <v>91</v>
      </c>
      <c r="AF16" s="202" t="s">
        <v>91</v>
      </c>
      <c r="AG16" s="202">
        <v>32382946</v>
      </c>
      <c r="AH16" s="203">
        <f t="shared" si="9"/>
        <v>764</v>
      </c>
      <c r="AI16" s="204">
        <f t="shared" si="7"/>
        <v>163.42245989304814</v>
      </c>
      <c r="AJ16" s="205">
        <v>0</v>
      </c>
      <c r="AK16" s="205">
        <v>0</v>
      </c>
      <c r="AL16" s="205">
        <v>1</v>
      </c>
      <c r="AM16" s="205">
        <v>0</v>
      </c>
      <c r="AN16" s="205">
        <v>1</v>
      </c>
      <c r="AO16" s="205">
        <v>0</v>
      </c>
      <c r="AP16" s="256">
        <v>7123496</v>
      </c>
      <c r="AQ16" s="256">
        <f t="shared" si="8"/>
        <v>0</v>
      </c>
      <c r="AR16" s="208"/>
      <c r="AS16" s="207" t="s">
        <v>102</v>
      </c>
      <c r="AV16" s="188" t="s">
        <v>103</v>
      </c>
      <c r="AW16" s="188" t="s">
        <v>104</v>
      </c>
      <c r="AY16" s="253" t="s">
        <v>133</v>
      </c>
    </row>
    <row r="17" spans="1:51" x14ac:dyDescent="0.25">
      <c r="B17" s="190">
        <v>2.25</v>
      </c>
      <c r="C17" s="190">
        <v>0.29166666666666702</v>
      </c>
      <c r="D17" s="191">
        <v>8</v>
      </c>
      <c r="E17" s="192">
        <f t="shared" si="0"/>
        <v>5.6338028169014089</v>
      </c>
      <c r="F17" s="210">
        <v>83</v>
      </c>
      <c r="G17" s="192">
        <f t="shared" si="1"/>
        <v>58.450704225352112</v>
      </c>
      <c r="H17" s="193" t="s">
        <v>89</v>
      </c>
      <c r="I17" s="193">
        <f t="shared" si="2"/>
        <v>57.04225352112676</v>
      </c>
      <c r="J17" s="194">
        <f t="shared" si="10"/>
        <v>58.450704225352112</v>
      </c>
      <c r="K17" s="193">
        <f t="shared" ref="K17:K22" si="11">J17+1.42</f>
        <v>59.870704225352114</v>
      </c>
      <c r="L17" s="195">
        <v>19</v>
      </c>
      <c r="M17" s="196" t="s">
        <v>101</v>
      </c>
      <c r="N17" s="196">
        <v>16.7</v>
      </c>
      <c r="O17" s="197">
        <v>138</v>
      </c>
      <c r="P17" s="197">
        <v>148</v>
      </c>
      <c r="Q17" s="197">
        <v>14057485</v>
      </c>
      <c r="R17" s="198">
        <f t="shared" si="3"/>
        <v>5981</v>
      </c>
      <c r="S17" s="199">
        <f t="shared" si="4"/>
        <v>143.54400000000001</v>
      </c>
      <c r="T17" s="199">
        <f t="shared" si="5"/>
        <v>5.9809999999999999</v>
      </c>
      <c r="U17" s="200">
        <v>9</v>
      </c>
      <c r="V17" s="200">
        <f t="shared" si="6"/>
        <v>9</v>
      </c>
      <c r="W17" s="262" t="s">
        <v>152</v>
      </c>
      <c r="X17" s="256">
        <v>0</v>
      </c>
      <c r="Y17" s="256">
        <v>1030</v>
      </c>
      <c r="Z17" s="256">
        <v>1196</v>
      </c>
      <c r="AA17" s="256">
        <v>1185</v>
      </c>
      <c r="AB17" s="256">
        <v>1199</v>
      </c>
      <c r="AC17" s="201" t="s">
        <v>91</v>
      </c>
      <c r="AD17" s="201" t="s">
        <v>91</v>
      </c>
      <c r="AE17" s="201" t="s">
        <v>91</v>
      </c>
      <c r="AF17" s="202" t="s">
        <v>91</v>
      </c>
      <c r="AG17" s="202">
        <v>32384294</v>
      </c>
      <c r="AH17" s="203">
        <f t="shared" si="9"/>
        <v>1348</v>
      </c>
      <c r="AI17" s="204">
        <f t="shared" si="7"/>
        <v>225.38037117538875</v>
      </c>
      <c r="AJ17" s="205">
        <v>0</v>
      </c>
      <c r="AK17" s="205">
        <v>1</v>
      </c>
      <c r="AL17" s="205">
        <v>1</v>
      </c>
      <c r="AM17" s="205">
        <v>1</v>
      </c>
      <c r="AN17" s="205">
        <v>1</v>
      </c>
      <c r="AO17" s="205">
        <v>0</v>
      </c>
      <c r="AP17" s="256">
        <v>7123496</v>
      </c>
      <c r="AQ17" s="256">
        <f t="shared" si="8"/>
        <v>0</v>
      </c>
      <c r="AR17" s="206"/>
      <c r="AS17" s="207" t="s">
        <v>102</v>
      </c>
      <c r="AT17" s="209"/>
      <c r="AV17" s="188" t="s">
        <v>105</v>
      </c>
      <c r="AW17" s="188" t="s">
        <v>106</v>
      </c>
      <c r="AY17" s="257"/>
    </row>
    <row r="18" spans="1:51" x14ac:dyDescent="0.25">
      <c r="B18" s="190">
        <v>2.2916666666666701</v>
      </c>
      <c r="C18" s="190">
        <v>0.33333333333333298</v>
      </c>
      <c r="D18" s="191">
        <v>8</v>
      </c>
      <c r="E18" s="192">
        <f t="shared" si="0"/>
        <v>5.6338028169014089</v>
      </c>
      <c r="F18" s="210">
        <v>83</v>
      </c>
      <c r="G18" s="192">
        <f t="shared" si="1"/>
        <v>58.450704225352112</v>
      </c>
      <c r="H18" s="193" t="s">
        <v>89</v>
      </c>
      <c r="I18" s="193">
        <f t="shared" si="2"/>
        <v>57.04225352112676</v>
      </c>
      <c r="J18" s="194">
        <f t="shared" si="10"/>
        <v>58.450704225352112</v>
      </c>
      <c r="K18" s="193">
        <f t="shared" si="11"/>
        <v>59.870704225352114</v>
      </c>
      <c r="L18" s="195">
        <v>19</v>
      </c>
      <c r="M18" s="196" t="s">
        <v>101</v>
      </c>
      <c r="N18" s="196">
        <v>17.3</v>
      </c>
      <c r="O18" s="197">
        <v>136</v>
      </c>
      <c r="P18" s="197">
        <v>150</v>
      </c>
      <c r="Q18" s="197">
        <v>14063705</v>
      </c>
      <c r="R18" s="198">
        <f t="shared" si="3"/>
        <v>6220</v>
      </c>
      <c r="S18" s="199">
        <f t="shared" si="4"/>
        <v>149.28</v>
      </c>
      <c r="T18" s="199">
        <f t="shared" si="5"/>
        <v>6.22</v>
      </c>
      <c r="U18" s="200">
        <v>8.4</v>
      </c>
      <c r="V18" s="200">
        <f t="shared" si="6"/>
        <v>8.4</v>
      </c>
      <c r="W18" s="262" t="s">
        <v>152</v>
      </c>
      <c r="X18" s="256">
        <v>0</v>
      </c>
      <c r="Y18" s="256">
        <v>1083</v>
      </c>
      <c r="Z18" s="256">
        <v>1196</v>
      </c>
      <c r="AA18" s="256">
        <v>1185</v>
      </c>
      <c r="AB18" s="256">
        <v>1199</v>
      </c>
      <c r="AC18" s="201" t="s">
        <v>91</v>
      </c>
      <c r="AD18" s="201" t="s">
        <v>91</v>
      </c>
      <c r="AE18" s="201" t="s">
        <v>91</v>
      </c>
      <c r="AF18" s="202" t="s">
        <v>91</v>
      </c>
      <c r="AG18" s="202">
        <v>32385644</v>
      </c>
      <c r="AH18" s="203">
        <f t="shared" si="9"/>
        <v>1350</v>
      </c>
      <c r="AI18" s="204">
        <f t="shared" si="7"/>
        <v>217.04180064308682</v>
      </c>
      <c r="AJ18" s="205">
        <v>0</v>
      </c>
      <c r="AK18" s="205">
        <v>1</v>
      </c>
      <c r="AL18" s="205">
        <v>1</v>
      </c>
      <c r="AM18" s="205">
        <v>1</v>
      </c>
      <c r="AN18" s="205">
        <v>1</v>
      </c>
      <c r="AO18" s="205">
        <v>0</v>
      </c>
      <c r="AP18" s="256">
        <v>7123496</v>
      </c>
      <c r="AQ18" s="256">
        <f t="shared" si="8"/>
        <v>0</v>
      </c>
      <c r="AR18" s="206"/>
      <c r="AS18" s="207" t="s">
        <v>102</v>
      </c>
      <c r="AV18" s="188" t="s">
        <v>107</v>
      </c>
      <c r="AW18" s="188" t="s">
        <v>108</v>
      </c>
      <c r="AY18" s="257"/>
    </row>
    <row r="19" spans="1:51" x14ac:dyDescent="0.25">
      <c r="B19" s="190">
        <v>2.3333333333333299</v>
      </c>
      <c r="C19" s="190">
        <v>0.375</v>
      </c>
      <c r="D19" s="191">
        <v>7</v>
      </c>
      <c r="E19" s="192">
        <f t="shared" si="0"/>
        <v>4.9295774647887329</v>
      </c>
      <c r="F19" s="210">
        <v>83</v>
      </c>
      <c r="G19" s="192">
        <f t="shared" si="1"/>
        <v>58.450704225352112</v>
      </c>
      <c r="H19" s="193" t="s">
        <v>89</v>
      </c>
      <c r="I19" s="193">
        <f t="shared" si="2"/>
        <v>57.04225352112676</v>
      </c>
      <c r="J19" s="194">
        <f t="shared" si="10"/>
        <v>58.450704225352112</v>
      </c>
      <c r="K19" s="193">
        <f t="shared" si="11"/>
        <v>59.870704225352114</v>
      </c>
      <c r="L19" s="195">
        <v>19</v>
      </c>
      <c r="M19" s="196" t="s">
        <v>101</v>
      </c>
      <c r="N19" s="196">
        <v>18.399999999999999</v>
      </c>
      <c r="O19" s="197">
        <v>136</v>
      </c>
      <c r="P19" s="197">
        <v>149</v>
      </c>
      <c r="Q19" s="197">
        <v>14069907</v>
      </c>
      <c r="R19" s="198">
        <f t="shared" si="3"/>
        <v>6202</v>
      </c>
      <c r="S19" s="199">
        <f t="shared" si="4"/>
        <v>148.84800000000001</v>
      </c>
      <c r="T19" s="199">
        <f t="shared" si="5"/>
        <v>6.202</v>
      </c>
      <c r="U19" s="200">
        <v>7.6</v>
      </c>
      <c r="V19" s="200">
        <f t="shared" si="6"/>
        <v>7.6</v>
      </c>
      <c r="W19" s="262" t="s">
        <v>152</v>
      </c>
      <c r="X19" s="256">
        <v>0</v>
      </c>
      <c r="Y19" s="256">
        <v>1108</v>
      </c>
      <c r="Z19" s="256">
        <v>1196</v>
      </c>
      <c r="AA19" s="256">
        <v>1185</v>
      </c>
      <c r="AB19" s="256">
        <v>1199</v>
      </c>
      <c r="AC19" s="201" t="s">
        <v>91</v>
      </c>
      <c r="AD19" s="201" t="s">
        <v>91</v>
      </c>
      <c r="AE19" s="201" t="s">
        <v>91</v>
      </c>
      <c r="AF19" s="202" t="s">
        <v>91</v>
      </c>
      <c r="AG19" s="202">
        <v>32387053</v>
      </c>
      <c r="AH19" s="203">
        <f t="shared" si="9"/>
        <v>1409</v>
      </c>
      <c r="AI19" s="204">
        <f t="shared" si="7"/>
        <v>227.18477910351498</v>
      </c>
      <c r="AJ19" s="205">
        <v>0</v>
      </c>
      <c r="AK19" s="205">
        <v>1</v>
      </c>
      <c r="AL19" s="205">
        <v>1</v>
      </c>
      <c r="AM19" s="205">
        <v>1</v>
      </c>
      <c r="AN19" s="205">
        <v>1</v>
      </c>
      <c r="AO19" s="205">
        <v>0</v>
      </c>
      <c r="AP19" s="256">
        <v>7123496</v>
      </c>
      <c r="AQ19" s="256">
        <f t="shared" si="8"/>
        <v>0</v>
      </c>
      <c r="AR19" s="206"/>
      <c r="AS19" s="207" t="s">
        <v>102</v>
      </c>
      <c r="AV19" s="188" t="s">
        <v>109</v>
      </c>
      <c r="AW19" s="188" t="s">
        <v>110</v>
      </c>
      <c r="AY19" s="257"/>
    </row>
    <row r="20" spans="1:51" x14ac:dyDescent="0.25">
      <c r="B20" s="190">
        <v>2.375</v>
      </c>
      <c r="C20" s="190">
        <v>0.41666666666666669</v>
      </c>
      <c r="D20" s="191">
        <v>8</v>
      </c>
      <c r="E20" s="192">
        <f t="shared" si="0"/>
        <v>5.6338028169014089</v>
      </c>
      <c r="F20" s="210">
        <v>83</v>
      </c>
      <c r="G20" s="192">
        <f t="shared" si="1"/>
        <v>58.450704225352112</v>
      </c>
      <c r="H20" s="193" t="s">
        <v>89</v>
      </c>
      <c r="I20" s="193">
        <f t="shared" si="2"/>
        <v>57.04225352112676</v>
      </c>
      <c r="J20" s="194">
        <f t="shared" si="10"/>
        <v>58.450704225352112</v>
      </c>
      <c r="K20" s="193">
        <f t="shared" si="11"/>
        <v>59.870704225352114</v>
      </c>
      <c r="L20" s="195">
        <v>19</v>
      </c>
      <c r="M20" s="196" t="s">
        <v>101</v>
      </c>
      <c r="N20" s="196">
        <v>17.7</v>
      </c>
      <c r="O20" s="197">
        <v>135</v>
      </c>
      <c r="P20" s="197">
        <v>148</v>
      </c>
      <c r="Q20" s="197">
        <v>14076142</v>
      </c>
      <c r="R20" s="198">
        <f t="shared" si="3"/>
        <v>6235</v>
      </c>
      <c r="S20" s="199">
        <f t="shared" si="4"/>
        <v>149.63999999999999</v>
      </c>
      <c r="T20" s="199">
        <f t="shared" si="5"/>
        <v>6.2350000000000003</v>
      </c>
      <c r="U20" s="200">
        <v>6.9</v>
      </c>
      <c r="V20" s="200">
        <f t="shared" si="6"/>
        <v>6.9</v>
      </c>
      <c r="W20" s="262" t="s">
        <v>152</v>
      </c>
      <c r="X20" s="256">
        <v>0</v>
      </c>
      <c r="Y20" s="256">
        <v>1110</v>
      </c>
      <c r="Z20" s="256">
        <v>1196</v>
      </c>
      <c r="AA20" s="256">
        <v>1185</v>
      </c>
      <c r="AB20" s="256">
        <v>1199</v>
      </c>
      <c r="AC20" s="201" t="s">
        <v>91</v>
      </c>
      <c r="AD20" s="201" t="s">
        <v>91</v>
      </c>
      <c r="AE20" s="201" t="s">
        <v>91</v>
      </c>
      <c r="AF20" s="202" t="s">
        <v>91</v>
      </c>
      <c r="AG20" s="202">
        <v>32388486</v>
      </c>
      <c r="AH20" s="203">
        <f t="shared" si="9"/>
        <v>1433</v>
      </c>
      <c r="AI20" s="204">
        <f t="shared" si="7"/>
        <v>229.83159582999198</v>
      </c>
      <c r="AJ20" s="205">
        <v>0</v>
      </c>
      <c r="AK20" s="205">
        <v>1</v>
      </c>
      <c r="AL20" s="205">
        <v>1</v>
      </c>
      <c r="AM20" s="205">
        <v>1</v>
      </c>
      <c r="AN20" s="205">
        <v>1</v>
      </c>
      <c r="AO20" s="205">
        <v>0</v>
      </c>
      <c r="AP20" s="256">
        <v>7123496</v>
      </c>
      <c r="AQ20" s="256">
        <f t="shared" si="8"/>
        <v>0</v>
      </c>
      <c r="AR20" s="208"/>
      <c r="AS20" s="207" t="s">
        <v>102</v>
      </c>
      <c r="AY20" s="257"/>
    </row>
    <row r="21" spans="1:51" x14ac:dyDescent="0.25">
      <c r="B21" s="190">
        <v>2.4166666666666701</v>
      </c>
      <c r="C21" s="190">
        <v>0.45833333333333298</v>
      </c>
      <c r="D21" s="191">
        <v>8</v>
      </c>
      <c r="E21" s="192">
        <f t="shared" si="0"/>
        <v>5.6338028169014089</v>
      </c>
      <c r="F21" s="210">
        <v>83</v>
      </c>
      <c r="G21" s="192">
        <f t="shared" si="1"/>
        <v>58.450704225352112</v>
      </c>
      <c r="H21" s="193" t="s">
        <v>89</v>
      </c>
      <c r="I21" s="193">
        <f t="shared" si="2"/>
        <v>57.04225352112676</v>
      </c>
      <c r="J21" s="194">
        <f t="shared" si="10"/>
        <v>58.450704225352112</v>
      </c>
      <c r="K21" s="193">
        <f t="shared" si="11"/>
        <v>59.870704225352114</v>
      </c>
      <c r="L21" s="195">
        <v>19</v>
      </c>
      <c r="M21" s="196" t="s">
        <v>101</v>
      </c>
      <c r="N21" s="196">
        <v>17.7</v>
      </c>
      <c r="O21" s="197">
        <v>138</v>
      </c>
      <c r="P21" s="197">
        <v>147</v>
      </c>
      <c r="Q21" s="197">
        <v>14082255</v>
      </c>
      <c r="R21" s="198">
        <f>Q21-Q20</f>
        <v>6113</v>
      </c>
      <c r="S21" s="199">
        <f t="shared" si="4"/>
        <v>146.71199999999999</v>
      </c>
      <c r="T21" s="199">
        <f t="shared" si="5"/>
        <v>6.1130000000000004</v>
      </c>
      <c r="U21" s="200">
        <v>6.2</v>
      </c>
      <c r="V21" s="200">
        <f t="shared" si="6"/>
        <v>6.2</v>
      </c>
      <c r="W21" s="262" t="s">
        <v>152</v>
      </c>
      <c r="X21" s="256">
        <v>0</v>
      </c>
      <c r="Y21" s="256">
        <v>1069</v>
      </c>
      <c r="Z21" s="256">
        <v>1196</v>
      </c>
      <c r="AA21" s="256">
        <v>1185</v>
      </c>
      <c r="AB21" s="256">
        <v>1199</v>
      </c>
      <c r="AC21" s="201" t="s">
        <v>91</v>
      </c>
      <c r="AD21" s="201" t="s">
        <v>91</v>
      </c>
      <c r="AE21" s="201" t="s">
        <v>91</v>
      </c>
      <c r="AF21" s="202" t="s">
        <v>91</v>
      </c>
      <c r="AG21" s="202">
        <v>32389784</v>
      </c>
      <c r="AH21" s="203">
        <f t="shared" si="9"/>
        <v>1298</v>
      </c>
      <c r="AI21" s="204">
        <f t="shared" si="7"/>
        <v>212.3343693767381</v>
      </c>
      <c r="AJ21" s="205">
        <v>0</v>
      </c>
      <c r="AK21" s="205">
        <v>1</v>
      </c>
      <c r="AL21" s="205">
        <v>1</v>
      </c>
      <c r="AM21" s="205">
        <v>1</v>
      </c>
      <c r="AN21" s="205">
        <v>1</v>
      </c>
      <c r="AO21" s="205">
        <v>0</v>
      </c>
      <c r="AP21" s="256">
        <v>7123496</v>
      </c>
      <c r="AQ21" s="256">
        <f t="shared" si="8"/>
        <v>0</v>
      </c>
      <c r="AR21" s="206"/>
      <c r="AS21" s="207" t="s">
        <v>102</v>
      </c>
      <c r="AY21" s="257"/>
    </row>
    <row r="22" spans="1:51" x14ac:dyDescent="0.25">
      <c r="B22" s="190">
        <v>2.4583333333333299</v>
      </c>
      <c r="C22" s="190">
        <v>0.5</v>
      </c>
      <c r="D22" s="191">
        <v>7</v>
      </c>
      <c r="E22" s="192">
        <f t="shared" si="0"/>
        <v>4.9295774647887329</v>
      </c>
      <c r="F22" s="210">
        <v>83</v>
      </c>
      <c r="G22" s="192">
        <f t="shared" si="1"/>
        <v>58.450704225352112</v>
      </c>
      <c r="H22" s="193" t="s">
        <v>89</v>
      </c>
      <c r="I22" s="193">
        <f t="shared" si="2"/>
        <v>57.04225352112676</v>
      </c>
      <c r="J22" s="194">
        <f t="shared" si="10"/>
        <v>58.450704225352112</v>
      </c>
      <c r="K22" s="193">
        <f t="shared" si="11"/>
        <v>59.870704225352114</v>
      </c>
      <c r="L22" s="195">
        <v>19</v>
      </c>
      <c r="M22" s="196" t="s">
        <v>101</v>
      </c>
      <c r="N22" s="196">
        <v>17.3</v>
      </c>
      <c r="O22" s="197">
        <v>132</v>
      </c>
      <c r="P22" s="197">
        <v>142</v>
      </c>
      <c r="Q22" s="197">
        <v>14088357</v>
      </c>
      <c r="R22" s="198">
        <f t="shared" si="3"/>
        <v>6102</v>
      </c>
      <c r="S22" s="199">
        <f t="shared" si="4"/>
        <v>146.44800000000001</v>
      </c>
      <c r="T22" s="199">
        <f t="shared" si="5"/>
        <v>6.1020000000000003</v>
      </c>
      <c r="U22" s="200">
        <v>5.6</v>
      </c>
      <c r="V22" s="200">
        <f t="shared" si="6"/>
        <v>5.6</v>
      </c>
      <c r="W22" s="262" t="s">
        <v>152</v>
      </c>
      <c r="X22" s="256">
        <v>0</v>
      </c>
      <c r="Y22" s="256">
        <v>1084</v>
      </c>
      <c r="Z22" s="256">
        <v>1196</v>
      </c>
      <c r="AA22" s="256">
        <v>1185</v>
      </c>
      <c r="AB22" s="256">
        <v>1199</v>
      </c>
      <c r="AC22" s="201" t="s">
        <v>91</v>
      </c>
      <c r="AD22" s="201" t="s">
        <v>91</v>
      </c>
      <c r="AE22" s="201" t="s">
        <v>91</v>
      </c>
      <c r="AF22" s="202" t="s">
        <v>91</v>
      </c>
      <c r="AG22" s="202">
        <v>32391254</v>
      </c>
      <c r="AH22" s="203">
        <f t="shared" si="9"/>
        <v>1470</v>
      </c>
      <c r="AI22" s="204">
        <f t="shared" si="7"/>
        <v>240.90462143559486</v>
      </c>
      <c r="AJ22" s="205">
        <v>0</v>
      </c>
      <c r="AK22" s="205">
        <v>1</v>
      </c>
      <c r="AL22" s="205">
        <v>1</v>
      </c>
      <c r="AM22" s="205">
        <v>1</v>
      </c>
      <c r="AN22" s="205">
        <v>1</v>
      </c>
      <c r="AO22" s="205">
        <v>0</v>
      </c>
      <c r="AP22" s="256">
        <v>7123496</v>
      </c>
      <c r="AQ22" s="256">
        <f t="shared" si="8"/>
        <v>0</v>
      </c>
      <c r="AR22" s="206"/>
      <c r="AS22" s="207" t="s">
        <v>102</v>
      </c>
      <c r="AV22" s="211" t="s">
        <v>111</v>
      </c>
      <c r="AY22" s="257"/>
    </row>
    <row r="23" spans="1:51" x14ac:dyDescent="0.25">
      <c r="A23" s="301" t="s">
        <v>144</v>
      </c>
      <c r="B23" s="190">
        <v>2.5</v>
      </c>
      <c r="C23" s="190">
        <v>0.54166666666666696</v>
      </c>
      <c r="D23" s="191">
        <v>5</v>
      </c>
      <c r="E23" s="192">
        <f t="shared" si="0"/>
        <v>3.5211267605633805</v>
      </c>
      <c r="F23" s="255">
        <v>81</v>
      </c>
      <c r="G23" s="192">
        <f t="shared" si="1"/>
        <v>57.04225352112676</v>
      </c>
      <c r="H23" s="193" t="s">
        <v>89</v>
      </c>
      <c r="I23" s="193">
        <f t="shared" si="2"/>
        <v>55.633802816901408</v>
      </c>
      <c r="J23" s="194">
        <f t="shared" si="10"/>
        <v>57.04225352112676</v>
      </c>
      <c r="K23" s="193">
        <f>J23+(6/1.42)</f>
        <v>61.267605633802816</v>
      </c>
      <c r="L23" s="195">
        <v>19</v>
      </c>
      <c r="M23" s="196" t="s">
        <v>101</v>
      </c>
      <c r="N23" s="196">
        <v>17.5</v>
      </c>
      <c r="O23" s="197">
        <v>132</v>
      </c>
      <c r="P23" s="197">
        <v>140</v>
      </c>
      <c r="Q23" s="197">
        <v>14094264</v>
      </c>
      <c r="R23" s="198">
        <f t="shared" si="3"/>
        <v>5907</v>
      </c>
      <c r="S23" s="199">
        <f t="shared" si="4"/>
        <v>141.768</v>
      </c>
      <c r="T23" s="199">
        <f t="shared" si="5"/>
        <v>5.907</v>
      </c>
      <c r="U23" s="200">
        <v>5.0999999999999996</v>
      </c>
      <c r="V23" s="200">
        <f t="shared" si="6"/>
        <v>5.0999999999999996</v>
      </c>
      <c r="W23" s="262" t="s">
        <v>152</v>
      </c>
      <c r="X23" s="256">
        <v>0</v>
      </c>
      <c r="Y23" s="256">
        <v>1059</v>
      </c>
      <c r="Z23" s="256">
        <v>1196</v>
      </c>
      <c r="AA23" s="256">
        <v>1185</v>
      </c>
      <c r="AB23" s="256">
        <v>1199</v>
      </c>
      <c r="AC23" s="201" t="s">
        <v>91</v>
      </c>
      <c r="AD23" s="201" t="s">
        <v>91</v>
      </c>
      <c r="AE23" s="201" t="s">
        <v>91</v>
      </c>
      <c r="AF23" s="202" t="s">
        <v>91</v>
      </c>
      <c r="AG23" s="202">
        <v>32392614</v>
      </c>
      <c r="AH23" s="203">
        <f t="shared" si="9"/>
        <v>1360</v>
      </c>
      <c r="AI23" s="204">
        <f t="shared" si="7"/>
        <v>230.2353140341967</v>
      </c>
      <c r="AJ23" s="205">
        <v>0</v>
      </c>
      <c r="AK23" s="205">
        <v>1</v>
      </c>
      <c r="AL23" s="205">
        <v>1</v>
      </c>
      <c r="AM23" s="205">
        <v>1</v>
      </c>
      <c r="AN23" s="205">
        <v>1</v>
      </c>
      <c r="AO23" s="205">
        <v>0</v>
      </c>
      <c r="AP23" s="256">
        <v>7123496</v>
      </c>
      <c r="AQ23" s="256">
        <f t="shared" si="8"/>
        <v>0</v>
      </c>
      <c r="AR23" s="206"/>
      <c r="AS23" s="207" t="s">
        <v>114</v>
      </c>
      <c r="AT23" s="209"/>
      <c r="AV23" s="212" t="s">
        <v>112</v>
      </c>
      <c r="AW23" s="213" t="s">
        <v>113</v>
      </c>
      <c r="AY23" s="257"/>
    </row>
    <row r="24" spans="1:51" x14ac:dyDescent="0.25">
      <c r="B24" s="190">
        <v>2.5416666666666701</v>
      </c>
      <c r="C24" s="190">
        <v>0.58333333333333404</v>
      </c>
      <c r="D24" s="191">
        <v>5</v>
      </c>
      <c r="E24" s="192">
        <f t="shared" si="0"/>
        <v>3.5211267605633805</v>
      </c>
      <c r="F24" s="255">
        <v>81</v>
      </c>
      <c r="G24" s="192">
        <f t="shared" si="1"/>
        <v>57.04225352112676</v>
      </c>
      <c r="H24" s="193" t="s">
        <v>89</v>
      </c>
      <c r="I24" s="193">
        <f t="shared" si="2"/>
        <v>55.633802816901408</v>
      </c>
      <c r="J24" s="194">
        <f t="shared" si="10"/>
        <v>57.04225352112676</v>
      </c>
      <c r="K24" s="193">
        <f t="shared" ref="K24:K34" si="12">J24+(6/1.42)</f>
        <v>61.267605633802816</v>
      </c>
      <c r="L24" s="195">
        <v>18</v>
      </c>
      <c r="M24" s="196" t="s">
        <v>101</v>
      </c>
      <c r="N24" s="196">
        <v>17.3</v>
      </c>
      <c r="O24" s="197">
        <v>133</v>
      </c>
      <c r="P24" s="197">
        <v>139</v>
      </c>
      <c r="Q24" s="197">
        <v>14100031</v>
      </c>
      <c r="R24" s="198">
        <f t="shared" si="3"/>
        <v>5767</v>
      </c>
      <c r="S24" s="199">
        <f t="shared" si="4"/>
        <v>138.40799999999999</v>
      </c>
      <c r="T24" s="199">
        <f t="shared" si="5"/>
        <v>5.7670000000000003</v>
      </c>
      <c r="U24" s="200">
        <v>4.7</v>
      </c>
      <c r="V24" s="200">
        <f t="shared" si="6"/>
        <v>4.7</v>
      </c>
      <c r="W24" s="262" t="s">
        <v>152</v>
      </c>
      <c r="X24" s="256">
        <v>0</v>
      </c>
      <c r="Y24" s="256">
        <v>1033</v>
      </c>
      <c r="Z24" s="256">
        <v>1196</v>
      </c>
      <c r="AA24" s="256">
        <v>1185</v>
      </c>
      <c r="AB24" s="256">
        <v>1199</v>
      </c>
      <c r="AC24" s="201" t="s">
        <v>91</v>
      </c>
      <c r="AD24" s="201" t="s">
        <v>91</v>
      </c>
      <c r="AE24" s="201" t="s">
        <v>91</v>
      </c>
      <c r="AF24" s="202" t="s">
        <v>91</v>
      </c>
      <c r="AG24" s="202">
        <v>32393946</v>
      </c>
      <c r="AH24" s="203">
        <f t="shared" si="9"/>
        <v>1332</v>
      </c>
      <c r="AI24" s="204">
        <f t="shared" si="7"/>
        <v>230.96930813247789</v>
      </c>
      <c r="AJ24" s="205">
        <v>0</v>
      </c>
      <c r="AK24" s="205">
        <v>1</v>
      </c>
      <c r="AL24" s="205">
        <v>1</v>
      </c>
      <c r="AM24" s="205">
        <v>1</v>
      </c>
      <c r="AN24" s="205">
        <v>1</v>
      </c>
      <c r="AO24" s="205">
        <v>0</v>
      </c>
      <c r="AP24" s="256">
        <v>7123496</v>
      </c>
      <c r="AQ24" s="256">
        <f t="shared" si="8"/>
        <v>0</v>
      </c>
      <c r="AR24" s="208"/>
      <c r="AS24" s="207" t="s">
        <v>114</v>
      </c>
      <c r="AV24" s="214" t="s">
        <v>30</v>
      </c>
      <c r="AW24" s="214">
        <v>14.7</v>
      </c>
      <c r="AY24" s="257"/>
    </row>
    <row r="25" spans="1:51" x14ac:dyDescent="0.25">
      <c r="B25" s="190">
        <v>2.5833333333333299</v>
      </c>
      <c r="C25" s="190">
        <v>0.625</v>
      </c>
      <c r="D25" s="191">
        <v>6</v>
      </c>
      <c r="E25" s="192">
        <f t="shared" si="0"/>
        <v>4.2253521126760569</v>
      </c>
      <c r="F25" s="255">
        <v>81</v>
      </c>
      <c r="G25" s="192">
        <f t="shared" si="1"/>
        <v>57.04225352112676</v>
      </c>
      <c r="H25" s="193" t="s">
        <v>89</v>
      </c>
      <c r="I25" s="193">
        <f t="shared" si="2"/>
        <v>55.633802816901408</v>
      </c>
      <c r="J25" s="194">
        <f t="shared" si="10"/>
        <v>57.04225352112676</v>
      </c>
      <c r="K25" s="193">
        <f t="shared" si="12"/>
        <v>61.267605633802816</v>
      </c>
      <c r="L25" s="195">
        <v>18</v>
      </c>
      <c r="M25" s="196" t="s">
        <v>101</v>
      </c>
      <c r="N25" s="196">
        <v>16.899999999999999</v>
      </c>
      <c r="O25" s="197">
        <v>135</v>
      </c>
      <c r="P25" s="197">
        <v>138</v>
      </c>
      <c r="Q25" s="197">
        <v>14105747</v>
      </c>
      <c r="R25" s="198">
        <f t="shared" si="3"/>
        <v>5716</v>
      </c>
      <c r="S25" s="199">
        <f t="shared" si="4"/>
        <v>137.184</v>
      </c>
      <c r="T25" s="199">
        <f t="shared" si="5"/>
        <v>5.7160000000000002</v>
      </c>
      <c r="U25" s="200">
        <v>4.5999999999999996</v>
      </c>
      <c r="V25" s="200">
        <f t="shared" si="6"/>
        <v>4.5999999999999996</v>
      </c>
      <c r="W25" s="262" t="s">
        <v>152</v>
      </c>
      <c r="X25" s="256">
        <v>0</v>
      </c>
      <c r="Y25" s="256">
        <v>1003</v>
      </c>
      <c r="Z25" s="256">
        <v>1196</v>
      </c>
      <c r="AA25" s="256">
        <v>1185</v>
      </c>
      <c r="AB25" s="256">
        <v>1199</v>
      </c>
      <c r="AC25" s="201" t="s">
        <v>91</v>
      </c>
      <c r="AD25" s="201" t="s">
        <v>91</v>
      </c>
      <c r="AE25" s="201" t="s">
        <v>91</v>
      </c>
      <c r="AF25" s="202" t="s">
        <v>91</v>
      </c>
      <c r="AG25" s="202">
        <v>32395274</v>
      </c>
      <c r="AH25" s="203">
        <f t="shared" si="9"/>
        <v>1328</v>
      </c>
      <c r="AI25" s="204">
        <f t="shared" si="7"/>
        <v>232.33030090972707</v>
      </c>
      <c r="AJ25" s="205">
        <v>0</v>
      </c>
      <c r="AK25" s="205">
        <v>1</v>
      </c>
      <c r="AL25" s="205">
        <v>1</v>
      </c>
      <c r="AM25" s="205">
        <v>1</v>
      </c>
      <c r="AN25" s="205">
        <v>1</v>
      </c>
      <c r="AO25" s="205">
        <v>0</v>
      </c>
      <c r="AP25" s="256">
        <v>7123496</v>
      </c>
      <c r="AQ25" s="256">
        <f t="shared" si="8"/>
        <v>0</v>
      </c>
      <c r="AR25" s="206"/>
      <c r="AS25" s="207" t="s">
        <v>114</v>
      </c>
      <c r="AV25" s="214" t="s">
        <v>75</v>
      </c>
      <c r="AW25" s="214">
        <v>10.36</v>
      </c>
      <c r="AY25" s="257"/>
    </row>
    <row r="26" spans="1:51" x14ac:dyDescent="0.25">
      <c r="B26" s="190">
        <v>2.625</v>
      </c>
      <c r="C26" s="190">
        <v>0.66666666666666696</v>
      </c>
      <c r="D26" s="191">
        <v>6</v>
      </c>
      <c r="E26" s="192">
        <f t="shared" si="0"/>
        <v>4.2253521126760569</v>
      </c>
      <c r="F26" s="255">
        <v>81</v>
      </c>
      <c r="G26" s="192">
        <f t="shared" si="1"/>
        <v>57.04225352112676</v>
      </c>
      <c r="H26" s="193" t="s">
        <v>89</v>
      </c>
      <c r="I26" s="193">
        <f t="shared" si="2"/>
        <v>53.521126760563384</v>
      </c>
      <c r="J26" s="194">
        <f>(F26-3)/1.42</f>
        <v>54.929577464788736</v>
      </c>
      <c r="K26" s="193">
        <f t="shared" si="12"/>
        <v>59.154929577464792</v>
      </c>
      <c r="L26" s="195">
        <v>18</v>
      </c>
      <c r="M26" s="196" t="s">
        <v>101</v>
      </c>
      <c r="N26" s="196">
        <v>16.7</v>
      </c>
      <c r="O26" s="197">
        <v>136</v>
      </c>
      <c r="P26" s="197">
        <v>137</v>
      </c>
      <c r="Q26" s="197">
        <v>14111350</v>
      </c>
      <c r="R26" s="198">
        <f t="shared" si="3"/>
        <v>5603</v>
      </c>
      <c r="S26" s="199">
        <f t="shared" si="4"/>
        <v>134.47200000000001</v>
      </c>
      <c r="T26" s="199">
        <f t="shared" si="5"/>
        <v>5.6029999999999998</v>
      </c>
      <c r="U26" s="200">
        <v>4.5</v>
      </c>
      <c r="V26" s="200">
        <f t="shared" si="6"/>
        <v>4.5</v>
      </c>
      <c r="W26" s="262" t="s">
        <v>152</v>
      </c>
      <c r="X26" s="256">
        <v>0</v>
      </c>
      <c r="Y26" s="256">
        <v>104</v>
      </c>
      <c r="Z26" s="256">
        <v>1196</v>
      </c>
      <c r="AA26" s="256">
        <v>1185</v>
      </c>
      <c r="AB26" s="256">
        <v>1199</v>
      </c>
      <c r="AC26" s="201" t="s">
        <v>91</v>
      </c>
      <c r="AD26" s="201" t="s">
        <v>91</v>
      </c>
      <c r="AE26" s="201" t="s">
        <v>91</v>
      </c>
      <c r="AF26" s="202" t="s">
        <v>91</v>
      </c>
      <c r="AG26" s="202">
        <v>32396574</v>
      </c>
      <c r="AH26" s="203">
        <f t="shared" si="9"/>
        <v>1300</v>
      </c>
      <c r="AI26" s="204">
        <f t="shared" si="7"/>
        <v>232.01856148491879</v>
      </c>
      <c r="AJ26" s="205">
        <v>0</v>
      </c>
      <c r="AK26" s="205">
        <v>1</v>
      </c>
      <c r="AL26" s="205">
        <v>1</v>
      </c>
      <c r="AM26" s="205">
        <v>1</v>
      </c>
      <c r="AN26" s="205">
        <v>1</v>
      </c>
      <c r="AO26" s="205">
        <v>0</v>
      </c>
      <c r="AP26" s="256">
        <v>7123496</v>
      </c>
      <c r="AQ26" s="256">
        <f t="shared" si="8"/>
        <v>0</v>
      </c>
      <c r="AR26" s="206"/>
      <c r="AS26" s="207" t="s">
        <v>114</v>
      </c>
      <c r="AV26" s="214" t="s">
        <v>115</v>
      </c>
      <c r="AW26" s="214">
        <v>1.01325</v>
      </c>
      <c r="AY26" s="257"/>
    </row>
    <row r="27" spans="1:51" x14ac:dyDescent="0.25">
      <c r="B27" s="190">
        <v>2.6666666666666701</v>
      </c>
      <c r="C27" s="190">
        <v>0.70833333333333404</v>
      </c>
      <c r="D27" s="191">
        <v>4</v>
      </c>
      <c r="E27" s="192">
        <f t="shared" si="0"/>
        <v>2.8169014084507045</v>
      </c>
      <c r="F27" s="255">
        <v>81</v>
      </c>
      <c r="G27" s="192">
        <f t="shared" si="1"/>
        <v>57.04225352112676</v>
      </c>
      <c r="H27" s="193" t="s">
        <v>89</v>
      </c>
      <c r="I27" s="193">
        <f t="shared" si="2"/>
        <v>53.521126760563384</v>
      </c>
      <c r="J27" s="194">
        <f t="shared" ref="J27:J32" si="13">(F27-3)/1.42</f>
        <v>54.929577464788736</v>
      </c>
      <c r="K27" s="193">
        <f t="shared" si="12"/>
        <v>59.154929577464792</v>
      </c>
      <c r="L27" s="195">
        <v>18</v>
      </c>
      <c r="M27" s="196" t="s">
        <v>101</v>
      </c>
      <c r="N27" s="196">
        <v>16.7</v>
      </c>
      <c r="O27" s="197">
        <v>128</v>
      </c>
      <c r="P27" s="197">
        <v>139</v>
      </c>
      <c r="Q27" s="197">
        <v>14117031</v>
      </c>
      <c r="R27" s="198">
        <f t="shared" si="3"/>
        <v>5681</v>
      </c>
      <c r="S27" s="199">
        <f t="shared" si="4"/>
        <v>136.34399999999999</v>
      </c>
      <c r="T27" s="199">
        <f t="shared" si="5"/>
        <v>5.681</v>
      </c>
      <c r="U27" s="200">
        <v>4.2</v>
      </c>
      <c r="V27" s="200">
        <f t="shared" si="6"/>
        <v>4.2</v>
      </c>
      <c r="W27" s="262" t="s">
        <v>152</v>
      </c>
      <c r="X27" s="256">
        <v>0</v>
      </c>
      <c r="Y27" s="256">
        <v>1070</v>
      </c>
      <c r="Z27" s="256">
        <v>1196</v>
      </c>
      <c r="AA27" s="256">
        <v>1185</v>
      </c>
      <c r="AB27" s="256">
        <v>1199</v>
      </c>
      <c r="AC27" s="201" t="s">
        <v>91</v>
      </c>
      <c r="AD27" s="201" t="s">
        <v>91</v>
      </c>
      <c r="AE27" s="201" t="s">
        <v>91</v>
      </c>
      <c r="AF27" s="202" t="s">
        <v>91</v>
      </c>
      <c r="AG27" s="202">
        <v>32397906</v>
      </c>
      <c r="AH27" s="203">
        <f t="shared" si="9"/>
        <v>1332</v>
      </c>
      <c r="AI27" s="204">
        <f t="shared" si="7"/>
        <v>234.46576306988206</v>
      </c>
      <c r="AJ27" s="205">
        <v>0</v>
      </c>
      <c r="AK27" s="205">
        <v>1</v>
      </c>
      <c r="AL27" s="205">
        <v>1</v>
      </c>
      <c r="AM27" s="205">
        <v>1</v>
      </c>
      <c r="AN27" s="205">
        <v>1</v>
      </c>
      <c r="AO27" s="205">
        <v>0</v>
      </c>
      <c r="AP27" s="256">
        <v>7123496</v>
      </c>
      <c r="AQ27" s="256">
        <f t="shared" si="8"/>
        <v>0</v>
      </c>
      <c r="AR27" s="206"/>
      <c r="AS27" s="207" t="s">
        <v>114</v>
      </c>
      <c r="AV27" s="214" t="s">
        <v>116</v>
      </c>
      <c r="AW27" s="214">
        <v>1</v>
      </c>
      <c r="AY27" s="257"/>
    </row>
    <row r="28" spans="1:51" x14ac:dyDescent="0.25">
      <c r="B28" s="190">
        <v>2.7083333333333299</v>
      </c>
      <c r="C28" s="190">
        <v>0.750000000000002</v>
      </c>
      <c r="D28" s="191">
        <v>3</v>
      </c>
      <c r="E28" s="192">
        <f t="shared" si="0"/>
        <v>2.1126760563380285</v>
      </c>
      <c r="F28" s="255">
        <v>78</v>
      </c>
      <c r="G28" s="192">
        <f t="shared" si="1"/>
        <v>54.929577464788736</v>
      </c>
      <c r="H28" s="193" t="s">
        <v>89</v>
      </c>
      <c r="I28" s="193">
        <f t="shared" si="2"/>
        <v>51.408450704225352</v>
      </c>
      <c r="J28" s="194">
        <f t="shared" si="13"/>
        <v>52.816901408450704</v>
      </c>
      <c r="K28" s="193">
        <f t="shared" si="12"/>
        <v>57.04225352112676</v>
      </c>
      <c r="L28" s="195">
        <v>18</v>
      </c>
      <c r="M28" s="196" t="s">
        <v>101</v>
      </c>
      <c r="N28" s="196">
        <v>16.7</v>
      </c>
      <c r="O28" s="197">
        <v>136</v>
      </c>
      <c r="P28" s="197">
        <v>138</v>
      </c>
      <c r="Q28" s="197">
        <v>14122709</v>
      </c>
      <c r="R28" s="198">
        <f t="shared" si="3"/>
        <v>5678</v>
      </c>
      <c r="S28" s="199">
        <f t="shared" si="4"/>
        <v>136.27199999999999</v>
      </c>
      <c r="T28" s="199">
        <f t="shared" si="5"/>
        <v>5.6779999999999999</v>
      </c>
      <c r="U28" s="200">
        <v>3.9</v>
      </c>
      <c r="V28" s="200">
        <f t="shared" si="6"/>
        <v>3.9</v>
      </c>
      <c r="W28" s="262" t="s">
        <v>152</v>
      </c>
      <c r="X28" s="256">
        <v>0</v>
      </c>
      <c r="Y28" s="256">
        <v>1007</v>
      </c>
      <c r="Z28" s="256">
        <v>1196</v>
      </c>
      <c r="AA28" s="256">
        <v>1185</v>
      </c>
      <c r="AB28" s="256">
        <v>1199</v>
      </c>
      <c r="AC28" s="201" t="s">
        <v>91</v>
      </c>
      <c r="AD28" s="201" t="s">
        <v>91</v>
      </c>
      <c r="AE28" s="201" t="s">
        <v>91</v>
      </c>
      <c r="AF28" s="202" t="s">
        <v>91</v>
      </c>
      <c r="AG28" s="202">
        <v>32399228</v>
      </c>
      <c r="AH28" s="203">
        <f t="shared" si="9"/>
        <v>1322</v>
      </c>
      <c r="AI28" s="204">
        <f t="shared" si="7"/>
        <v>232.82846072560761</v>
      </c>
      <c r="AJ28" s="205">
        <v>0</v>
      </c>
      <c r="AK28" s="205">
        <v>1</v>
      </c>
      <c r="AL28" s="205">
        <v>1</v>
      </c>
      <c r="AM28" s="205">
        <v>1</v>
      </c>
      <c r="AN28" s="205">
        <v>1</v>
      </c>
      <c r="AO28" s="205">
        <v>0</v>
      </c>
      <c r="AP28" s="256">
        <v>7123496</v>
      </c>
      <c r="AQ28" s="256">
        <f t="shared" si="8"/>
        <v>0</v>
      </c>
      <c r="AR28" s="208"/>
      <c r="AS28" s="207" t="s">
        <v>114</v>
      </c>
      <c r="AV28" s="214" t="s">
        <v>117</v>
      </c>
      <c r="AW28" s="214">
        <v>101.325</v>
      </c>
      <c r="AY28" s="257"/>
    </row>
    <row r="29" spans="1:51" x14ac:dyDescent="0.25">
      <c r="B29" s="190">
        <v>2.75</v>
      </c>
      <c r="C29" s="190">
        <v>0.79166666666666896</v>
      </c>
      <c r="D29" s="191">
        <v>5</v>
      </c>
      <c r="E29" s="192">
        <f t="shared" si="0"/>
        <v>3.5211267605633805</v>
      </c>
      <c r="F29" s="255">
        <v>78</v>
      </c>
      <c r="G29" s="192">
        <f t="shared" si="1"/>
        <v>54.929577464788736</v>
      </c>
      <c r="H29" s="193" t="s">
        <v>89</v>
      </c>
      <c r="I29" s="193">
        <f t="shared" si="2"/>
        <v>51.408450704225352</v>
      </c>
      <c r="J29" s="194">
        <f t="shared" si="13"/>
        <v>52.816901408450704</v>
      </c>
      <c r="K29" s="193">
        <f t="shared" si="12"/>
        <v>57.04225352112676</v>
      </c>
      <c r="L29" s="195">
        <v>18</v>
      </c>
      <c r="M29" s="196" t="s">
        <v>101</v>
      </c>
      <c r="N29" s="196">
        <v>16.600000000000001</v>
      </c>
      <c r="O29" s="197">
        <v>130</v>
      </c>
      <c r="P29" s="197">
        <v>133</v>
      </c>
      <c r="Q29" s="197">
        <v>14128228</v>
      </c>
      <c r="R29" s="198">
        <f t="shared" si="3"/>
        <v>5519</v>
      </c>
      <c r="S29" s="199">
        <f t="shared" si="4"/>
        <v>132.45599999999999</v>
      </c>
      <c r="T29" s="199">
        <f t="shared" si="5"/>
        <v>5.5190000000000001</v>
      </c>
      <c r="U29" s="200">
        <v>3.8</v>
      </c>
      <c r="V29" s="200">
        <f t="shared" si="6"/>
        <v>3.8</v>
      </c>
      <c r="W29" s="262" t="s">
        <v>152</v>
      </c>
      <c r="X29" s="256">
        <v>0</v>
      </c>
      <c r="Y29" s="256">
        <v>1008</v>
      </c>
      <c r="Z29" s="256">
        <v>1196</v>
      </c>
      <c r="AA29" s="256">
        <v>1185</v>
      </c>
      <c r="AB29" s="256">
        <v>1199</v>
      </c>
      <c r="AC29" s="201" t="s">
        <v>91</v>
      </c>
      <c r="AD29" s="201" t="s">
        <v>91</v>
      </c>
      <c r="AE29" s="201" t="s">
        <v>91</v>
      </c>
      <c r="AF29" s="202" t="s">
        <v>91</v>
      </c>
      <c r="AG29" s="202">
        <v>32400514</v>
      </c>
      <c r="AH29" s="203">
        <f t="shared" si="9"/>
        <v>1286</v>
      </c>
      <c r="AI29" s="204">
        <f t="shared" si="7"/>
        <v>233.01322703388294</v>
      </c>
      <c r="AJ29" s="205">
        <v>0</v>
      </c>
      <c r="AK29" s="205">
        <v>1</v>
      </c>
      <c r="AL29" s="205">
        <v>1</v>
      </c>
      <c r="AM29" s="205">
        <v>1</v>
      </c>
      <c r="AN29" s="205">
        <v>1</v>
      </c>
      <c r="AO29" s="205">
        <v>0</v>
      </c>
      <c r="AP29" s="256">
        <v>7123496</v>
      </c>
      <c r="AQ29" s="256">
        <f t="shared" si="8"/>
        <v>0</v>
      </c>
      <c r="AR29" s="206"/>
      <c r="AS29" s="207" t="s">
        <v>114</v>
      </c>
      <c r="AY29" s="257"/>
    </row>
    <row r="30" spans="1:51" x14ac:dyDescent="0.25">
      <c r="B30" s="190">
        <v>2.7916666666666701</v>
      </c>
      <c r="C30" s="190">
        <v>0.83333333333333703</v>
      </c>
      <c r="D30" s="191">
        <v>7</v>
      </c>
      <c r="E30" s="192">
        <f t="shared" si="0"/>
        <v>4.9295774647887329</v>
      </c>
      <c r="F30" s="255">
        <v>76</v>
      </c>
      <c r="G30" s="192">
        <f t="shared" si="1"/>
        <v>53.521126760563384</v>
      </c>
      <c r="H30" s="193" t="s">
        <v>89</v>
      </c>
      <c r="I30" s="193">
        <f t="shared" si="2"/>
        <v>50</v>
      </c>
      <c r="J30" s="194">
        <f t="shared" si="13"/>
        <v>51.408450704225352</v>
      </c>
      <c r="K30" s="193">
        <f t="shared" si="12"/>
        <v>55.633802816901408</v>
      </c>
      <c r="L30" s="195">
        <v>18</v>
      </c>
      <c r="M30" s="196" t="s">
        <v>101</v>
      </c>
      <c r="N30" s="196">
        <v>16.600000000000001</v>
      </c>
      <c r="O30" s="197">
        <v>130</v>
      </c>
      <c r="P30" s="197">
        <v>132</v>
      </c>
      <c r="Q30" s="197">
        <v>14133591</v>
      </c>
      <c r="R30" s="198">
        <f t="shared" si="3"/>
        <v>5363</v>
      </c>
      <c r="S30" s="199">
        <f t="shared" si="4"/>
        <v>128.71199999999999</v>
      </c>
      <c r="T30" s="199">
        <f t="shared" si="5"/>
        <v>5.3630000000000004</v>
      </c>
      <c r="U30" s="200">
        <v>3.6</v>
      </c>
      <c r="V30" s="200">
        <f t="shared" si="6"/>
        <v>3.6</v>
      </c>
      <c r="W30" s="262" t="s">
        <v>152</v>
      </c>
      <c r="X30" s="256">
        <v>0</v>
      </c>
      <c r="Y30" s="256">
        <v>998</v>
      </c>
      <c r="Z30" s="256">
        <v>1125</v>
      </c>
      <c r="AA30" s="256">
        <v>1185</v>
      </c>
      <c r="AB30" s="256">
        <v>1139</v>
      </c>
      <c r="AC30" s="201" t="s">
        <v>91</v>
      </c>
      <c r="AD30" s="201" t="s">
        <v>91</v>
      </c>
      <c r="AE30" s="201" t="s">
        <v>91</v>
      </c>
      <c r="AF30" s="202" t="s">
        <v>91</v>
      </c>
      <c r="AG30" s="202">
        <v>32401698</v>
      </c>
      <c r="AH30" s="203">
        <f t="shared" si="9"/>
        <v>1184</v>
      </c>
      <c r="AI30" s="204">
        <f t="shared" si="7"/>
        <v>220.77195599477903</v>
      </c>
      <c r="AJ30" s="205">
        <v>0</v>
      </c>
      <c r="AK30" s="205">
        <v>1</v>
      </c>
      <c r="AL30" s="205">
        <v>1</v>
      </c>
      <c r="AM30" s="205">
        <v>1</v>
      </c>
      <c r="AN30" s="205">
        <v>1</v>
      </c>
      <c r="AO30" s="205">
        <v>0</v>
      </c>
      <c r="AP30" s="256">
        <v>7123496</v>
      </c>
      <c r="AQ30" s="256">
        <f t="shared" si="8"/>
        <v>0</v>
      </c>
      <c r="AR30" s="206"/>
      <c r="AS30" s="207" t="s">
        <v>114</v>
      </c>
      <c r="AV30" s="398" t="s">
        <v>118</v>
      </c>
      <c r="AW30" s="398"/>
      <c r="AY30" s="257"/>
    </row>
    <row r="31" spans="1:51" x14ac:dyDescent="0.25">
      <c r="B31" s="190">
        <v>2.8333333333333299</v>
      </c>
      <c r="C31" s="190">
        <v>0.875000000000004</v>
      </c>
      <c r="D31" s="191">
        <v>11</v>
      </c>
      <c r="E31" s="192">
        <f>D31/1.42</f>
        <v>7.746478873239437</v>
      </c>
      <c r="F31" s="255">
        <v>76</v>
      </c>
      <c r="G31" s="192">
        <f t="shared" si="1"/>
        <v>53.521126760563384</v>
      </c>
      <c r="H31" s="193" t="s">
        <v>89</v>
      </c>
      <c r="I31" s="193">
        <f t="shared" si="2"/>
        <v>50</v>
      </c>
      <c r="J31" s="194">
        <f t="shared" si="13"/>
        <v>51.408450704225352</v>
      </c>
      <c r="K31" s="193">
        <f t="shared" si="12"/>
        <v>55.633802816901408</v>
      </c>
      <c r="L31" s="195">
        <v>18</v>
      </c>
      <c r="M31" s="196" t="s">
        <v>101</v>
      </c>
      <c r="N31" s="196">
        <v>16.100000000000001</v>
      </c>
      <c r="O31" s="197">
        <v>114</v>
      </c>
      <c r="P31" s="197">
        <v>120</v>
      </c>
      <c r="Q31" s="197">
        <v>14138857</v>
      </c>
      <c r="R31" s="198">
        <f t="shared" si="3"/>
        <v>5266</v>
      </c>
      <c r="S31" s="199">
        <f t="shared" si="4"/>
        <v>126.384</v>
      </c>
      <c r="T31" s="199">
        <f t="shared" si="5"/>
        <v>5.266</v>
      </c>
      <c r="U31" s="200">
        <v>3.3</v>
      </c>
      <c r="V31" s="200">
        <f t="shared" si="6"/>
        <v>3.3</v>
      </c>
      <c r="W31" s="262" t="s">
        <v>153</v>
      </c>
      <c r="X31" s="256">
        <v>0</v>
      </c>
      <c r="Y31" s="256">
        <v>1035</v>
      </c>
      <c r="Z31" s="256">
        <v>1196</v>
      </c>
      <c r="AA31" s="256">
        <v>0</v>
      </c>
      <c r="AB31" s="256">
        <v>1</v>
      </c>
      <c r="AC31" s="201" t="s">
        <v>91</v>
      </c>
      <c r="AD31" s="201" t="s">
        <v>91</v>
      </c>
      <c r="AE31" s="201" t="s">
        <v>91</v>
      </c>
      <c r="AF31" s="202" t="s">
        <v>91</v>
      </c>
      <c r="AG31" s="202">
        <v>32402766</v>
      </c>
      <c r="AH31" s="203">
        <f t="shared" si="9"/>
        <v>1068</v>
      </c>
      <c r="AI31" s="204">
        <f t="shared" si="7"/>
        <v>202.81048233953666</v>
      </c>
      <c r="AJ31" s="205">
        <v>0</v>
      </c>
      <c r="AK31" s="205">
        <v>1</v>
      </c>
      <c r="AL31" s="205">
        <v>1</v>
      </c>
      <c r="AM31" s="205">
        <v>0</v>
      </c>
      <c r="AN31" s="205">
        <v>1</v>
      </c>
      <c r="AO31" s="205">
        <v>0</v>
      </c>
      <c r="AP31" s="256">
        <v>7123496</v>
      </c>
      <c r="AQ31" s="256">
        <f t="shared" si="8"/>
        <v>0</v>
      </c>
      <c r="AR31" s="206"/>
      <c r="AS31" s="207" t="s">
        <v>114</v>
      </c>
      <c r="AV31" s="215" t="s">
        <v>30</v>
      </c>
      <c r="AW31" s="215" t="s">
        <v>75</v>
      </c>
      <c r="AY31" s="257"/>
    </row>
    <row r="32" spans="1:51" x14ac:dyDescent="0.25">
      <c r="B32" s="190">
        <v>2.875</v>
      </c>
      <c r="C32" s="190">
        <v>0.91666666666667096</v>
      </c>
      <c r="D32" s="191">
        <v>13</v>
      </c>
      <c r="E32" s="192">
        <f t="shared" si="0"/>
        <v>9.1549295774647899</v>
      </c>
      <c r="F32" s="255">
        <v>76</v>
      </c>
      <c r="G32" s="192">
        <f t="shared" si="1"/>
        <v>53.521126760563384</v>
      </c>
      <c r="H32" s="193" t="s">
        <v>89</v>
      </c>
      <c r="I32" s="193">
        <f t="shared" si="2"/>
        <v>50</v>
      </c>
      <c r="J32" s="194">
        <f t="shared" si="13"/>
        <v>51.408450704225352</v>
      </c>
      <c r="K32" s="193">
        <f t="shared" si="12"/>
        <v>55.633802816901408</v>
      </c>
      <c r="L32" s="195">
        <v>14</v>
      </c>
      <c r="M32" s="196" t="s">
        <v>119</v>
      </c>
      <c r="N32" s="196">
        <v>12.6</v>
      </c>
      <c r="O32" s="197">
        <v>121</v>
      </c>
      <c r="P32" s="197">
        <v>121</v>
      </c>
      <c r="Q32" s="197">
        <v>14143921</v>
      </c>
      <c r="R32" s="198">
        <f>Q32-Q31</f>
        <v>5064</v>
      </c>
      <c r="S32" s="199">
        <f t="shared" si="4"/>
        <v>121.536</v>
      </c>
      <c r="T32" s="199">
        <f t="shared" si="5"/>
        <v>5.0640000000000001</v>
      </c>
      <c r="U32" s="200">
        <v>3</v>
      </c>
      <c r="V32" s="200">
        <f t="shared" si="6"/>
        <v>3</v>
      </c>
      <c r="W32" s="262" t="s">
        <v>153</v>
      </c>
      <c r="X32" s="256">
        <v>0</v>
      </c>
      <c r="Y32" s="256">
        <v>985</v>
      </c>
      <c r="Z32" s="256">
        <v>1196</v>
      </c>
      <c r="AA32" s="256">
        <v>0</v>
      </c>
      <c r="AB32" s="256">
        <v>1199</v>
      </c>
      <c r="AC32" s="201" t="s">
        <v>91</v>
      </c>
      <c r="AD32" s="201" t="s">
        <v>91</v>
      </c>
      <c r="AE32" s="201" t="s">
        <v>91</v>
      </c>
      <c r="AF32" s="202" t="s">
        <v>91</v>
      </c>
      <c r="AG32" s="202">
        <v>32403728</v>
      </c>
      <c r="AH32" s="203">
        <f t="shared" si="9"/>
        <v>962</v>
      </c>
      <c r="AI32" s="204">
        <f t="shared" si="7"/>
        <v>189.96840442338072</v>
      </c>
      <c r="AJ32" s="205">
        <v>0</v>
      </c>
      <c r="AK32" s="205">
        <v>1</v>
      </c>
      <c r="AL32" s="205">
        <v>1</v>
      </c>
      <c r="AM32" s="205">
        <v>0</v>
      </c>
      <c r="AN32" s="205">
        <v>1</v>
      </c>
      <c r="AO32" s="205">
        <v>0</v>
      </c>
      <c r="AP32" s="256">
        <v>7123496</v>
      </c>
      <c r="AQ32" s="256">
        <f t="shared" si="8"/>
        <v>0</v>
      </c>
      <c r="AR32" s="208"/>
      <c r="AS32" s="207" t="s">
        <v>114</v>
      </c>
      <c r="AV32" s="216">
        <v>1</v>
      </c>
      <c r="AW32" s="216">
        <f>IFERROR(AV32*VLOOKUP(AV31,AV24:AW28,2,FALSE)/VLOOKUP(AW31,AV24:AW28,2,FALSE),"Enter Unit and Value")</f>
        <v>1.4189189189189189</v>
      </c>
      <c r="AY32" s="257"/>
    </row>
    <row r="33" spans="2:51" x14ac:dyDescent="0.25">
      <c r="B33" s="190">
        <v>2.9166666666666701</v>
      </c>
      <c r="C33" s="190">
        <v>0.95833333333333803</v>
      </c>
      <c r="D33" s="191">
        <v>9</v>
      </c>
      <c r="E33" s="192">
        <f t="shared" si="0"/>
        <v>6.3380281690140849</v>
      </c>
      <c r="F33" s="255">
        <v>66</v>
      </c>
      <c r="G33" s="192">
        <f t="shared" si="1"/>
        <v>46.478873239436624</v>
      </c>
      <c r="H33" s="193" t="s">
        <v>89</v>
      </c>
      <c r="I33" s="193">
        <f>J33-(2/1.42)</f>
        <v>41.549295774647888</v>
      </c>
      <c r="J33" s="194">
        <f t="shared" ref="J33:J34" si="14">(F33-5)/1.42</f>
        <v>42.95774647887324</v>
      </c>
      <c r="K33" s="193">
        <f t="shared" si="12"/>
        <v>47.183098591549296</v>
      </c>
      <c r="L33" s="195">
        <v>14</v>
      </c>
      <c r="M33" s="196" t="s">
        <v>119</v>
      </c>
      <c r="N33" s="196">
        <v>11.9</v>
      </c>
      <c r="O33" s="197">
        <v>116</v>
      </c>
      <c r="P33" s="197">
        <v>101</v>
      </c>
      <c r="Q33" s="197">
        <v>14148269</v>
      </c>
      <c r="R33" s="198">
        <f t="shared" si="3"/>
        <v>4348</v>
      </c>
      <c r="S33" s="199">
        <f t="shared" si="4"/>
        <v>104.352</v>
      </c>
      <c r="T33" s="199">
        <f t="shared" si="5"/>
        <v>4.3479999999999999</v>
      </c>
      <c r="U33" s="200">
        <v>3.4</v>
      </c>
      <c r="V33" s="200">
        <f t="shared" si="6"/>
        <v>3.4</v>
      </c>
      <c r="W33" s="262" t="s">
        <v>132</v>
      </c>
      <c r="X33" s="256">
        <v>0</v>
      </c>
      <c r="Y33" s="256">
        <v>0</v>
      </c>
      <c r="Z33" s="256">
        <v>1035</v>
      </c>
      <c r="AA33" s="256">
        <v>0</v>
      </c>
      <c r="AB33" s="256">
        <v>1110</v>
      </c>
      <c r="AC33" s="201" t="s">
        <v>91</v>
      </c>
      <c r="AD33" s="201" t="s">
        <v>91</v>
      </c>
      <c r="AE33" s="201" t="s">
        <v>91</v>
      </c>
      <c r="AF33" s="202" t="s">
        <v>91</v>
      </c>
      <c r="AG33" s="202">
        <v>32404536</v>
      </c>
      <c r="AH33" s="203">
        <f t="shared" si="9"/>
        <v>808</v>
      </c>
      <c r="AI33" s="204">
        <f t="shared" si="7"/>
        <v>185.83256669733211</v>
      </c>
      <c r="AJ33" s="205">
        <v>0</v>
      </c>
      <c r="AK33" s="205">
        <v>0</v>
      </c>
      <c r="AL33" s="205">
        <v>1</v>
      </c>
      <c r="AM33" s="205">
        <v>0</v>
      </c>
      <c r="AN33" s="205">
        <v>1</v>
      </c>
      <c r="AO33" s="205">
        <v>0.25</v>
      </c>
      <c r="AP33" s="256">
        <v>7123958</v>
      </c>
      <c r="AQ33" s="256">
        <f t="shared" si="8"/>
        <v>462</v>
      </c>
      <c r="AR33" s="206"/>
      <c r="AS33" s="207" t="s">
        <v>114</v>
      </c>
      <c r="AY33" s="257"/>
    </row>
    <row r="34" spans="2:51" x14ac:dyDescent="0.25">
      <c r="B34" s="190">
        <v>2.9583333333333299</v>
      </c>
      <c r="C34" s="190">
        <v>1</v>
      </c>
      <c r="D34" s="191">
        <v>13</v>
      </c>
      <c r="E34" s="192">
        <f t="shared" si="0"/>
        <v>9.1549295774647899</v>
      </c>
      <c r="F34" s="255">
        <v>66</v>
      </c>
      <c r="G34" s="192">
        <f t="shared" si="1"/>
        <v>46.478873239436624</v>
      </c>
      <c r="H34" s="193" t="s">
        <v>89</v>
      </c>
      <c r="I34" s="193">
        <f t="shared" si="2"/>
        <v>41.549295774647888</v>
      </c>
      <c r="J34" s="194">
        <f t="shared" si="14"/>
        <v>42.95774647887324</v>
      </c>
      <c r="K34" s="193">
        <f t="shared" si="12"/>
        <v>47.183098591549296</v>
      </c>
      <c r="L34" s="195">
        <v>14</v>
      </c>
      <c r="M34" s="196" t="s">
        <v>119</v>
      </c>
      <c r="N34" s="217">
        <v>11.5</v>
      </c>
      <c r="O34" s="197">
        <v>112</v>
      </c>
      <c r="P34" s="197">
        <v>97</v>
      </c>
      <c r="Q34" s="197">
        <v>14152316</v>
      </c>
      <c r="R34" s="198">
        <f t="shared" si="3"/>
        <v>4047</v>
      </c>
      <c r="S34" s="199">
        <f t="shared" si="4"/>
        <v>97.128</v>
      </c>
      <c r="T34" s="199">
        <f t="shared" si="5"/>
        <v>4.0469999999999997</v>
      </c>
      <c r="U34" s="200">
        <v>4</v>
      </c>
      <c r="V34" s="200">
        <f t="shared" si="6"/>
        <v>4</v>
      </c>
      <c r="W34" s="262" t="s">
        <v>132</v>
      </c>
      <c r="X34" s="256">
        <v>0</v>
      </c>
      <c r="Y34" s="256">
        <v>0</v>
      </c>
      <c r="Z34" s="256">
        <v>1047</v>
      </c>
      <c r="AA34" s="256">
        <v>0</v>
      </c>
      <c r="AB34" s="256">
        <v>1048</v>
      </c>
      <c r="AC34" s="201" t="s">
        <v>91</v>
      </c>
      <c r="AD34" s="201" t="s">
        <v>91</v>
      </c>
      <c r="AE34" s="201" t="s">
        <v>91</v>
      </c>
      <c r="AF34" s="202" t="s">
        <v>91</v>
      </c>
      <c r="AG34" s="202">
        <v>32405208</v>
      </c>
      <c r="AH34" s="203">
        <f t="shared" si="9"/>
        <v>672</v>
      </c>
      <c r="AI34" s="204">
        <f t="shared" si="7"/>
        <v>166.04892512972575</v>
      </c>
      <c r="AJ34" s="205">
        <v>0</v>
      </c>
      <c r="AK34" s="205">
        <v>0</v>
      </c>
      <c r="AL34" s="205">
        <v>1</v>
      </c>
      <c r="AM34" s="205">
        <v>0</v>
      </c>
      <c r="AN34" s="205">
        <v>1</v>
      </c>
      <c r="AO34" s="205">
        <v>0.25</v>
      </c>
      <c r="AP34" s="256">
        <v>7124550</v>
      </c>
      <c r="AQ34" s="256">
        <f t="shared" si="8"/>
        <v>592</v>
      </c>
      <c r="AR34" s="206"/>
      <c r="AS34" s="207" t="s">
        <v>114</v>
      </c>
      <c r="AV34" s="212" t="s">
        <v>120</v>
      </c>
      <c r="AW34" s="218" t="s">
        <v>31</v>
      </c>
      <c r="AY34" s="257"/>
    </row>
    <row r="35" spans="2:51" x14ac:dyDescent="0.25">
      <c r="B35" s="219"/>
      <c r="C35" s="220"/>
      <c r="D35" s="219"/>
      <c r="E35" s="221"/>
      <c r="F35" s="221"/>
      <c r="G35" s="222"/>
      <c r="H35" s="223"/>
      <c r="I35" s="221"/>
      <c r="J35" s="221"/>
      <c r="K35" s="222"/>
      <c r="L35" s="399" t="s">
        <v>121</v>
      </c>
      <c r="M35" s="400"/>
      <c r="N35" s="401"/>
      <c r="O35" s="224"/>
      <c r="P35" s="224">
        <f>AVERAGE(P11:P34)</f>
        <v>124.95833333333333</v>
      </c>
      <c r="Q35" s="225">
        <f>Q34-Q10</f>
        <v>123977</v>
      </c>
      <c r="R35" s="226">
        <f>SUM(R11:R34)</f>
        <v>123977</v>
      </c>
      <c r="S35" s="227">
        <f>AVERAGE(S11:S34)</f>
        <v>123.97699999999999</v>
      </c>
      <c r="T35" s="227">
        <f>SUM(T11:T34)</f>
        <v>123.97699999999999</v>
      </c>
      <c r="U35" s="223"/>
      <c r="V35" s="223"/>
      <c r="W35" s="213"/>
      <c r="X35" s="228"/>
      <c r="Y35" s="229"/>
      <c r="Z35" s="229"/>
      <c r="AA35" s="229"/>
      <c r="AB35" s="230"/>
      <c r="AC35" s="228"/>
      <c r="AD35" s="229"/>
      <c r="AE35" s="230"/>
      <c r="AF35" s="231"/>
      <c r="AG35" s="232">
        <f>AG34-AG10</f>
        <v>25880</v>
      </c>
      <c r="AH35" s="233">
        <f>SUM(AH11:AH34)</f>
        <v>25880</v>
      </c>
      <c r="AI35" s="234">
        <f>$AH$35/$T35</f>
        <v>208.74839688006648</v>
      </c>
      <c r="AJ35" s="231"/>
      <c r="AK35" s="235"/>
      <c r="AL35" s="235"/>
      <c r="AM35" s="235"/>
      <c r="AN35" s="236"/>
      <c r="AO35" s="237"/>
      <c r="AP35" s="238"/>
      <c r="AQ35" s="239">
        <f>SUM(AQ11:AQ34)</f>
        <v>6327</v>
      </c>
      <c r="AR35" s="240" t="e">
        <f>AVERAGE(AR11:AR34)</f>
        <v>#DIV/0!</v>
      </c>
      <c r="AS35" s="237"/>
      <c r="AV35" s="241" t="s">
        <v>31</v>
      </c>
      <c r="AW35" s="241">
        <v>1</v>
      </c>
      <c r="AY35" s="257"/>
    </row>
    <row r="36" spans="2:51" x14ac:dyDescent="0.25">
      <c r="B36" s="242"/>
      <c r="C36" s="242"/>
      <c r="D36" s="242"/>
      <c r="E36" s="243"/>
      <c r="F36" s="243"/>
      <c r="G36" s="243"/>
      <c r="H36" s="243"/>
      <c r="I36" s="244"/>
      <c r="J36" s="244"/>
      <c r="K36" s="244"/>
      <c r="L36" s="254"/>
      <c r="M36" s="254"/>
      <c r="N36" s="254"/>
      <c r="O36" s="254"/>
      <c r="P36" s="254"/>
      <c r="Q36" s="254"/>
      <c r="R36" s="254"/>
      <c r="S36" s="254"/>
      <c r="T36" s="254"/>
      <c r="U36" s="245"/>
      <c r="V36" s="245"/>
      <c r="W36" s="254"/>
      <c r="X36" s="254"/>
      <c r="Y36" s="254"/>
      <c r="Z36" s="258"/>
      <c r="AA36" s="254"/>
      <c r="AB36" s="254"/>
      <c r="AC36" s="254"/>
      <c r="AD36" s="254"/>
      <c r="AE36" s="254"/>
      <c r="AH36" s="246"/>
      <c r="AM36" s="254"/>
      <c r="AN36" s="254"/>
      <c r="AO36" s="254"/>
      <c r="AP36" s="254"/>
      <c r="AQ36" s="254"/>
      <c r="AR36" s="254"/>
      <c r="AV36" s="241" t="s">
        <v>122</v>
      </c>
      <c r="AW36" s="241">
        <v>41.67</v>
      </c>
      <c r="AY36" s="257"/>
    </row>
    <row r="37" spans="2:51" x14ac:dyDescent="0.25">
      <c r="B37" s="275" t="s">
        <v>123</v>
      </c>
      <c r="C37" s="275"/>
      <c r="D37" s="275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58"/>
      <c r="X37" s="258"/>
      <c r="Y37" s="258"/>
      <c r="Z37" s="258"/>
      <c r="AA37" s="258"/>
      <c r="AB37" s="258"/>
      <c r="AC37" s="258"/>
      <c r="AD37" s="258"/>
      <c r="AE37" s="258"/>
      <c r="AM37" s="169"/>
      <c r="AN37" s="254"/>
      <c r="AO37" s="254"/>
      <c r="AP37" s="254"/>
      <c r="AQ37" s="254"/>
      <c r="AR37" s="258"/>
      <c r="AV37" s="241" t="s">
        <v>124</v>
      </c>
      <c r="AW37" s="241">
        <v>11.574999999999999</v>
      </c>
      <c r="AY37" s="257"/>
    </row>
    <row r="38" spans="2:51" x14ac:dyDescent="0.25">
      <c r="B38" s="295" t="s">
        <v>170</v>
      </c>
      <c r="C38" s="275"/>
      <c r="D38" s="275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58"/>
      <c r="X38" s="258"/>
      <c r="Y38" s="258"/>
      <c r="Z38" s="258"/>
      <c r="AA38" s="258"/>
      <c r="AB38" s="258"/>
      <c r="AC38" s="258"/>
      <c r="AD38" s="258"/>
      <c r="AE38" s="258"/>
      <c r="AM38" s="169"/>
      <c r="AN38" s="254"/>
      <c r="AO38" s="254"/>
      <c r="AP38" s="254"/>
      <c r="AQ38" s="254"/>
      <c r="AR38" s="258"/>
      <c r="AV38" s="247"/>
      <c r="AW38" s="247"/>
      <c r="AY38" s="257"/>
    </row>
    <row r="39" spans="2:51" x14ac:dyDescent="0.25">
      <c r="B39" s="273" t="s">
        <v>131</v>
      </c>
      <c r="C39" s="264"/>
      <c r="D39" s="264"/>
      <c r="E39" s="264"/>
      <c r="F39" s="264"/>
      <c r="G39" s="264"/>
      <c r="H39" s="264"/>
      <c r="I39" s="265"/>
      <c r="J39" s="265"/>
      <c r="K39" s="265"/>
      <c r="L39" s="265"/>
      <c r="M39" s="265"/>
      <c r="N39" s="265"/>
      <c r="O39" s="265"/>
      <c r="P39" s="265"/>
      <c r="Q39" s="265"/>
      <c r="R39" s="265"/>
      <c r="S39" s="263"/>
      <c r="T39" s="263"/>
      <c r="U39" s="263"/>
      <c r="V39" s="263"/>
      <c r="W39" s="258"/>
      <c r="X39" s="258"/>
      <c r="Y39" s="258"/>
      <c r="Z39" s="258"/>
      <c r="AA39" s="258"/>
      <c r="AB39" s="258"/>
      <c r="AC39" s="258"/>
      <c r="AD39" s="258"/>
      <c r="AE39" s="258"/>
      <c r="AM39" s="169"/>
      <c r="AN39" s="254"/>
      <c r="AO39" s="254"/>
      <c r="AP39" s="254"/>
      <c r="AQ39" s="254"/>
      <c r="AR39" s="258"/>
      <c r="AV39" s="247"/>
      <c r="AW39" s="247"/>
      <c r="AY39" s="257"/>
    </row>
    <row r="40" spans="2:51" x14ac:dyDescent="0.25">
      <c r="B40" s="276" t="s">
        <v>141</v>
      </c>
      <c r="C40" s="264"/>
      <c r="D40" s="264"/>
      <c r="E40" s="264"/>
      <c r="F40" s="264"/>
      <c r="G40" s="264"/>
      <c r="H40" s="264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3"/>
      <c r="T40" s="263"/>
      <c r="U40" s="263"/>
      <c r="V40" s="263"/>
      <c r="W40" s="258"/>
      <c r="X40" s="258"/>
      <c r="Y40" s="258"/>
      <c r="Z40" s="258"/>
      <c r="AA40" s="258"/>
      <c r="AB40" s="258"/>
      <c r="AC40" s="258"/>
      <c r="AD40" s="258"/>
      <c r="AE40" s="258"/>
      <c r="AM40" s="169"/>
      <c r="AN40" s="254"/>
      <c r="AO40" s="254"/>
      <c r="AP40" s="254"/>
      <c r="AQ40" s="254"/>
      <c r="AR40" s="258"/>
      <c r="AV40" s="247"/>
      <c r="AW40" s="247"/>
      <c r="AY40" s="257"/>
    </row>
    <row r="41" spans="2:51" x14ac:dyDescent="0.25">
      <c r="B41" s="268" t="s">
        <v>210</v>
      </c>
      <c r="C41" s="264"/>
      <c r="D41" s="264"/>
      <c r="E41" s="264"/>
      <c r="F41" s="264"/>
      <c r="G41" s="264"/>
      <c r="H41" s="264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9"/>
      <c r="T41" s="269"/>
      <c r="U41" s="269"/>
      <c r="V41" s="269"/>
      <c r="W41" s="258"/>
      <c r="X41" s="258"/>
      <c r="Y41" s="258"/>
      <c r="Z41" s="258"/>
      <c r="AA41" s="258"/>
      <c r="AB41" s="258"/>
      <c r="AC41" s="258"/>
      <c r="AD41" s="258"/>
      <c r="AE41" s="258"/>
      <c r="AM41" s="259"/>
      <c r="AN41" s="259"/>
      <c r="AO41" s="259"/>
      <c r="AP41" s="259"/>
      <c r="AQ41" s="259"/>
      <c r="AR41" s="259"/>
      <c r="AS41" s="260"/>
      <c r="AV41" s="257"/>
      <c r="AW41" s="301"/>
      <c r="AX41" s="301"/>
      <c r="AY41" s="301"/>
    </row>
    <row r="42" spans="2:51" x14ac:dyDescent="0.25">
      <c r="B42" s="276" t="s">
        <v>126</v>
      </c>
      <c r="C42" s="264"/>
      <c r="D42" s="264"/>
      <c r="E42" s="274"/>
      <c r="F42" s="274"/>
      <c r="G42" s="274"/>
      <c r="H42" s="264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9"/>
      <c r="T42" s="269"/>
      <c r="U42" s="269"/>
      <c r="V42" s="269"/>
      <c r="W42" s="258"/>
      <c r="X42" s="258"/>
      <c r="Y42" s="258"/>
      <c r="Z42" s="258"/>
      <c r="AA42" s="258"/>
      <c r="AB42" s="258"/>
      <c r="AC42" s="258"/>
      <c r="AD42" s="258"/>
      <c r="AE42" s="258"/>
      <c r="AM42" s="259"/>
      <c r="AN42" s="259"/>
      <c r="AO42" s="259"/>
      <c r="AP42" s="259"/>
      <c r="AQ42" s="259"/>
      <c r="AR42" s="259"/>
      <c r="AS42" s="260"/>
      <c r="AV42" s="257"/>
      <c r="AW42" s="301"/>
      <c r="AX42" s="301"/>
      <c r="AY42" s="301"/>
    </row>
    <row r="43" spans="2:51" x14ac:dyDescent="0.25">
      <c r="B43" s="270" t="s">
        <v>234</v>
      </c>
      <c r="C43" s="264"/>
      <c r="D43" s="264"/>
      <c r="E43" s="264"/>
      <c r="F43" s="264"/>
      <c r="G43" s="264"/>
      <c r="H43" s="264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9"/>
      <c r="T43" s="269"/>
      <c r="U43" s="269"/>
      <c r="V43" s="269"/>
      <c r="W43" s="258"/>
      <c r="X43" s="258"/>
      <c r="Y43" s="258"/>
      <c r="Z43" s="258"/>
      <c r="AA43" s="258"/>
      <c r="AB43" s="258"/>
      <c r="AC43" s="258"/>
      <c r="AD43" s="258"/>
      <c r="AE43" s="258"/>
      <c r="AM43" s="259"/>
      <c r="AN43" s="259"/>
      <c r="AO43" s="259"/>
      <c r="AP43" s="259"/>
      <c r="AQ43" s="259"/>
      <c r="AR43" s="259"/>
      <c r="AS43" s="260"/>
      <c r="AV43" s="257"/>
      <c r="AW43" s="301"/>
      <c r="AX43" s="301"/>
      <c r="AY43" s="301"/>
    </row>
    <row r="44" spans="2:51" x14ac:dyDescent="0.25">
      <c r="B44" s="276" t="s">
        <v>127</v>
      </c>
      <c r="C44" s="264"/>
      <c r="D44" s="264"/>
      <c r="E44" s="264"/>
      <c r="F44" s="264"/>
      <c r="G44" s="264"/>
      <c r="H44" s="264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9"/>
      <c r="T44" s="269"/>
      <c r="U44" s="269"/>
      <c r="V44" s="269"/>
      <c r="W44" s="258"/>
      <c r="X44" s="258"/>
      <c r="Y44" s="258"/>
      <c r="Z44" s="258"/>
      <c r="AA44" s="258"/>
      <c r="AB44" s="258"/>
      <c r="AC44" s="258"/>
      <c r="AD44" s="258"/>
      <c r="AE44" s="258"/>
      <c r="AM44" s="259"/>
      <c r="AN44" s="259"/>
      <c r="AO44" s="259"/>
      <c r="AP44" s="259"/>
      <c r="AQ44" s="259"/>
      <c r="AR44" s="259"/>
      <c r="AS44" s="260"/>
      <c r="AV44" s="257"/>
      <c r="AW44" s="301"/>
      <c r="AX44" s="301"/>
      <c r="AY44" s="301"/>
    </row>
    <row r="45" spans="2:51" x14ac:dyDescent="0.25">
      <c r="B45" s="267" t="s">
        <v>128</v>
      </c>
      <c r="C45" s="264"/>
      <c r="D45" s="264"/>
      <c r="E45" s="264"/>
      <c r="F45" s="264"/>
      <c r="G45" s="264"/>
      <c r="H45" s="264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9"/>
      <c r="T45" s="269"/>
      <c r="U45" s="269"/>
      <c r="V45" s="269"/>
      <c r="W45" s="258"/>
      <c r="X45" s="258"/>
      <c r="Y45" s="258"/>
      <c r="Z45" s="258"/>
      <c r="AA45" s="258"/>
      <c r="AB45" s="258"/>
      <c r="AC45" s="258"/>
      <c r="AD45" s="258"/>
      <c r="AE45" s="258"/>
      <c r="AM45" s="259"/>
      <c r="AN45" s="259"/>
      <c r="AO45" s="259"/>
      <c r="AP45" s="259"/>
      <c r="AQ45" s="259"/>
      <c r="AR45" s="259"/>
      <c r="AS45" s="260"/>
      <c r="AV45" s="257"/>
      <c r="AW45" s="301"/>
      <c r="AX45" s="301"/>
      <c r="AY45" s="301"/>
    </row>
    <row r="46" spans="2:51" x14ac:dyDescent="0.25">
      <c r="B46" s="267" t="s">
        <v>161</v>
      </c>
      <c r="C46" s="264"/>
      <c r="D46" s="264"/>
      <c r="E46" s="264"/>
      <c r="F46" s="264"/>
      <c r="G46" s="264"/>
      <c r="H46" s="264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9"/>
      <c r="U46" s="269"/>
      <c r="V46" s="269"/>
      <c r="W46" s="258"/>
      <c r="X46" s="258"/>
      <c r="Y46" s="258"/>
      <c r="Z46" s="258"/>
      <c r="AA46" s="258"/>
      <c r="AB46" s="258"/>
      <c r="AC46" s="258"/>
      <c r="AD46" s="258"/>
      <c r="AE46" s="258"/>
      <c r="AM46" s="259"/>
      <c r="AN46" s="259"/>
      <c r="AO46" s="259"/>
      <c r="AP46" s="259"/>
      <c r="AQ46" s="259"/>
      <c r="AR46" s="259"/>
      <c r="AS46" s="260"/>
      <c r="AV46" s="257"/>
      <c r="AW46" s="301"/>
      <c r="AX46" s="301"/>
      <c r="AY46" s="301"/>
    </row>
    <row r="47" spans="2:51" x14ac:dyDescent="0.25">
      <c r="B47" s="276" t="s">
        <v>235</v>
      </c>
      <c r="C47" s="264"/>
      <c r="D47" s="264"/>
      <c r="E47" s="264"/>
      <c r="F47" s="264"/>
      <c r="G47" s="264"/>
      <c r="H47" s="264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9"/>
      <c r="U47" s="269"/>
      <c r="V47" s="269"/>
      <c r="W47" s="258"/>
      <c r="X47" s="258"/>
      <c r="Y47" s="258"/>
      <c r="Z47" s="258"/>
      <c r="AA47" s="258"/>
      <c r="AB47" s="258"/>
      <c r="AC47" s="258"/>
      <c r="AD47" s="258"/>
      <c r="AE47" s="258"/>
      <c r="AM47" s="259"/>
      <c r="AN47" s="259"/>
      <c r="AO47" s="259"/>
      <c r="AP47" s="259"/>
      <c r="AQ47" s="259"/>
      <c r="AR47" s="259"/>
      <c r="AS47" s="260"/>
      <c r="AV47" s="257"/>
      <c r="AW47" s="301"/>
      <c r="AX47" s="301"/>
      <c r="AY47" s="301"/>
    </row>
    <row r="48" spans="2:51" x14ac:dyDescent="0.25">
      <c r="B48" s="276" t="s">
        <v>137</v>
      </c>
      <c r="C48" s="264"/>
      <c r="D48" s="264"/>
      <c r="E48" s="264"/>
      <c r="F48" s="264"/>
      <c r="G48" s="264"/>
      <c r="H48" s="264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71"/>
      <c r="T48" s="269"/>
      <c r="U48" s="269"/>
      <c r="V48" s="269"/>
      <c r="W48" s="258"/>
      <c r="X48" s="258"/>
      <c r="Y48" s="258"/>
      <c r="Z48" s="258"/>
      <c r="AA48" s="258"/>
      <c r="AB48" s="258"/>
      <c r="AC48" s="258"/>
      <c r="AD48" s="258"/>
      <c r="AE48" s="258"/>
      <c r="AM48" s="259"/>
      <c r="AN48" s="259"/>
      <c r="AO48" s="259"/>
      <c r="AP48" s="259"/>
      <c r="AQ48" s="259"/>
      <c r="AR48" s="259"/>
      <c r="AS48" s="260"/>
      <c r="AV48" s="257"/>
      <c r="AW48" s="301"/>
      <c r="AX48" s="301"/>
      <c r="AY48" s="301"/>
    </row>
    <row r="49" spans="2:51" x14ac:dyDescent="0.25">
      <c r="B49" s="267" t="s">
        <v>237</v>
      </c>
      <c r="C49" s="264"/>
      <c r="D49" s="264"/>
      <c r="E49" s="264"/>
      <c r="F49" s="264"/>
      <c r="G49" s="264"/>
      <c r="H49" s="264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71"/>
      <c r="T49" s="269"/>
      <c r="U49" s="269"/>
      <c r="V49" s="269"/>
      <c r="W49" s="258"/>
      <c r="X49" s="258"/>
      <c r="Y49" s="258"/>
      <c r="Z49" s="258"/>
      <c r="AA49" s="258"/>
      <c r="AB49" s="258"/>
      <c r="AC49" s="258"/>
      <c r="AD49" s="258"/>
      <c r="AE49" s="258"/>
      <c r="AM49" s="259"/>
      <c r="AN49" s="259"/>
      <c r="AO49" s="259"/>
      <c r="AP49" s="259"/>
      <c r="AQ49" s="259"/>
      <c r="AR49" s="259"/>
      <c r="AS49" s="260"/>
      <c r="AV49" s="257"/>
      <c r="AW49" s="301"/>
      <c r="AX49" s="301"/>
      <c r="AY49" s="301"/>
    </row>
    <row r="50" spans="2:51" x14ac:dyDescent="0.25">
      <c r="B50" s="276" t="s">
        <v>138</v>
      </c>
      <c r="C50" s="264"/>
      <c r="D50" s="264"/>
      <c r="E50" s="264"/>
      <c r="F50" s="264"/>
      <c r="G50" s="264"/>
      <c r="H50" s="264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9"/>
      <c r="U50" s="269"/>
      <c r="V50" s="269"/>
      <c r="W50" s="258"/>
      <c r="X50" s="258"/>
      <c r="Y50" s="258"/>
      <c r="Z50" s="258"/>
      <c r="AA50" s="258"/>
      <c r="AB50" s="258"/>
      <c r="AC50" s="258"/>
      <c r="AD50" s="258"/>
      <c r="AE50" s="258"/>
      <c r="AM50" s="259"/>
      <c r="AN50" s="259"/>
      <c r="AO50" s="259"/>
      <c r="AP50" s="259"/>
      <c r="AQ50" s="259"/>
      <c r="AR50" s="259"/>
      <c r="AS50" s="260"/>
      <c r="AV50" s="257"/>
      <c r="AW50" s="301"/>
      <c r="AX50" s="301"/>
      <c r="AY50" s="301"/>
    </row>
    <row r="51" spans="2:51" x14ac:dyDescent="0.25">
      <c r="B51" s="284" t="s">
        <v>139</v>
      </c>
      <c r="C51" s="264"/>
      <c r="D51" s="264"/>
      <c r="E51" s="264"/>
      <c r="F51" s="264"/>
      <c r="G51" s="264"/>
      <c r="H51" s="264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9"/>
      <c r="U51" s="269"/>
      <c r="V51" s="269"/>
      <c r="W51" s="258"/>
      <c r="X51" s="258"/>
      <c r="Y51" s="258"/>
      <c r="Z51" s="258"/>
      <c r="AA51" s="258"/>
      <c r="AB51" s="258"/>
      <c r="AC51" s="258"/>
      <c r="AD51" s="258"/>
      <c r="AE51" s="258"/>
      <c r="AM51" s="259"/>
      <c r="AN51" s="259"/>
      <c r="AO51" s="259"/>
      <c r="AP51" s="259"/>
      <c r="AQ51" s="259"/>
      <c r="AR51" s="259"/>
      <c r="AS51" s="260"/>
      <c r="AV51" s="257"/>
      <c r="AW51" s="301"/>
      <c r="AX51" s="301"/>
      <c r="AY51" s="301"/>
    </row>
    <row r="52" spans="2:51" x14ac:dyDescent="0.25">
      <c r="B52" s="270" t="s">
        <v>165</v>
      </c>
      <c r="C52" s="264"/>
      <c r="D52" s="264"/>
      <c r="E52" s="264"/>
      <c r="F52" s="264"/>
      <c r="G52" s="264"/>
      <c r="H52" s="264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71"/>
      <c r="U52" s="271"/>
      <c r="V52" s="271"/>
      <c r="W52" s="258"/>
      <c r="X52" s="258"/>
      <c r="Y52" s="258"/>
      <c r="Z52" s="258"/>
      <c r="AA52" s="258"/>
      <c r="AB52" s="258"/>
      <c r="AC52" s="258"/>
      <c r="AD52" s="258"/>
      <c r="AE52" s="258"/>
      <c r="AM52" s="259"/>
      <c r="AN52" s="259"/>
      <c r="AO52" s="259"/>
      <c r="AP52" s="259"/>
      <c r="AQ52" s="259"/>
      <c r="AR52" s="259"/>
      <c r="AS52" s="260"/>
      <c r="AV52" s="257"/>
      <c r="AW52" s="301"/>
      <c r="AX52" s="301"/>
      <c r="AY52" s="301"/>
    </row>
    <row r="53" spans="2:51" x14ac:dyDescent="0.25">
      <c r="B53" s="270" t="s">
        <v>209</v>
      </c>
      <c r="C53" s="264"/>
      <c r="D53" s="264"/>
      <c r="E53" s="264"/>
      <c r="F53" s="264"/>
      <c r="G53" s="264"/>
      <c r="H53" s="264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71"/>
      <c r="U53" s="250"/>
      <c r="V53" s="250"/>
      <c r="W53" s="258"/>
      <c r="X53" s="258"/>
      <c r="Y53" s="258"/>
      <c r="Z53" s="258"/>
      <c r="AA53" s="258"/>
      <c r="AB53" s="258"/>
      <c r="AC53" s="258"/>
      <c r="AD53" s="258"/>
      <c r="AE53" s="258"/>
      <c r="AM53" s="259"/>
      <c r="AN53" s="259"/>
      <c r="AO53" s="259"/>
      <c r="AP53" s="259"/>
      <c r="AQ53" s="259"/>
      <c r="AR53" s="259"/>
      <c r="AS53" s="260"/>
      <c r="AV53" s="257"/>
      <c r="AW53" s="301"/>
      <c r="AX53" s="301"/>
      <c r="AY53" s="301"/>
    </row>
    <row r="54" spans="2:51" x14ac:dyDescent="0.25">
      <c r="B54" s="276" t="s">
        <v>236</v>
      </c>
      <c r="C54" s="264"/>
      <c r="D54" s="264"/>
      <c r="E54" s="264"/>
      <c r="F54" s="264"/>
      <c r="G54" s="264"/>
      <c r="H54" s="264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71"/>
      <c r="U54" s="250"/>
      <c r="V54" s="250"/>
      <c r="W54" s="258"/>
      <c r="X54" s="258"/>
      <c r="Y54" s="258"/>
      <c r="Z54" s="258"/>
      <c r="AA54" s="258"/>
      <c r="AB54" s="258"/>
      <c r="AC54" s="258"/>
      <c r="AD54" s="258"/>
      <c r="AE54" s="258"/>
      <c r="AM54" s="259"/>
      <c r="AN54" s="259"/>
      <c r="AO54" s="259"/>
      <c r="AP54" s="259"/>
      <c r="AQ54" s="259"/>
      <c r="AR54" s="259"/>
      <c r="AS54" s="260"/>
      <c r="AV54" s="257"/>
      <c r="AW54" s="301"/>
      <c r="AX54" s="301"/>
      <c r="AY54" s="301"/>
    </row>
    <row r="55" spans="2:51" x14ac:dyDescent="0.25">
      <c r="B55" s="272" t="s">
        <v>140</v>
      </c>
      <c r="C55" s="264"/>
      <c r="D55" s="264"/>
      <c r="E55" s="264"/>
      <c r="F55" s="264"/>
      <c r="G55" s="264"/>
      <c r="H55" s="264"/>
      <c r="I55" s="264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71"/>
      <c r="U55" s="250"/>
      <c r="V55" s="250"/>
      <c r="W55" s="258"/>
      <c r="X55" s="258"/>
      <c r="Y55" s="258"/>
      <c r="Z55" s="258"/>
      <c r="AA55" s="258"/>
      <c r="AB55" s="258"/>
      <c r="AC55" s="258"/>
      <c r="AD55" s="258"/>
      <c r="AE55" s="258"/>
      <c r="AM55" s="259"/>
      <c r="AN55" s="259"/>
      <c r="AO55" s="259"/>
      <c r="AP55" s="259"/>
      <c r="AQ55" s="259"/>
      <c r="AR55" s="259"/>
      <c r="AS55" s="260"/>
      <c r="AV55" s="257"/>
      <c r="AW55" s="301"/>
      <c r="AX55" s="301"/>
      <c r="AY55" s="301"/>
    </row>
    <row r="56" spans="2:51" x14ac:dyDescent="0.25">
      <c r="B56" s="277" t="s">
        <v>129</v>
      </c>
      <c r="C56" s="267"/>
      <c r="D56" s="264"/>
      <c r="E56" s="264"/>
      <c r="F56" s="264"/>
      <c r="G56" s="264"/>
      <c r="H56" s="264"/>
      <c r="I56" s="264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71"/>
      <c r="U56" s="250"/>
      <c r="V56" s="250"/>
      <c r="W56" s="258"/>
      <c r="X56" s="258"/>
      <c r="Y56" s="258"/>
      <c r="Z56" s="258"/>
      <c r="AA56" s="258"/>
      <c r="AB56" s="258"/>
      <c r="AC56" s="258"/>
      <c r="AD56" s="258"/>
      <c r="AE56" s="258"/>
      <c r="AM56" s="259"/>
      <c r="AN56" s="259"/>
      <c r="AO56" s="259"/>
      <c r="AP56" s="259"/>
      <c r="AQ56" s="259"/>
      <c r="AR56" s="259"/>
      <c r="AS56" s="260"/>
      <c r="AV56" s="257"/>
      <c r="AW56" s="301"/>
      <c r="AX56" s="301"/>
      <c r="AY56" s="301"/>
    </row>
    <row r="57" spans="2:51" x14ac:dyDescent="0.25">
      <c r="B57" s="277" t="s">
        <v>148</v>
      </c>
      <c r="C57" s="267"/>
      <c r="D57" s="264"/>
      <c r="E57" s="264"/>
      <c r="F57" s="264"/>
      <c r="G57" s="264"/>
      <c r="H57" s="264"/>
      <c r="I57" s="264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71"/>
      <c r="U57" s="250"/>
      <c r="V57" s="250"/>
      <c r="W57" s="258"/>
      <c r="X57" s="258"/>
      <c r="Y57" s="258"/>
      <c r="Z57" s="252"/>
      <c r="AA57" s="258"/>
      <c r="AB57" s="258"/>
      <c r="AC57" s="258"/>
      <c r="AD57" s="258"/>
      <c r="AE57" s="258"/>
      <c r="AM57" s="259"/>
      <c r="AN57" s="259"/>
      <c r="AO57" s="259"/>
      <c r="AP57" s="259"/>
      <c r="AQ57" s="259"/>
      <c r="AR57" s="259"/>
      <c r="AS57" s="260"/>
      <c r="AV57" s="257"/>
      <c r="AW57" s="301"/>
      <c r="AX57" s="301"/>
      <c r="AY57" s="301"/>
    </row>
    <row r="58" spans="2:51" x14ac:dyDescent="0.25">
      <c r="B58" s="277" t="s">
        <v>130</v>
      </c>
      <c r="C58" s="261"/>
      <c r="D58" s="248"/>
      <c r="E58" s="264"/>
      <c r="F58" s="264"/>
      <c r="G58" s="264"/>
      <c r="H58" s="264"/>
      <c r="I58" s="248"/>
      <c r="J58" s="265"/>
      <c r="K58" s="265"/>
      <c r="L58" s="265"/>
      <c r="M58" s="265"/>
      <c r="N58" s="265"/>
      <c r="O58" s="265"/>
      <c r="P58" s="265"/>
      <c r="Q58" s="265"/>
      <c r="R58" s="265"/>
      <c r="S58" s="252"/>
      <c r="T58" s="252"/>
      <c r="U58" s="252"/>
      <c r="V58" s="252"/>
      <c r="W58" s="252"/>
      <c r="X58" s="252"/>
      <c r="Y58" s="252"/>
      <c r="Z58" s="251"/>
      <c r="AA58" s="252"/>
      <c r="AB58" s="252"/>
      <c r="AC58" s="252"/>
      <c r="AD58" s="252"/>
      <c r="AE58" s="252"/>
      <c r="AF58" s="252"/>
      <c r="AG58" s="252"/>
      <c r="AH58" s="252"/>
      <c r="AI58" s="252"/>
      <c r="AJ58" s="252"/>
      <c r="AK58" s="252"/>
      <c r="AL58" s="252"/>
      <c r="AM58" s="252"/>
      <c r="AN58" s="252"/>
      <c r="AO58" s="252"/>
      <c r="AP58" s="252"/>
      <c r="AQ58" s="252"/>
      <c r="AR58" s="252"/>
      <c r="AS58" s="252"/>
      <c r="AT58" s="252"/>
      <c r="AU58" s="252"/>
      <c r="AV58" s="257"/>
      <c r="AW58" s="301"/>
      <c r="AX58" s="301"/>
      <c r="AY58" s="301"/>
    </row>
    <row r="59" spans="2:51" x14ac:dyDescent="0.25">
      <c r="B59" s="147"/>
      <c r="C59" s="276"/>
      <c r="D59" s="248"/>
      <c r="E59" s="264"/>
      <c r="F59" s="264"/>
      <c r="G59" s="264"/>
      <c r="H59" s="264"/>
      <c r="I59" s="248"/>
      <c r="J59" s="252"/>
      <c r="K59" s="252"/>
      <c r="L59" s="252"/>
      <c r="M59" s="252"/>
      <c r="N59" s="252"/>
      <c r="O59" s="252"/>
      <c r="P59" s="252"/>
      <c r="Q59" s="252"/>
      <c r="R59" s="252"/>
      <c r="S59" s="252"/>
      <c r="T59" s="252"/>
      <c r="U59" s="252"/>
      <c r="V59" s="252"/>
      <c r="W59" s="251"/>
      <c r="X59" s="251"/>
      <c r="Y59" s="251"/>
      <c r="Z59" s="258"/>
      <c r="AA59" s="251"/>
      <c r="AB59" s="251"/>
      <c r="AC59" s="251"/>
      <c r="AD59" s="251"/>
      <c r="AE59" s="251"/>
      <c r="AF59" s="251"/>
      <c r="AG59" s="251"/>
      <c r="AH59" s="251"/>
      <c r="AI59" s="251"/>
      <c r="AJ59" s="251"/>
      <c r="AK59" s="251"/>
      <c r="AL59" s="251"/>
      <c r="AM59" s="251"/>
      <c r="AN59" s="251"/>
      <c r="AO59" s="251"/>
      <c r="AP59" s="251"/>
      <c r="AQ59" s="251"/>
      <c r="AR59" s="251"/>
      <c r="AS59" s="251"/>
      <c r="AT59" s="251"/>
      <c r="AU59" s="251"/>
      <c r="AV59" s="257"/>
      <c r="AW59" s="301"/>
      <c r="AX59" s="301"/>
      <c r="AY59" s="301"/>
    </row>
    <row r="60" spans="2:51" x14ac:dyDescent="0.25">
      <c r="B60" s="147"/>
      <c r="C60" s="276"/>
      <c r="D60" s="264"/>
      <c r="E60" s="248"/>
      <c r="F60" s="264"/>
      <c r="G60" s="248"/>
      <c r="H60" s="248"/>
      <c r="I60" s="264"/>
      <c r="J60" s="252"/>
      <c r="K60" s="252"/>
      <c r="L60" s="252"/>
      <c r="M60" s="252"/>
      <c r="N60" s="252"/>
      <c r="O60" s="252"/>
      <c r="P60" s="252"/>
      <c r="Q60" s="252"/>
      <c r="R60" s="252"/>
      <c r="S60" s="265"/>
      <c r="T60" s="271"/>
      <c r="U60" s="250"/>
      <c r="V60" s="250"/>
      <c r="W60" s="258"/>
      <c r="X60" s="258"/>
      <c r="Y60" s="258"/>
      <c r="Z60" s="258"/>
      <c r="AA60" s="258"/>
      <c r="AB60" s="258"/>
      <c r="AC60" s="258"/>
      <c r="AD60" s="258"/>
      <c r="AE60" s="258"/>
      <c r="AM60" s="259"/>
      <c r="AN60" s="259"/>
      <c r="AO60" s="259"/>
      <c r="AP60" s="259"/>
      <c r="AQ60" s="259"/>
      <c r="AR60" s="259"/>
      <c r="AS60" s="260"/>
      <c r="AV60" s="257"/>
      <c r="AW60" s="301"/>
      <c r="AX60" s="301"/>
      <c r="AY60" s="301"/>
    </row>
    <row r="61" spans="2:51" x14ac:dyDescent="0.25">
      <c r="B61" s="249"/>
      <c r="C61" s="267"/>
      <c r="D61" s="264"/>
      <c r="E61" s="248"/>
      <c r="F61" s="248"/>
      <c r="G61" s="248"/>
      <c r="H61" s="248"/>
      <c r="I61" s="264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71"/>
      <c r="U61" s="250"/>
      <c r="V61" s="250"/>
      <c r="W61" s="258"/>
      <c r="X61" s="258"/>
      <c r="Y61" s="258"/>
      <c r="Z61" s="258"/>
      <c r="AA61" s="258"/>
      <c r="AB61" s="258"/>
      <c r="AC61" s="258"/>
      <c r="AD61" s="258"/>
      <c r="AE61" s="258"/>
      <c r="AM61" s="259"/>
      <c r="AN61" s="259"/>
      <c r="AO61" s="259"/>
      <c r="AP61" s="259"/>
      <c r="AQ61" s="259"/>
      <c r="AR61" s="259"/>
      <c r="AS61" s="260"/>
      <c r="AV61" s="257"/>
      <c r="AW61" s="301"/>
      <c r="AX61" s="301"/>
      <c r="AY61" s="301"/>
    </row>
    <row r="62" spans="2:51" x14ac:dyDescent="0.25">
      <c r="B62" s="249"/>
      <c r="C62" s="267"/>
      <c r="D62" s="264"/>
      <c r="E62" s="264"/>
      <c r="F62" s="248"/>
      <c r="G62" s="264"/>
      <c r="H62" s="264"/>
      <c r="I62" s="264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71"/>
      <c r="U62" s="250"/>
      <c r="V62" s="250"/>
      <c r="W62" s="258"/>
      <c r="X62" s="258"/>
      <c r="Y62" s="258"/>
      <c r="Z62" s="258"/>
      <c r="AA62" s="258"/>
      <c r="AB62" s="258"/>
      <c r="AC62" s="258"/>
      <c r="AD62" s="258"/>
      <c r="AE62" s="258"/>
      <c r="AM62" s="259"/>
      <c r="AN62" s="259"/>
      <c r="AO62" s="259"/>
      <c r="AP62" s="259"/>
      <c r="AQ62" s="259"/>
      <c r="AR62" s="259"/>
      <c r="AS62" s="260"/>
      <c r="AV62" s="257"/>
      <c r="AW62" s="301"/>
      <c r="AX62" s="301"/>
      <c r="AY62" s="301"/>
    </row>
    <row r="63" spans="2:51" x14ac:dyDescent="0.25">
      <c r="B63" s="249"/>
      <c r="C63" s="252"/>
      <c r="D63" s="264"/>
      <c r="E63" s="264"/>
      <c r="F63" s="264"/>
      <c r="G63" s="264"/>
      <c r="H63" s="264"/>
      <c r="I63" s="264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71"/>
      <c r="U63" s="250"/>
      <c r="V63" s="250"/>
      <c r="W63" s="258"/>
      <c r="X63" s="258"/>
      <c r="Y63" s="258"/>
      <c r="Z63" s="258"/>
      <c r="AA63" s="258"/>
      <c r="AB63" s="258"/>
      <c r="AC63" s="258"/>
      <c r="AD63" s="258"/>
      <c r="AE63" s="258"/>
      <c r="AM63" s="259"/>
      <c r="AN63" s="259"/>
      <c r="AO63" s="259"/>
      <c r="AP63" s="259"/>
      <c r="AQ63" s="259"/>
      <c r="AR63" s="259"/>
      <c r="AS63" s="260"/>
      <c r="AV63" s="257"/>
      <c r="AW63" s="301"/>
      <c r="AX63" s="301"/>
      <c r="AY63" s="301"/>
    </row>
    <row r="64" spans="2:51" x14ac:dyDescent="0.25">
      <c r="B64" s="249"/>
      <c r="C64" s="276"/>
      <c r="D64" s="252"/>
      <c r="E64" s="264"/>
      <c r="F64" s="264"/>
      <c r="G64" s="264"/>
      <c r="H64" s="264"/>
      <c r="I64" s="252"/>
      <c r="J64" s="265"/>
      <c r="K64" s="265"/>
      <c r="L64" s="265"/>
      <c r="M64" s="265"/>
      <c r="N64" s="265"/>
      <c r="O64" s="265"/>
      <c r="P64" s="265"/>
      <c r="Q64" s="265"/>
      <c r="R64" s="265"/>
      <c r="S64" s="265"/>
      <c r="T64" s="271"/>
      <c r="U64" s="250"/>
      <c r="V64" s="250"/>
      <c r="W64" s="258"/>
      <c r="X64" s="258"/>
      <c r="Y64" s="258"/>
      <c r="Z64" s="258"/>
      <c r="AA64" s="258"/>
      <c r="AB64" s="258"/>
      <c r="AC64" s="258"/>
      <c r="AD64" s="258"/>
      <c r="AE64" s="258"/>
      <c r="AM64" s="259"/>
      <c r="AN64" s="259"/>
      <c r="AO64" s="259"/>
      <c r="AP64" s="259"/>
      <c r="AQ64" s="259"/>
      <c r="AR64" s="259"/>
      <c r="AS64" s="260"/>
      <c r="AV64" s="257"/>
      <c r="AW64" s="301"/>
      <c r="AX64" s="301"/>
      <c r="AY64" s="301"/>
    </row>
    <row r="65" spans="1:51" x14ac:dyDescent="0.25">
      <c r="B65" s="252"/>
      <c r="C65" s="267"/>
      <c r="D65" s="252"/>
      <c r="E65" s="264"/>
      <c r="F65" s="264"/>
      <c r="G65" s="264"/>
      <c r="H65" s="264"/>
      <c r="I65" s="252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71"/>
      <c r="U65" s="250"/>
      <c r="V65" s="250"/>
      <c r="W65" s="258"/>
      <c r="X65" s="258"/>
      <c r="Y65" s="258"/>
      <c r="Z65" s="258"/>
      <c r="AA65" s="258"/>
      <c r="AB65" s="258"/>
      <c r="AC65" s="258"/>
      <c r="AD65" s="258"/>
      <c r="AE65" s="258"/>
      <c r="AM65" s="259"/>
      <c r="AN65" s="259"/>
      <c r="AO65" s="259"/>
      <c r="AP65" s="259"/>
      <c r="AQ65" s="259"/>
      <c r="AR65" s="259"/>
      <c r="AS65" s="260"/>
      <c r="AU65" s="301"/>
      <c r="AV65" s="257"/>
      <c r="AW65" s="301"/>
      <c r="AX65" s="301"/>
      <c r="AY65" s="301"/>
    </row>
    <row r="66" spans="1:51" x14ac:dyDescent="0.25">
      <c r="B66" s="252"/>
      <c r="C66" s="276"/>
      <c r="D66" s="264"/>
      <c r="E66" s="252"/>
      <c r="F66" s="264"/>
      <c r="G66" s="252"/>
      <c r="H66" s="252"/>
      <c r="I66" s="264"/>
      <c r="J66" s="265"/>
      <c r="K66" s="265"/>
      <c r="L66" s="265"/>
      <c r="M66" s="265"/>
      <c r="N66" s="265"/>
      <c r="O66" s="265"/>
      <c r="P66" s="265"/>
      <c r="Q66" s="265"/>
      <c r="R66" s="265"/>
      <c r="S66" s="265"/>
      <c r="T66" s="271"/>
      <c r="U66" s="250"/>
      <c r="V66" s="250"/>
      <c r="W66" s="258"/>
      <c r="X66" s="258"/>
      <c r="Y66" s="258"/>
      <c r="Z66" s="258"/>
      <c r="AA66" s="258"/>
      <c r="AB66" s="258"/>
      <c r="AC66" s="258"/>
      <c r="AD66" s="258"/>
      <c r="AE66" s="258"/>
      <c r="AM66" s="259"/>
      <c r="AN66" s="259"/>
      <c r="AO66" s="259"/>
      <c r="AP66" s="259"/>
      <c r="AQ66" s="259"/>
      <c r="AR66" s="259"/>
      <c r="AS66" s="260"/>
      <c r="AU66" s="301"/>
      <c r="AV66" s="257"/>
      <c r="AW66" s="301"/>
      <c r="AX66" s="301"/>
      <c r="AY66" s="301"/>
    </row>
    <row r="67" spans="1:51" x14ac:dyDescent="0.25">
      <c r="A67" s="258"/>
      <c r="B67" s="249"/>
      <c r="C67" s="270"/>
      <c r="D67" s="264"/>
      <c r="E67" s="252"/>
      <c r="F67" s="252"/>
      <c r="G67" s="252"/>
      <c r="H67" s="252"/>
      <c r="I67" s="259"/>
      <c r="J67" s="259"/>
      <c r="K67" s="259"/>
      <c r="L67" s="259"/>
      <c r="M67" s="259"/>
      <c r="N67" s="259"/>
      <c r="O67" s="260"/>
      <c r="P67" s="254"/>
      <c r="R67" s="257"/>
      <c r="AS67" s="301"/>
      <c r="AT67" s="301"/>
      <c r="AU67" s="301"/>
      <c r="AV67" s="301"/>
      <c r="AW67" s="301"/>
      <c r="AX67" s="301"/>
      <c r="AY67" s="301"/>
    </row>
    <row r="68" spans="1:51" x14ac:dyDescent="0.25">
      <c r="A68" s="258"/>
      <c r="I68" s="259"/>
      <c r="J68" s="259"/>
      <c r="K68" s="259"/>
      <c r="L68" s="259"/>
      <c r="M68" s="259"/>
      <c r="N68" s="259"/>
      <c r="O68" s="260"/>
      <c r="P68" s="254"/>
      <c r="R68" s="254"/>
      <c r="AS68" s="301"/>
      <c r="AT68" s="301"/>
      <c r="AU68" s="301"/>
      <c r="AV68" s="301"/>
      <c r="AW68" s="301"/>
      <c r="AX68" s="301"/>
      <c r="AY68" s="301"/>
    </row>
    <row r="69" spans="1:51" x14ac:dyDescent="0.25">
      <c r="A69" s="258"/>
      <c r="I69" s="259"/>
      <c r="J69" s="259"/>
      <c r="K69" s="259"/>
      <c r="L69" s="259"/>
      <c r="M69" s="259"/>
      <c r="N69" s="259"/>
      <c r="O69" s="260"/>
      <c r="P69" s="254"/>
      <c r="R69" s="254"/>
      <c r="AS69" s="301"/>
      <c r="AT69" s="301"/>
      <c r="AU69" s="301"/>
      <c r="AV69" s="301"/>
      <c r="AW69" s="301"/>
      <c r="AX69" s="301"/>
      <c r="AY69" s="301"/>
    </row>
    <row r="70" spans="1:51" x14ac:dyDescent="0.25">
      <c r="A70" s="258"/>
      <c r="I70" s="259"/>
      <c r="J70" s="259"/>
      <c r="K70" s="259"/>
      <c r="L70" s="259"/>
      <c r="M70" s="259"/>
      <c r="N70" s="259"/>
      <c r="O70" s="260"/>
      <c r="P70" s="254"/>
      <c r="R70" s="254"/>
      <c r="AS70" s="301"/>
      <c r="AT70" s="301"/>
      <c r="AU70" s="301"/>
      <c r="AV70" s="301"/>
      <c r="AW70" s="301"/>
      <c r="AX70" s="301"/>
      <c r="AY70" s="301"/>
    </row>
    <row r="71" spans="1:51" x14ac:dyDescent="0.25">
      <c r="A71" s="258"/>
      <c r="I71" s="259"/>
      <c r="J71" s="259"/>
      <c r="K71" s="259"/>
      <c r="L71" s="259"/>
      <c r="M71" s="259"/>
      <c r="N71" s="259"/>
      <c r="O71" s="260"/>
      <c r="P71" s="254"/>
      <c r="R71" s="254"/>
      <c r="AS71" s="301"/>
      <c r="AT71" s="301"/>
      <c r="AU71" s="301"/>
      <c r="AV71" s="301"/>
      <c r="AW71" s="301"/>
      <c r="AX71" s="301"/>
      <c r="AY71" s="301"/>
    </row>
    <row r="72" spans="1:51" x14ac:dyDescent="0.25">
      <c r="A72" s="258"/>
      <c r="I72" s="259"/>
      <c r="J72" s="259"/>
      <c r="K72" s="259"/>
      <c r="L72" s="259"/>
      <c r="M72" s="259"/>
      <c r="N72" s="259"/>
      <c r="O72" s="260"/>
      <c r="P72" s="254"/>
      <c r="R72" s="254"/>
      <c r="AS72" s="301"/>
      <c r="AT72" s="301"/>
      <c r="AU72" s="301"/>
      <c r="AV72" s="301"/>
      <c r="AW72" s="301"/>
      <c r="AX72" s="301"/>
      <c r="AY72" s="301"/>
    </row>
    <row r="73" spans="1:51" x14ac:dyDescent="0.25">
      <c r="A73" s="258"/>
      <c r="I73" s="259"/>
      <c r="J73" s="259"/>
      <c r="K73" s="259"/>
      <c r="L73" s="259"/>
      <c r="M73" s="259"/>
      <c r="N73" s="259"/>
      <c r="O73" s="260"/>
      <c r="P73" s="254"/>
      <c r="R73" s="251"/>
      <c r="AS73" s="301"/>
      <c r="AT73" s="301"/>
      <c r="AU73" s="301"/>
      <c r="AV73" s="301"/>
      <c r="AW73" s="301"/>
      <c r="AX73" s="301"/>
      <c r="AY73" s="301"/>
    </row>
    <row r="74" spans="1:51" x14ac:dyDescent="0.25">
      <c r="A74" s="258"/>
      <c r="I74" s="259"/>
      <c r="J74" s="259"/>
      <c r="K74" s="259"/>
      <c r="L74" s="259"/>
      <c r="M74" s="259"/>
      <c r="N74" s="259"/>
      <c r="O74" s="260"/>
      <c r="R74" s="254"/>
      <c r="AS74" s="301"/>
      <c r="AT74" s="301"/>
      <c r="AU74" s="301"/>
      <c r="AV74" s="301"/>
      <c r="AW74" s="301"/>
      <c r="AX74" s="301"/>
      <c r="AY74" s="301"/>
    </row>
    <row r="75" spans="1:51" x14ac:dyDescent="0.25">
      <c r="O75" s="260"/>
      <c r="R75" s="254"/>
      <c r="AS75" s="301"/>
      <c r="AT75" s="301"/>
      <c r="AU75" s="301"/>
      <c r="AV75" s="301"/>
      <c r="AW75" s="301"/>
      <c r="AX75" s="301"/>
      <c r="AY75" s="301"/>
    </row>
    <row r="76" spans="1:51" x14ac:dyDescent="0.25">
      <c r="O76" s="260"/>
      <c r="R76" s="254"/>
      <c r="AS76" s="301"/>
      <c r="AT76" s="301"/>
      <c r="AU76" s="301"/>
      <c r="AV76" s="301"/>
      <c r="AW76" s="301"/>
      <c r="AX76" s="301"/>
      <c r="AY76" s="301"/>
    </row>
    <row r="77" spans="1:51" x14ac:dyDescent="0.25">
      <c r="O77" s="260"/>
      <c r="R77" s="254"/>
      <c r="AS77" s="301"/>
      <c r="AT77" s="301"/>
      <c r="AU77" s="301"/>
      <c r="AV77" s="301"/>
      <c r="AW77" s="301"/>
      <c r="AX77" s="301"/>
      <c r="AY77" s="301"/>
    </row>
    <row r="78" spans="1:51" x14ac:dyDescent="0.25">
      <c r="O78" s="260"/>
      <c r="R78" s="254"/>
      <c r="AS78" s="301"/>
      <c r="AT78" s="301"/>
      <c r="AU78" s="301"/>
      <c r="AV78" s="301"/>
      <c r="AW78" s="301"/>
      <c r="AX78" s="301"/>
      <c r="AY78" s="301"/>
    </row>
    <row r="79" spans="1:51" x14ac:dyDescent="0.25">
      <c r="O79" s="260"/>
      <c r="AS79" s="301"/>
      <c r="AT79" s="301"/>
      <c r="AU79" s="301"/>
      <c r="AV79" s="301"/>
      <c r="AW79" s="301"/>
      <c r="AX79" s="301"/>
      <c r="AY79" s="301"/>
    </row>
    <row r="80" spans="1:51" x14ac:dyDescent="0.25">
      <c r="O80" s="260"/>
      <c r="AS80" s="301"/>
      <c r="AT80" s="301"/>
      <c r="AU80" s="301"/>
      <c r="AV80" s="301"/>
      <c r="AW80" s="301"/>
      <c r="AX80" s="301"/>
      <c r="AY80" s="301"/>
    </row>
    <row r="81" spans="15:51" x14ac:dyDescent="0.25">
      <c r="O81" s="260"/>
      <c r="AS81" s="301"/>
      <c r="AT81" s="301"/>
      <c r="AU81" s="301"/>
      <c r="AV81" s="301"/>
      <c r="AW81" s="301"/>
      <c r="AX81" s="301"/>
      <c r="AY81" s="301"/>
    </row>
    <row r="82" spans="15:51" x14ac:dyDescent="0.25">
      <c r="O82" s="260"/>
      <c r="AS82" s="301"/>
      <c r="AT82" s="301"/>
      <c r="AU82" s="301"/>
      <c r="AV82" s="301"/>
      <c r="AW82" s="301"/>
      <c r="AX82" s="301"/>
      <c r="AY82" s="301"/>
    </row>
    <row r="83" spans="15:51" x14ac:dyDescent="0.25">
      <c r="O83" s="260"/>
      <c r="AS83" s="301"/>
      <c r="AT83" s="301"/>
      <c r="AU83" s="301"/>
      <c r="AV83" s="301"/>
      <c r="AW83" s="301"/>
      <c r="AX83" s="301"/>
      <c r="AY83" s="301"/>
    </row>
    <row r="84" spans="15:51" x14ac:dyDescent="0.25">
      <c r="O84" s="260"/>
      <c r="AS84" s="301"/>
      <c r="AT84" s="301"/>
      <c r="AU84" s="301"/>
      <c r="AV84" s="301"/>
      <c r="AW84" s="301"/>
      <c r="AX84" s="301"/>
      <c r="AY84" s="301"/>
    </row>
    <row r="85" spans="15:51" x14ac:dyDescent="0.25">
      <c r="O85" s="260"/>
      <c r="Q85" s="254"/>
      <c r="AS85" s="301"/>
      <c r="AT85" s="301"/>
      <c r="AU85" s="301"/>
      <c r="AV85" s="301"/>
      <c r="AW85" s="301"/>
      <c r="AX85" s="301"/>
      <c r="AY85" s="301"/>
    </row>
    <row r="86" spans="15:51" x14ac:dyDescent="0.25">
      <c r="O86" s="161"/>
      <c r="P86" s="254"/>
      <c r="Q86" s="254"/>
      <c r="AS86" s="301"/>
      <c r="AT86" s="301"/>
      <c r="AU86" s="301"/>
      <c r="AV86" s="301"/>
      <c r="AW86" s="301"/>
      <c r="AX86" s="301"/>
      <c r="AY86" s="301"/>
    </row>
    <row r="87" spans="15:51" x14ac:dyDescent="0.25">
      <c r="O87" s="161"/>
      <c r="P87" s="254"/>
      <c r="Q87" s="254"/>
      <c r="AS87" s="301"/>
      <c r="AT87" s="301"/>
      <c r="AU87" s="301"/>
      <c r="AV87" s="301"/>
      <c r="AW87" s="301"/>
      <c r="AX87" s="301"/>
      <c r="AY87" s="301"/>
    </row>
    <row r="88" spans="15:51" x14ac:dyDescent="0.25">
      <c r="O88" s="161"/>
      <c r="P88" s="254"/>
      <c r="Q88" s="254"/>
      <c r="AS88" s="301"/>
      <c r="AT88" s="301"/>
      <c r="AU88" s="301"/>
      <c r="AV88" s="301"/>
      <c r="AW88" s="301"/>
      <c r="AX88" s="301"/>
      <c r="AY88" s="301"/>
    </row>
    <row r="89" spans="15:51" x14ac:dyDescent="0.25">
      <c r="O89" s="161"/>
      <c r="P89" s="254"/>
      <c r="Q89" s="254"/>
      <c r="AS89" s="301"/>
      <c r="AT89" s="301"/>
      <c r="AU89" s="301"/>
      <c r="AV89" s="301"/>
      <c r="AW89" s="301"/>
      <c r="AX89" s="301"/>
      <c r="AY89" s="301"/>
    </row>
    <row r="90" spans="15:51" x14ac:dyDescent="0.25">
      <c r="O90" s="161"/>
      <c r="P90" s="254"/>
      <c r="Q90" s="254"/>
      <c r="AS90" s="301"/>
      <c r="AT90" s="301"/>
      <c r="AU90" s="301"/>
      <c r="AV90" s="301"/>
      <c r="AW90" s="301"/>
      <c r="AX90" s="301"/>
      <c r="AY90" s="301"/>
    </row>
    <row r="91" spans="15:51" x14ac:dyDescent="0.25">
      <c r="O91" s="161"/>
      <c r="P91" s="254"/>
      <c r="Q91" s="254"/>
      <c r="AS91" s="301"/>
      <c r="AT91" s="301"/>
      <c r="AU91" s="301"/>
      <c r="AV91" s="301"/>
      <c r="AW91" s="301"/>
      <c r="AX91" s="301"/>
      <c r="AY91" s="301"/>
    </row>
    <row r="92" spans="15:51" x14ac:dyDescent="0.25">
      <c r="O92" s="161"/>
      <c r="P92" s="254"/>
      <c r="Q92" s="254"/>
      <c r="AS92" s="301"/>
      <c r="AT92" s="301"/>
      <c r="AU92" s="301"/>
      <c r="AV92" s="301"/>
      <c r="AW92" s="301"/>
      <c r="AX92" s="301"/>
      <c r="AY92" s="301"/>
    </row>
    <row r="93" spans="15:51" x14ac:dyDescent="0.25">
      <c r="O93" s="161"/>
      <c r="P93" s="254"/>
      <c r="Q93" s="254"/>
      <c r="AS93" s="301"/>
      <c r="AT93" s="301"/>
      <c r="AU93" s="301"/>
      <c r="AV93" s="301"/>
      <c r="AW93" s="301"/>
      <c r="AX93" s="301"/>
      <c r="AY93" s="301"/>
    </row>
    <row r="94" spans="15:51" x14ac:dyDescent="0.25">
      <c r="O94" s="161"/>
      <c r="P94" s="254"/>
      <c r="Q94" s="254"/>
      <c r="AS94" s="301"/>
      <c r="AT94" s="301"/>
      <c r="AU94" s="301"/>
      <c r="AV94" s="301"/>
      <c r="AW94" s="301"/>
      <c r="AX94" s="301"/>
      <c r="AY94" s="301"/>
    </row>
    <row r="95" spans="15:51" x14ac:dyDescent="0.25">
      <c r="O95" s="161"/>
      <c r="P95" s="254"/>
      <c r="Q95" s="254"/>
      <c r="R95" s="254"/>
      <c r="S95" s="254"/>
      <c r="AS95" s="301"/>
      <c r="AT95" s="301"/>
      <c r="AU95" s="301"/>
      <c r="AV95" s="301"/>
      <c r="AW95" s="301"/>
      <c r="AX95" s="301"/>
      <c r="AY95" s="301"/>
    </row>
    <row r="96" spans="15:51" x14ac:dyDescent="0.25">
      <c r="O96" s="161"/>
      <c r="P96" s="254"/>
      <c r="Q96" s="254"/>
      <c r="R96" s="254"/>
      <c r="S96" s="254"/>
      <c r="T96" s="254"/>
      <c r="AS96" s="301"/>
      <c r="AT96" s="301"/>
      <c r="AU96" s="301"/>
      <c r="AV96" s="301"/>
      <c r="AW96" s="301"/>
      <c r="AX96" s="301"/>
      <c r="AY96" s="301"/>
    </row>
    <row r="97" spans="15:51" x14ac:dyDescent="0.25">
      <c r="O97" s="161"/>
      <c r="P97" s="254"/>
      <c r="Q97" s="254"/>
      <c r="R97" s="254"/>
      <c r="S97" s="254"/>
      <c r="T97" s="254"/>
      <c r="AS97" s="301"/>
      <c r="AT97" s="301"/>
      <c r="AU97" s="301"/>
      <c r="AV97" s="301"/>
      <c r="AW97" s="301"/>
      <c r="AX97" s="301"/>
      <c r="AY97" s="301"/>
    </row>
    <row r="98" spans="15:51" x14ac:dyDescent="0.25">
      <c r="O98" s="161"/>
      <c r="P98" s="254"/>
      <c r="T98" s="254"/>
      <c r="AS98" s="301"/>
      <c r="AT98" s="301"/>
      <c r="AU98" s="301"/>
      <c r="AV98" s="301"/>
      <c r="AW98" s="301"/>
      <c r="AX98" s="301"/>
      <c r="AY98" s="301"/>
    </row>
    <row r="99" spans="15:51" x14ac:dyDescent="0.25">
      <c r="O99" s="254"/>
      <c r="Q99" s="254"/>
      <c r="R99" s="254"/>
      <c r="S99" s="254"/>
      <c r="AS99" s="301"/>
      <c r="AT99" s="301"/>
      <c r="AU99" s="301"/>
      <c r="AV99" s="301"/>
      <c r="AW99" s="301"/>
      <c r="AX99" s="301"/>
      <c r="AY99" s="301"/>
    </row>
    <row r="100" spans="15:51" x14ac:dyDescent="0.25">
      <c r="O100" s="161"/>
      <c r="P100" s="254"/>
      <c r="Q100" s="254"/>
      <c r="R100" s="254"/>
      <c r="S100" s="254"/>
      <c r="T100" s="254"/>
      <c r="AS100" s="301"/>
      <c r="AT100" s="301"/>
      <c r="AU100" s="301"/>
      <c r="AV100" s="301"/>
      <c r="AW100" s="301"/>
      <c r="AX100" s="301"/>
      <c r="AY100" s="301"/>
    </row>
    <row r="101" spans="15:51" x14ac:dyDescent="0.25">
      <c r="O101" s="161"/>
      <c r="P101" s="254"/>
      <c r="Q101" s="254"/>
      <c r="R101" s="254"/>
      <c r="S101" s="254"/>
      <c r="T101" s="254"/>
      <c r="U101" s="254"/>
      <c r="AS101" s="301"/>
      <c r="AT101" s="301"/>
      <c r="AU101" s="301"/>
      <c r="AV101" s="301"/>
      <c r="AW101" s="301"/>
      <c r="AX101" s="301"/>
      <c r="AY101" s="301"/>
    </row>
    <row r="102" spans="15:51" x14ac:dyDescent="0.25">
      <c r="O102" s="161"/>
      <c r="P102" s="254"/>
      <c r="T102" s="254"/>
      <c r="U102" s="254"/>
      <c r="AS102" s="301"/>
      <c r="AT102" s="301"/>
      <c r="AU102" s="301"/>
      <c r="AV102" s="301"/>
      <c r="AW102" s="301"/>
      <c r="AX102" s="301"/>
      <c r="AY102" s="301"/>
    </row>
    <row r="114" spans="45:51" x14ac:dyDescent="0.25">
      <c r="AS114" s="301"/>
      <c r="AT114" s="301"/>
      <c r="AU114" s="301"/>
      <c r="AV114" s="301"/>
      <c r="AW114" s="301"/>
      <c r="AX114" s="301"/>
      <c r="AY114" s="301"/>
    </row>
  </sheetData>
  <protectedRanges>
    <protectedRange sqref="N58:R58 B67 S60:T66 B59:B64 S54:T57 N61:R66 T42 T51:T53" name="Range2_12_5_1_1_5"/>
    <protectedRange sqref="L10 L6 D6 D8 AD8 AF8 O8:U8 AJ8:AR8 AF10 AR11:AR34 L24:N31 N32:N34 N10:N23 E11:G15 O16:T34 R11:Y11 AA11:AA15 AC11:AF15 R12:T15 W12:Y15 U12:V34 E16:E34 G16:G34 W16:AG34" name="Range1_16_3_1_1_2"/>
    <protectedRange sqref="I63 J61:M66 J58:M58 I66" name="Range2_2_12_2_1_1_1"/>
    <protectedRange sqref="L16:M23" name="Range1_1_1_1_10_1_1_1_1"/>
    <protectedRange sqref="L32:M34" name="Range1_1_10_1_1_1_1"/>
    <protectedRange sqref="K11:L15 K16:K34 I11:I15 I16:J24 I25:I34 J25" name="Range1_1_2_1_10_2_1_1_1"/>
    <protectedRange sqref="M11:M15" name="Range1_2_1_2_1_10_1_1_1_1"/>
    <protectedRange sqref="G65:H65 F66 E65" name="Range2_2_2_9_2_1_1_1"/>
    <protectedRange sqref="D63 D66:D67" name="Range2_1_1_1_1_1_9_2_1_1_1"/>
    <protectedRange sqref="Q10" name="Range1_17_1_1_1_1"/>
    <protectedRange sqref="AG10" name="Range1_18_1_1_1_1"/>
    <protectedRange sqref="C64 C66" name="Range2_4_1_1_1_1"/>
    <protectedRange sqref="AS16:AS34" name="Range1_1_1_1_1"/>
    <protectedRange sqref="P3:U5" name="Range1_16_1_1_1_1_1"/>
    <protectedRange sqref="C67 C65 C62" name="Range2_1_3_1_1_1"/>
    <protectedRange sqref="H11:H34" name="Range1_1_1_1_1_1_1_1"/>
    <protectedRange sqref="B65:B66 J59:R60 D64:D65 I64:I65 Z57:Z58 S58:Y59 AA58:AU59 E66:E67 G66:H67 F67" name="Range2_2_1_10_1_1_1_2_1"/>
    <protectedRange sqref="C63" name="Range2_2_1_10_2_1_1_1_1"/>
    <protectedRange sqref="R54:R57 G62:H62 D60 F63 E62" name="Range2_12_1_6_1_1_1"/>
    <protectedRange sqref="I60:I62 G63:H64 G58:H58 E63:E64 F64:F65 F58:F59 E58" name="Range2_2_12_1_7_1_1_2"/>
    <protectedRange sqref="D61:D62" name="Range2_1_1_1_1_11_1_2_1_1_2"/>
    <protectedRange sqref="E59 G59:H59 F60" name="Range2_2_2_9_1_1_1_1_1"/>
    <protectedRange sqref="C61" name="Range2_1_1_2_1_1_1"/>
    <protectedRange sqref="C60" name="Range2_1_2_2_1_1_1"/>
    <protectedRange sqref="C59" name="Range2_3_2_1_1_1"/>
    <protectedRange sqref="C58" name="Range2_5_1_1_1_1"/>
    <protectedRange sqref="E60:E61 F61:F62 G60:H61 I58:I59" name="Range2_2_1_1_1_1_1"/>
    <protectedRange sqref="D58:D59" name="Range2_1_1_1_1_1_1_1_1_1"/>
    <protectedRange sqref="AS11:AS15" name="Range1_4_1_1_1_1_1"/>
    <protectedRange sqref="J11:J15 J26:J34" name="Range1_1_2_1_10_1_1_1_1_1"/>
    <protectedRange sqref="R73" name="Range2_2_1_10_1_1_1_1_1_1"/>
    <protectedRange sqref="T41" name="Range2_12_5_1_1_4_2"/>
    <protectedRange sqref="B41:B42" name="Range2_12_5_1_1_1_2"/>
    <protectedRange sqref="E41:H41" name="Range2_2_12_1_7_1_1_1_1"/>
    <protectedRange sqref="D41" name="Range2_3_2_1_3_1_1_2_10_1_1_1_1_1_1"/>
    <protectedRange sqref="C41" name="Range2_1_1_1_1_11_1_2_1_1_1_1"/>
    <protectedRange sqref="S39:S40" name="Range2_12_3_1_1_1_1_1"/>
    <protectedRange sqref="D39:H39 N39:R40" name="Range2_12_1_3_1_1_1_1_1"/>
    <protectedRange sqref="I39:M39 E40:M40" name="Range2_2_12_1_6_1_1_1_1_1"/>
    <protectedRange sqref="D40" name="Range2_1_1_1_1_11_1_1_1_1_1_1_1"/>
    <protectedRange sqref="C40" name="Range2_1_2_1_1_1_1_1_1"/>
    <protectedRange sqref="C39" name="Range2_3_1_1_1_1_1_1"/>
    <protectedRange sqref="S41" name="Range2_12_5_1_1_4_1_1"/>
    <protectedRange sqref="Q41:R41" name="Range2_12_1_5_1_1_1_1_1_1"/>
    <protectedRange sqref="N41:P41" name="Range2_12_1_2_2_1_1_1_1_1_1"/>
    <protectedRange sqref="K41:M41" name="Range2_2_12_1_4_2_1_1_1_1_1_1"/>
    <protectedRange sqref="G42:H42" name="Range2_2_12_1_3_1_1_1_1_1_4_1_1_1"/>
    <protectedRange sqref="E42:F42" name="Range2_2_12_1_7_1_1_3_1_1_1"/>
    <protectedRange sqref="I41:J41" name="Range2_2_12_1_4_2_1_1_1_2_1_1_1"/>
    <protectedRange sqref="S42" name="Range2_12_5_1_1_2_3_1_1"/>
    <protectedRange sqref="Q42:R42" name="Range2_12_1_6_1_1_1_1_2_1_1"/>
    <protectedRange sqref="N42:P42" name="Range2_12_1_2_3_1_1_1_1_2_1_1"/>
    <protectedRange sqref="I42:M42" name="Range2_2_12_1_4_3_1_1_1_1_2_1_1"/>
    <protectedRange sqref="D42" name="Range2_2_12_1_3_1_2_1_1_1_2_1_2_1_1"/>
    <protectedRange sqref="S53" name="Range2_12_5_1_1_5_1_1_1"/>
    <protectedRange sqref="S51:S52" name="Range2_12_2_1_1_1_2_1_1_2"/>
    <protectedRange sqref="R53" name="Range2_12_1_6_1_1_4_1_1_1_1_1_1_1_1_1_1_1"/>
    <protectedRange sqref="R52" name="Range2_12_1_4_1_1_1_1_1_1_1_1_1_1_1_1_1_1_1"/>
    <protectedRange sqref="Q51:R51" name="Range2_12_1_6_1_1_1_2_3_1_1_3_1_1_1_1_1_1_2"/>
    <protectedRange sqref="N51:P51" name="Range2_12_1_2_3_1_1_1_2_3_1_1_3_1_1_1_1_1_1_2"/>
    <protectedRange sqref="J51:M51" name="Range2_2_12_1_4_3_1_1_1_3_3_1_1_3_1_1_1_1_1_1_2"/>
    <protectedRange sqref="I51" name="Range2_2_12_1_7_1_1_5_2_1_1_1_1_1_1_1_1_1_1_1_1"/>
    <protectedRange sqref="D51:E51" name="Range2_2_12_1_3_1_2_1_1_1_2_1_1_1_1_3_1_1_1_1_1_1_1"/>
    <protectedRange sqref="F51" name="Range2_2_12_1_3_1_2_1_1_1_3_1_1_1_1_1_3_1_1_1_1_1_1_1"/>
    <protectedRange sqref="T49:T50" name="Range2_12_5_1_1_3_1"/>
    <protectedRange sqref="S49" name="Range2_12_4_1_1_1_4_2_2_2_1"/>
    <protectedRange sqref="Q49:R49" name="Range2_12_1_6_1_1_1_2_3_2_1_1_3_1"/>
    <protectedRange sqref="N49:P49" name="Range2_12_1_2_3_1_1_1_2_3_2_1_1_3_1"/>
    <protectedRange sqref="K49:M49" name="Range2_2_12_1_4_3_1_1_1_3_3_2_1_1_3_1"/>
    <protectedRange sqref="J49" name="Range2_2_12_1_4_3_1_1_1_3_2_1_2_2_1"/>
    <protectedRange sqref="S50" name="Range2_12_2_1_1_1_2_1_1_1_1"/>
    <protectedRange sqref="G49:H50" name="Range2_2_12_1_3_1_2_1_1_1_2_1_1_1_1_1_1_2_1_1_1"/>
    <protectedRange sqref="D49:E50" name="Range2_2_12_1_3_1_2_1_1_1_2_1_1_1_1_3_1_1_1_1_1"/>
    <protectedRange sqref="F49:F50" name="Range2_2_12_1_3_1_2_1_1_1_3_1_1_1_1_1_3_1_1_1_1_1"/>
    <protectedRange sqref="Q50:R50" name="Range2_12_1_6_1_1_1_2_3_1_1_3_1_1_1_1_1_1_1_1"/>
    <protectedRange sqref="N50:P50" name="Range2_12_1_2_3_1_1_1_2_3_1_1_3_1_1_1_1_1_1_1_1"/>
    <protectedRange sqref="J50:M50" name="Range2_2_12_1_4_3_1_1_1_3_3_1_1_3_1_1_1_1_1_1_1_1"/>
    <protectedRange sqref="I49:I50" name="Range2_2_12_1_4_3_1_1_1_2_1_2_1_1_3_1_1_1_1_1_1_1"/>
    <protectedRange sqref="G51:H51" name="Range2_2_12_1_3_1_2_1_1_1_2_1_3_1_1_3_1_1_1_1_1_1_1_1"/>
    <protectedRange sqref="T48" name="Range2_12_5_1_1_2_1_1_1"/>
    <protectedRange sqref="T43:T44" name="Range2_12_5_1_1_3_1_1_1_1_1_1"/>
    <protectedRange sqref="S43:S44" name="Range2_12_5_1_1_2_3_1_1_1_1_1_1_1_1"/>
    <protectedRange sqref="Q43:R44" name="Range2_12_1_6_1_1_1_1_2_1_1_1_1_1_1_1"/>
    <protectedRange sqref="N43:P44" name="Range2_12_1_2_3_1_1_1_1_2_1_1_1_1_1_1_1"/>
    <protectedRange sqref="I43:M44" name="Range2_2_12_1_4_3_1_1_1_1_2_1_1_1_1_1_1_1"/>
    <protectedRange sqref="E43:H44" name="Range2_2_12_1_3_1_2_1_1_1_1_2_1_1_1_1_1_1_1"/>
    <protectedRange sqref="D43:D44" name="Range2_2_12_1_3_1_2_1_1_1_2_1_2_3_1_1_1_1_1"/>
    <protectedRange sqref="T45" name="Range2_12_5_1_1_2_1_1_1_1_1_1_1_1"/>
    <protectedRange sqref="S45" name="Range2_12_4_1_1_1_4_2_1_1_1_1_1_1_1"/>
    <protectedRange sqref="Q45:R45" name="Range2_12_1_6_1_1_1_2_3_2_1_1_1_1_1_1_1"/>
    <protectedRange sqref="N45:P45" name="Range2_12_1_2_3_1_1_1_2_3_2_1_1_1_1_1_1_1"/>
    <protectedRange sqref="J45:M45" name="Range2_2_12_1_4_3_1_1_1_3_3_2_1_1_1_1_1_1_1"/>
    <protectedRange sqref="I45" name="Range2_2_12_1_4_3_1_1_1_2_1_2_2_1_1_1_1_1_1"/>
    <protectedRange sqref="G45:H45 D45:E45" name="Range2_2_12_1_3_1_2_1_1_1_2_1_3_2_1_1_1_1_1_1"/>
    <protectedRange sqref="F45" name="Range2_2_12_1_3_1_2_1_1_1_1_1_2_2_1_1_1_1_1_1"/>
    <protectedRange sqref="T46:T47" name="Range2_12_5_1_1_6_1_1_1_1_1_1_1_1"/>
    <protectedRange sqref="S46:S47" name="Range2_12_5_1_1_5_3_1_1_1_1_1_1_1_1"/>
    <protectedRange sqref="Q46:R47" name="Range2_12_1_6_1_1_1_2_3_2_1_1_2_1_1_1_1_1_1"/>
    <protectedRange sqref="N46:P47" name="Range2_12_1_2_3_1_1_1_2_3_2_1_1_2_1_1_1_1_1_1"/>
    <protectedRange sqref="J46:M47" name="Range2_2_12_1_4_3_1_1_1_3_3_2_1_1_2_1_1_1_1_1_1"/>
    <protectedRange sqref="I46:I47" name="Range2_2_12_1_4_3_1_1_1_2_1_2_2_1_2_1_1_1_1_1_1"/>
    <protectedRange sqref="G46:H47 D46:E47" name="Range2_2_12_1_3_1_2_1_1_1_2_1_3_2_1_2_1_1_1_1_1_1"/>
    <protectedRange sqref="F46:F47" name="Range2_2_12_1_3_1_2_1_1_1_1_1_2_2_1_2_1_1_1_1_1_1"/>
    <protectedRange sqref="B43:B45" name="Range2_12_5_1_1_1_2_2_1_1_1_1_1_1_1_1_1"/>
    <protectedRange sqref="B46" name="Range2_12_5_1_1_1_3_1_1_1_1_1_1_1_1_1_1"/>
    <protectedRange sqref="S48" name="Range2_12_4_1_1_1_4_2_2_1_1_1"/>
    <protectedRange sqref="Q48:R48" name="Range2_12_1_6_1_1_1_2_3_2_1_1_1_1_1"/>
    <protectedRange sqref="N48:P48" name="Range2_12_1_2_3_1_1_1_2_3_2_1_1_1_1_1"/>
    <protectedRange sqref="K48:M48" name="Range2_2_12_1_4_3_1_1_1_3_3_2_1_1_1_1_1"/>
    <protectedRange sqref="J48" name="Range2_2_12_1_4_3_1_1_1_3_2_1_2_1_1_1"/>
    <protectedRange sqref="D48:E48" name="Range2_2_12_1_3_1_2_1_1_1_2_1_2_3_2_1_1_1"/>
    <protectedRange sqref="I48" name="Range2_2_12_1_4_2_1_1_1_4_1_2_1_1_1_2_1_1_1"/>
    <protectedRange sqref="F48:H48" name="Range2_2_12_1_3_1_1_1_1_1_4_1_2_1_2_1_2_1_1_1"/>
    <protectedRange sqref="B52" name="Range2_12_5_1_1_1_2_1_1_1_1_1_1_1_1"/>
    <protectedRange sqref="B51" name="Range2_12_5_1_1_2_1_4_1_1_1_2_1_1_1_1_1_1_1_1"/>
    <protectedRange sqref="N55:Q57" name="Range2_12_1_6_1_1_2"/>
    <protectedRange sqref="D56:D57 I55:M57 G57:H57 E57" name="Range2_2_12_1_7_1_1_3"/>
    <protectedRange sqref="C57" name="Range2_1_1_2_1_1_2"/>
    <protectedRange sqref="F56:F57 E56 G56:H56" name="Range2_2_12_1_1_1_1_1_2"/>
    <protectedRange sqref="C56" name="Range2_1_4_2_1_1_1_2"/>
    <protectedRange sqref="N54:Q54" name="Range2_12_1_6_1_1_4_1_1_1_1_1_1_1_1_1_1_2"/>
    <protectedRange sqref="J54:M54" name="Range2_2_12_1_7_1_1_6_1_1_1_1_1_1_1_1_1_1_2"/>
    <protectedRange sqref="I54" name="Range2_2_12_1_4_3_1_1_1_5_1_1_1_1_1_1_1_1_1_1_1_2"/>
    <protectedRange sqref="G55:H55" name="Range2_2_12_1_3_1_2_1_1_1_2_1_1_1_1_1_1_2_1_1_1_1_2"/>
    <protectedRange sqref="Q53" name="Range2_12_1_4_1_1_1_1_1_1_1_1_1_1_1_1_1_1_2"/>
    <protectedRange sqref="N53:P53" name="Range2_12_1_2_1_1_1_1_1_1_1_1_1_1_1_1_1_1_1_2"/>
    <protectedRange sqref="J53:M53" name="Range2_2_12_1_4_1_1_1_1_1_1_1_1_1_1_1_1_1_1_1_2"/>
    <protectedRange sqref="Q52" name="Range2_12_1_6_1_1_1_2_3_1_1_3_1_1_1_1_1_1_3"/>
    <protectedRange sqref="N52:P52" name="Range2_12_1_2_3_1_1_1_2_3_1_1_3_1_1_1_1_1_1_3"/>
    <protectedRange sqref="I53 J52:M52" name="Range2_2_12_1_4_3_1_1_1_3_3_1_1_3_1_1_1_1_1_1_3"/>
    <protectedRange sqref="D55:E55 G54:H54" name="Range2_2_12_1_3_1_2_1_1_1_3_1_1_1_1_1_1_1_2_1_1_2"/>
    <protectedRange sqref="I52" name="Range2_2_12_1_7_1_1_5_2_1_1_1_1_1_1_1_1_1_1_1_2"/>
    <protectedRange sqref="D53:E54 G53:H53 F55" name="Range2_2_12_1_3_3_1_1_1_2_1_1_1_1_1_1_1_1_1_1_1_2"/>
    <protectedRange sqref="F53:F54" name="Range2_2_12_1_3_1_2_1_1_1_2_1_3_1_1_3_1_1_1_1_1_1_3"/>
    <protectedRange sqref="D52:E52" name="Range2_2_12_1_3_1_2_1_1_1_2_1_1_1_1_3_1_1_1_1_1_1_2"/>
    <protectedRange sqref="F52" name="Range2_2_12_1_3_1_2_1_1_1_3_1_1_1_1_1_3_1_1_1_1_1_1_2"/>
    <protectedRange sqref="G52:H52" name="Range2_2_12_1_3_1_2_1_1_1_2_1_3_1_1_3_1_1_1_1_1_1_1_2"/>
    <protectedRange sqref="B53" name="Range2_12_5_1_1_1_2_1_1_1_1_1_1_1_1_1"/>
    <protectedRange sqref="B56:B58" name="Range2_12_5_1_1_2_1_3"/>
    <protectedRange sqref="B54" name="Range2_12_5_1_1_2_2_1_3_1_1_1_1_1_1_1_1_1_1_1_1"/>
    <protectedRange sqref="B55" name="Range2_12_5_1_1_2_1_4_1_1_1_2_1_1_1_1_1_1_1_1_1"/>
    <protectedRange sqref="O11:O15" name="Range1_16_3_1_1"/>
    <protectedRange sqref="P11:P15" name="Range1_16_3_1_1_1"/>
    <protectedRange sqref="Q11:Q15" name="Range1_16_3_1_1_3"/>
    <protectedRange sqref="Z11:Z15" name="Range1_16_3_1_1_4"/>
    <protectedRange sqref="AB11:AB15" name="Range1_16_3_1_1_5"/>
    <protectedRange sqref="AG11:AG15" name="Range1_16_3_1_1_6"/>
    <protectedRange sqref="F16:F22" name="Range1_16_3_1_1_2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Y15 AA11:AA15 AC11:AE15 X16:AE34">
    <cfRule type="containsText" dxfId="566" priority="17" operator="containsText" text="N/A">
      <formula>NOT(ISERROR(SEARCH("N/A",X11)))</formula>
    </cfRule>
    <cfRule type="cellIs" dxfId="565" priority="35" operator="equal">
      <formula>0</formula>
    </cfRule>
  </conditionalFormatting>
  <conditionalFormatting sqref="X11:Y15 AA11:AA15 AC11:AE15 X16:AE34">
    <cfRule type="cellIs" dxfId="564" priority="34" operator="greaterThanOrEqual">
      <formula>1185</formula>
    </cfRule>
  </conditionalFormatting>
  <conditionalFormatting sqref="X11:Y15 AA11:AA15 AC11:AE15 X16:AE34">
    <cfRule type="cellIs" dxfId="563" priority="33" operator="between">
      <formula>0.1</formula>
      <formula>1184</formula>
    </cfRule>
  </conditionalFormatting>
  <conditionalFormatting sqref="X8 AJ11:AO15 AJ16:AJ34 AO16:AO32 AK17:AK34 AL16:AN34">
    <cfRule type="cellIs" dxfId="562" priority="32" operator="equal">
      <formula>0</formula>
    </cfRule>
  </conditionalFormatting>
  <conditionalFormatting sqref="X8 AJ11:AO15 AJ16:AJ34 AO16:AO32 AK17:AK34 AL16:AN34">
    <cfRule type="cellIs" dxfId="561" priority="31" operator="greaterThan">
      <formula>1179</formula>
    </cfRule>
  </conditionalFormatting>
  <conditionalFormatting sqref="X8 AJ11:AO15 AJ16:AJ34 AO16:AO32 AK17:AK34 AL16:AN34">
    <cfRule type="cellIs" dxfId="560" priority="30" operator="greaterThan">
      <formula>99</formula>
    </cfRule>
  </conditionalFormatting>
  <conditionalFormatting sqref="X8 AJ11:AO15 AJ16:AJ34 AO16:AO32 AK17:AK34 AL16:AN34">
    <cfRule type="cellIs" dxfId="559" priority="29" operator="greaterThan">
      <formula>0.99</formula>
    </cfRule>
  </conditionalFormatting>
  <conditionalFormatting sqref="AB8">
    <cfRule type="cellIs" dxfId="558" priority="28" operator="equal">
      <formula>0</formula>
    </cfRule>
  </conditionalFormatting>
  <conditionalFormatting sqref="AB8">
    <cfRule type="cellIs" dxfId="557" priority="27" operator="greaterThan">
      <formula>1179</formula>
    </cfRule>
  </conditionalFormatting>
  <conditionalFormatting sqref="AB8">
    <cfRule type="cellIs" dxfId="556" priority="26" operator="greaterThan">
      <formula>99</formula>
    </cfRule>
  </conditionalFormatting>
  <conditionalFormatting sqref="AB8">
    <cfRule type="cellIs" dxfId="555" priority="25" operator="greaterThan">
      <formula>0.99</formula>
    </cfRule>
  </conditionalFormatting>
  <conditionalFormatting sqref="AQ11:AQ34 AK16 AO33:AO34">
    <cfRule type="cellIs" dxfId="554" priority="24" operator="equal">
      <formula>0</formula>
    </cfRule>
  </conditionalFormatting>
  <conditionalFormatting sqref="AQ11:AQ34 AK16 AO33:AO34">
    <cfRule type="cellIs" dxfId="553" priority="23" operator="greaterThan">
      <formula>1179</formula>
    </cfRule>
  </conditionalFormatting>
  <conditionalFormatting sqref="AQ11:AQ34 AK16 AO33:AO34">
    <cfRule type="cellIs" dxfId="552" priority="22" operator="greaterThan">
      <formula>99</formula>
    </cfRule>
  </conditionalFormatting>
  <conditionalFormatting sqref="AQ11:AQ34 AK16 AO33:AO34">
    <cfRule type="cellIs" dxfId="551" priority="21" operator="greaterThan">
      <formula>0.99</formula>
    </cfRule>
  </conditionalFormatting>
  <conditionalFormatting sqref="AI11:AI34">
    <cfRule type="cellIs" dxfId="550" priority="20" operator="greaterThan">
      <formula>$AI$8</formula>
    </cfRule>
  </conditionalFormatting>
  <conditionalFormatting sqref="AH11:AH34">
    <cfRule type="cellIs" dxfId="549" priority="18" operator="greaterThan">
      <formula>$AH$8</formula>
    </cfRule>
    <cfRule type="cellIs" dxfId="548" priority="19" operator="greaterThan">
      <formula>$AH$8</formula>
    </cfRule>
  </conditionalFormatting>
  <conditionalFormatting sqref="AP33:AP34">
    <cfRule type="cellIs" dxfId="547" priority="16" operator="equal">
      <formula>0</formula>
    </cfRule>
  </conditionalFormatting>
  <conditionalFormatting sqref="AP33:AP34">
    <cfRule type="cellIs" dxfId="546" priority="15" operator="greaterThan">
      <formula>1179</formula>
    </cfRule>
  </conditionalFormatting>
  <conditionalFormatting sqref="AP33:AP34">
    <cfRule type="cellIs" dxfId="545" priority="14" operator="greaterThan">
      <formula>99</formula>
    </cfRule>
  </conditionalFormatting>
  <conditionalFormatting sqref="AP33:AP34">
    <cfRule type="cellIs" dxfId="544" priority="13" operator="greaterThan">
      <formula>0.99</formula>
    </cfRule>
  </conditionalFormatting>
  <conditionalFormatting sqref="Z11:Z15">
    <cfRule type="containsText" dxfId="543" priority="9" operator="containsText" text="N/A">
      <formula>NOT(ISERROR(SEARCH("N/A",Z11)))</formula>
    </cfRule>
    <cfRule type="cellIs" dxfId="542" priority="12" operator="equal">
      <formula>0</formula>
    </cfRule>
  </conditionalFormatting>
  <conditionalFormatting sqref="Z11:Z15">
    <cfRule type="cellIs" dxfId="541" priority="11" operator="greaterThanOrEqual">
      <formula>1185</formula>
    </cfRule>
  </conditionalFormatting>
  <conditionalFormatting sqref="Z11:Z15">
    <cfRule type="cellIs" dxfId="540" priority="10" operator="between">
      <formula>0.1</formula>
      <formula>1184</formula>
    </cfRule>
  </conditionalFormatting>
  <conditionalFormatting sqref="AB11:AB15">
    <cfRule type="containsText" dxfId="539" priority="5" operator="containsText" text="N/A">
      <formula>NOT(ISERROR(SEARCH("N/A",AB11)))</formula>
    </cfRule>
    <cfRule type="cellIs" dxfId="538" priority="8" operator="equal">
      <formula>0</formula>
    </cfRule>
  </conditionalFormatting>
  <conditionalFormatting sqref="AB11:AB15">
    <cfRule type="cellIs" dxfId="537" priority="7" operator="greaterThanOrEqual">
      <formula>1185</formula>
    </cfRule>
  </conditionalFormatting>
  <conditionalFormatting sqref="AB11:AB15">
    <cfRule type="cellIs" dxfId="536" priority="6" operator="between">
      <formula>0.1</formula>
      <formula>1184</formula>
    </cfRule>
  </conditionalFormatting>
  <conditionalFormatting sqref="AP11:AP32">
    <cfRule type="cellIs" dxfId="535" priority="4" operator="equal">
      <formula>0</formula>
    </cfRule>
  </conditionalFormatting>
  <conditionalFormatting sqref="AP11:AP32">
    <cfRule type="cellIs" dxfId="534" priority="3" operator="greaterThan">
      <formula>1179</formula>
    </cfRule>
  </conditionalFormatting>
  <conditionalFormatting sqref="AP11:AP32">
    <cfRule type="cellIs" dxfId="533" priority="2" operator="greaterThan">
      <formula>99</formula>
    </cfRule>
  </conditionalFormatting>
  <conditionalFormatting sqref="AP11:AP32">
    <cfRule type="cellIs" dxfId="532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4"/>
  <sheetViews>
    <sheetView showGridLines="0" topLeftCell="A34" zoomScaleNormal="100" workbookViewId="0">
      <pane xSplit="20010" topLeftCell="AE1"/>
      <selection activeCell="B51" sqref="B51"/>
      <selection pane="topRight" activeCell="AE35" sqref="AE35"/>
    </sheetView>
  </sheetViews>
  <sheetFormatPr defaultRowHeight="15" x14ac:dyDescent="0.25"/>
  <cols>
    <col min="1" max="1" width="7.140625" style="301" customWidth="1"/>
    <col min="2" max="2" width="10.5703125" style="301" customWidth="1"/>
    <col min="3" max="3" width="14" style="301" customWidth="1"/>
    <col min="4" max="7" width="9.140625" style="301"/>
    <col min="8" max="8" width="20.42578125" style="301" customWidth="1"/>
    <col min="9" max="10" width="9.140625" style="301"/>
    <col min="11" max="11" width="9" style="301" customWidth="1"/>
    <col min="12" max="14" width="9.140625" style="301" hidden="1" customWidth="1"/>
    <col min="15" max="16" width="9.140625" style="301"/>
    <col min="17" max="18" width="9.140625" style="301" customWidth="1"/>
    <col min="19" max="32" width="9.140625" style="301"/>
    <col min="33" max="33" width="10.42578125" style="301" bestFit="1" customWidth="1"/>
    <col min="34" max="44" width="9.140625" style="301"/>
    <col min="45" max="45" width="83.85546875" style="161" customWidth="1"/>
    <col min="46" max="47" width="9.140625" style="254"/>
    <col min="48" max="48" width="29.7109375" style="254" customWidth="1"/>
    <col min="49" max="49" width="22" style="254" customWidth="1"/>
    <col min="50" max="50" width="9.140625" style="254"/>
    <col min="51" max="51" width="38.5703125" style="254" bestFit="1" customWidth="1"/>
    <col min="52" max="16384" width="9.140625" style="301"/>
  </cols>
  <sheetData>
    <row r="2" spans="2:51" ht="21" x14ac:dyDescent="0.25">
      <c r="B2" s="151"/>
      <c r="C2" s="254"/>
      <c r="D2" s="254"/>
      <c r="E2" s="152"/>
      <c r="F2" s="152"/>
      <c r="G2" s="254"/>
      <c r="H2" s="153"/>
      <c r="I2" s="153"/>
      <c r="J2" s="254"/>
      <c r="K2" s="153"/>
      <c r="L2" s="153"/>
      <c r="M2" s="254"/>
      <c r="N2" s="254"/>
      <c r="O2" s="154"/>
      <c r="P2" s="155" t="s">
        <v>0</v>
      </c>
      <c r="Q2" s="155"/>
      <c r="R2" s="156"/>
      <c r="S2" s="157"/>
      <c r="T2" s="158"/>
      <c r="U2" s="158"/>
      <c r="V2" s="159"/>
      <c r="W2" s="160"/>
      <c r="X2" s="158"/>
      <c r="Y2" s="158"/>
      <c r="Z2" s="158"/>
      <c r="AA2" s="158"/>
      <c r="AB2" s="158"/>
      <c r="AC2" s="158"/>
      <c r="AD2" s="158"/>
      <c r="AE2" s="158"/>
      <c r="AM2" s="254"/>
      <c r="AN2" s="254"/>
      <c r="AO2" s="254"/>
      <c r="AP2" s="254"/>
      <c r="AQ2" s="254"/>
      <c r="AR2" s="254"/>
    </row>
    <row r="3" spans="2:51" ht="21" x14ac:dyDescent="0.25">
      <c r="B3" s="162" t="s">
        <v>1</v>
      </c>
      <c r="C3" s="162"/>
      <c r="D3" s="162"/>
      <c r="E3" s="254"/>
      <c r="F3" s="153"/>
      <c r="G3" s="153"/>
      <c r="H3" s="254"/>
      <c r="I3" s="254"/>
      <c r="J3" s="254"/>
      <c r="K3" s="163"/>
      <c r="L3" s="164"/>
      <c r="M3" s="254"/>
      <c r="N3" s="254"/>
      <c r="O3" s="165" t="s">
        <v>2</v>
      </c>
      <c r="P3" s="367" t="s">
        <v>134</v>
      </c>
      <c r="Q3" s="368"/>
      <c r="R3" s="368"/>
      <c r="S3" s="368"/>
      <c r="T3" s="368"/>
      <c r="U3" s="369"/>
      <c r="V3" s="166"/>
      <c r="W3" s="166"/>
      <c r="X3" s="166"/>
      <c r="Y3" s="166"/>
      <c r="Z3" s="166"/>
      <c r="AH3" s="254"/>
      <c r="AI3" s="254"/>
      <c r="AJ3" s="254"/>
      <c r="AK3" s="254"/>
      <c r="AL3" s="161"/>
      <c r="AM3" s="254"/>
      <c r="AN3" s="254"/>
      <c r="AO3" s="254"/>
      <c r="AP3" s="254"/>
      <c r="AQ3" s="254"/>
      <c r="AR3" s="254"/>
      <c r="AS3" s="254"/>
    </row>
    <row r="4" spans="2:51" x14ac:dyDescent="0.25">
      <c r="B4" s="167" t="s">
        <v>4</v>
      </c>
      <c r="C4" s="167"/>
      <c r="D4" s="167"/>
      <c r="E4" s="254"/>
      <c r="F4" s="168"/>
      <c r="G4" s="254"/>
      <c r="H4" s="254"/>
      <c r="I4" s="254"/>
      <c r="J4" s="254"/>
      <c r="K4" s="254"/>
      <c r="L4" s="254"/>
      <c r="M4" s="254"/>
      <c r="N4" s="254"/>
      <c r="O4" s="165" t="s">
        <v>5</v>
      </c>
      <c r="P4" s="367" t="s">
        <v>135</v>
      </c>
      <c r="Q4" s="368"/>
      <c r="R4" s="368"/>
      <c r="S4" s="368"/>
      <c r="T4" s="368"/>
      <c r="U4" s="369"/>
      <c r="V4" s="166"/>
      <c r="W4" s="166"/>
      <c r="X4" s="166"/>
      <c r="Y4" s="166"/>
      <c r="Z4" s="166"/>
      <c r="AH4" s="254"/>
      <c r="AI4" s="254"/>
      <c r="AJ4" s="254"/>
      <c r="AK4" s="254"/>
      <c r="AL4" s="161"/>
      <c r="AM4" s="254"/>
      <c r="AN4" s="254"/>
      <c r="AO4" s="254"/>
      <c r="AP4" s="254"/>
      <c r="AQ4" s="254"/>
      <c r="AR4" s="254"/>
      <c r="AS4" s="254"/>
    </row>
    <row r="5" spans="2:51" x14ac:dyDescent="0.25">
      <c r="B5" s="254"/>
      <c r="C5" s="254"/>
      <c r="D5" s="254"/>
      <c r="E5" s="169"/>
      <c r="F5" s="169"/>
      <c r="G5" s="254"/>
      <c r="H5" s="254"/>
      <c r="I5" s="254"/>
      <c r="J5" s="254"/>
      <c r="K5" s="254"/>
      <c r="L5" s="254"/>
      <c r="M5" s="254"/>
      <c r="N5" s="254"/>
      <c r="O5" s="165" t="s">
        <v>6</v>
      </c>
      <c r="P5" s="367" t="s">
        <v>133</v>
      </c>
      <c r="Q5" s="368"/>
      <c r="R5" s="368"/>
      <c r="S5" s="368"/>
      <c r="T5" s="368"/>
      <c r="U5" s="369"/>
      <c r="V5" s="166"/>
      <c r="W5" s="166"/>
      <c r="X5" s="166"/>
      <c r="Y5" s="166"/>
      <c r="Z5" s="166"/>
      <c r="AH5" s="254"/>
      <c r="AI5" s="254"/>
      <c r="AJ5" s="254"/>
      <c r="AK5" s="254"/>
      <c r="AL5" s="161"/>
      <c r="AM5" s="254"/>
      <c r="AN5" s="254"/>
      <c r="AO5" s="254"/>
      <c r="AP5" s="254"/>
      <c r="AQ5" s="254"/>
      <c r="AR5" s="254"/>
      <c r="AS5" s="254"/>
    </row>
    <row r="6" spans="2:51" x14ac:dyDescent="0.25">
      <c r="B6" s="367" t="s">
        <v>7</v>
      </c>
      <c r="C6" s="369"/>
      <c r="D6" s="370" t="s">
        <v>8</v>
      </c>
      <c r="E6" s="371"/>
      <c r="F6" s="371"/>
      <c r="G6" s="371"/>
      <c r="H6" s="372"/>
      <c r="I6" s="254"/>
      <c r="J6" s="254"/>
      <c r="K6" s="165"/>
      <c r="L6" s="373">
        <v>41686</v>
      </c>
      <c r="M6" s="373"/>
      <c r="N6" s="170"/>
      <c r="O6" s="170"/>
      <c r="P6" s="171"/>
      <c r="Q6" s="171"/>
      <c r="R6" s="171"/>
      <c r="S6" s="171"/>
      <c r="T6" s="171"/>
      <c r="U6" s="171"/>
      <c r="V6" s="171"/>
      <c r="W6" s="172"/>
      <c r="X6" s="172"/>
      <c r="Y6" s="172"/>
      <c r="Z6" s="172"/>
      <c r="AA6" s="172"/>
      <c r="AB6" s="172"/>
      <c r="AC6" s="172"/>
      <c r="AD6" s="172"/>
      <c r="AE6" s="172"/>
      <c r="AJ6" s="302"/>
      <c r="AM6" s="174"/>
      <c r="AN6" s="174"/>
      <c r="AO6" s="174"/>
      <c r="AP6" s="174"/>
      <c r="AQ6" s="174"/>
      <c r="AR6" s="174"/>
      <c r="AS6" s="175"/>
    </row>
    <row r="7" spans="2:51" ht="36" x14ac:dyDescent="0.25">
      <c r="B7" s="374" t="s">
        <v>9</v>
      </c>
      <c r="C7" s="375"/>
      <c r="D7" s="374" t="s">
        <v>10</v>
      </c>
      <c r="E7" s="376"/>
      <c r="F7" s="376"/>
      <c r="G7" s="375"/>
      <c r="H7" s="322" t="s">
        <v>11</v>
      </c>
      <c r="I7" s="321" t="s">
        <v>12</v>
      </c>
      <c r="J7" s="321" t="s">
        <v>13</v>
      </c>
      <c r="K7" s="321" t="s">
        <v>14</v>
      </c>
      <c r="L7" s="161"/>
      <c r="M7" s="161"/>
      <c r="N7" s="161"/>
      <c r="O7" s="322" t="s">
        <v>15</v>
      </c>
      <c r="P7" s="374" t="s">
        <v>16</v>
      </c>
      <c r="Q7" s="376"/>
      <c r="R7" s="376"/>
      <c r="S7" s="376"/>
      <c r="T7" s="375"/>
      <c r="U7" s="387" t="s">
        <v>17</v>
      </c>
      <c r="V7" s="387"/>
      <c r="W7" s="321" t="s">
        <v>18</v>
      </c>
      <c r="X7" s="374" t="s">
        <v>19</v>
      </c>
      <c r="Y7" s="375"/>
      <c r="Z7" s="374" t="s">
        <v>20</v>
      </c>
      <c r="AA7" s="375"/>
      <c r="AB7" s="374" t="s">
        <v>21</v>
      </c>
      <c r="AC7" s="375"/>
      <c r="AD7" s="374" t="s">
        <v>22</v>
      </c>
      <c r="AE7" s="375"/>
      <c r="AF7" s="321" t="s">
        <v>23</v>
      </c>
      <c r="AG7" s="321" t="s">
        <v>24</v>
      </c>
      <c r="AH7" s="321" t="s">
        <v>25</v>
      </c>
      <c r="AI7" s="321" t="s">
        <v>26</v>
      </c>
      <c r="AJ7" s="374" t="s">
        <v>27</v>
      </c>
      <c r="AK7" s="376"/>
      <c r="AL7" s="376"/>
      <c r="AM7" s="376"/>
      <c r="AN7" s="375"/>
      <c r="AO7" s="374" t="s">
        <v>28</v>
      </c>
      <c r="AP7" s="376"/>
      <c r="AQ7" s="375"/>
      <c r="AR7" s="321" t="s">
        <v>29</v>
      </c>
      <c r="AS7" s="176"/>
      <c r="AT7" s="161"/>
      <c r="AU7" s="161"/>
      <c r="AV7" s="161"/>
      <c r="AW7" s="161"/>
      <c r="AX7" s="161"/>
      <c r="AY7" s="161"/>
    </row>
    <row r="8" spans="2:51" x14ac:dyDescent="0.25">
      <c r="B8" s="377">
        <v>41958</v>
      </c>
      <c r="C8" s="378"/>
      <c r="D8" s="379" t="s">
        <v>30</v>
      </c>
      <c r="E8" s="380"/>
      <c r="F8" s="380"/>
      <c r="G8" s="381"/>
      <c r="H8" s="177"/>
      <c r="I8" s="379" t="s">
        <v>30</v>
      </c>
      <c r="J8" s="380"/>
      <c r="K8" s="381"/>
      <c r="L8" s="178"/>
      <c r="M8" s="178"/>
      <c r="N8" s="178"/>
      <c r="O8" s="177" t="s">
        <v>31</v>
      </c>
      <c r="P8" s="177" t="s">
        <v>31</v>
      </c>
      <c r="Q8" s="177" t="s">
        <v>32</v>
      </c>
      <c r="R8" s="177" t="s">
        <v>32</v>
      </c>
      <c r="S8" s="177" t="s">
        <v>31</v>
      </c>
      <c r="T8" s="177" t="s">
        <v>33</v>
      </c>
      <c r="U8" s="382" t="s">
        <v>34</v>
      </c>
      <c r="V8" s="382"/>
      <c r="W8" s="179" t="s">
        <v>35</v>
      </c>
      <c r="X8" s="383">
        <v>0</v>
      </c>
      <c r="Y8" s="384"/>
      <c r="Z8" s="385" t="s">
        <v>36</v>
      </c>
      <c r="AA8" s="386"/>
      <c r="AB8" s="383">
        <v>1185</v>
      </c>
      <c r="AC8" s="384"/>
      <c r="AD8" s="388">
        <v>800</v>
      </c>
      <c r="AE8" s="389"/>
      <c r="AF8" s="177"/>
      <c r="AG8" s="179">
        <f>AG34-AG10</f>
        <v>25064</v>
      </c>
      <c r="AH8" s="180"/>
      <c r="AI8" s="180"/>
      <c r="AJ8" s="177" t="s">
        <v>37</v>
      </c>
      <c r="AK8" s="177" t="s">
        <v>37</v>
      </c>
      <c r="AL8" s="177" t="s">
        <v>37</v>
      </c>
      <c r="AM8" s="177" t="s">
        <v>37</v>
      </c>
      <c r="AN8" s="177" t="s">
        <v>37</v>
      </c>
      <c r="AO8" s="177" t="s">
        <v>37</v>
      </c>
      <c r="AP8" s="177" t="s">
        <v>32</v>
      </c>
      <c r="AQ8" s="177" t="s">
        <v>32</v>
      </c>
      <c r="AR8" s="177" t="s">
        <v>38</v>
      </c>
      <c r="AS8" s="176"/>
      <c r="AV8" s="181" t="s">
        <v>39</v>
      </c>
    </row>
    <row r="9" spans="2:51" ht="60" x14ac:dyDescent="0.25">
      <c r="B9" s="390" t="s">
        <v>40</v>
      </c>
      <c r="C9" s="390"/>
      <c r="D9" s="391" t="s">
        <v>41</v>
      </c>
      <c r="E9" s="392"/>
      <c r="F9" s="393" t="s">
        <v>42</v>
      </c>
      <c r="G9" s="392"/>
      <c r="H9" s="394" t="s">
        <v>43</v>
      </c>
      <c r="I9" s="390" t="s">
        <v>44</v>
      </c>
      <c r="J9" s="390"/>
      <c r="K9" s="390"/>
      <c r="L9" s="321" t="s">
        <v>45</v>
      </c>
      <c r="M9" s="387" t="s">
        <v>46</v>
      </c>
      <c r="N9" s="182" t="s">
        <v>47</v>
      </c>
      <c r="O9" s="395" t="s">
        <v>48</v>
      </c>
      <c r="P9" s="395" t="s">
        <v>49</v>
      </c>
      <c r="Q9" s="183" t="s">
        <v>50</v>
      </c>
      <c r="R9" s="402" t="s">
        <v>51</v>
      </c>
      <c r="S9" s="403"/>
      <c r="T9" s="404"/>
      <c r="U9" s="319" t="s">
        <v>52</v>
      </c>
      <c r="V9" s="319" t="s">
        <v>53</v>
      </c>
      <c r="W9" s="390" t="s">
        <v>54</v>
      </c>
      <c r="X9" s="408" t="s">
        <v>55</v>
      </c>
      <c r="Y9" s="409"/>
      <c r="Z9" s="409"/>
      <c r="AA9" s="409"/>
      <c r="AB9" s="409"/>
      <c r="AC9" s="409"/>
      <c r="AD9" s="409"/>
      <c r="AE9" s="410"/>
      <c r="AF9" s="318" t="s">
        <v>56</v>
      </c>
      <c r="AG9" s="318" t="s">
        <v>57</v>
      </c>
      <c r="AH9" s="397" t="s">
        <v>58</v>
      </c>
      <c r="AI9" s="411" t="s">
        <v>59</v>
      </c>
      <c r="AJ9" s="319" t="s">
        <v>60</v>
      </c>
      <c r="AK9" s="319" t="s">
        <v>61</v>
      </c>
      <c r="AL9" s="319" t="s">
        <v>62</v>
      </c>
      <c r="AM9" s="319" t="s">
        <v>63</v>
      </c>
      <c r="AN9" s="319" t="s">
        <v>64</v>
      </c>
      <c r="AO9" s="319" t="s">
        <v>65</v>
      </c>
      <c r="AP9" s="319" t="s">
        <v>66</v>
      </c>
      <c r="AQ9" s="395" t="s">
        <v>67</v>
      </c>
      <c r="AR9" s="319" t="s">
        <v>68</v>
      </c>
      <c r="AS9" s="397" t="s">
        <v>69</v>
      </c>
      <c r="AV9" s="184" t="s">
        <v>70</v>
      </c>
      <c r="AW9" s="184" t="s">
        <v>71</v>
      </c>
      <c r="AY9" s="185" t="s">
        <v>72</v>
      </c>
    </row>
    <row r="10" spans="2:51" x14ac:dyDescent="0.25">
      <c r="B10" s="319" t="s">
        <v>73</v>
      </c>
      <c r="C10" s="319" t="s">
        <v>74</v>
      </c>
      <c r="D10" s="319" t="s">
        <v>75</v>
      </c>
      <c r="E10" s="319" t="s">
        <v>76</v>
      </c>
      <c r="F10" s="319" t="s">
        <v>75</v>
      </c>
      <c r="G10" s="319" t="s">
        <v>76</v>
      </c>
      <c r="H10" s="394"/>
      <c r="I10" s="319" t="s">
        <v>76</v>
      </c>
      <c r="J10" s="319" t="s">
        <v>76</v>
      </c>
      <c r="K10" s="319" t="s">
        <v>76</v>
      </c>
      <c r="L10" s="177" t="s">
        <v>30</v>
      </c>
      <c r="M10" s="387"/>
      <c r="N10" s="177" t="s">
        <v>30</v>
      </c>
      <c r="O10" s="396"/>
      <c r="P10" s="396"/>
      <c r="Q10" s="150">
        <f>'NOV 14'!Q34</f>
        <v>14152316</v>
      </c>
      <c r="R10" s="405"/>
      <c r="S10" s="406"/>
      <c r="T10" s="407"/>
      <c r="U10" s="319" t="s">
        <v>76</v>
      </c>
      <c r="V10" s="319" t="s">
        <v>76</v>
      </c>
      <c r="W10" s="390"/>
      <c r="X10" s="186" t="s">
        <v>77</v>
      </c>
      <c r="Y10" s="186" t="s">
        <v>78</v>
      </c>
      <c r="Z10" s="186" t="s">
        <v>79</v>
      </c>
      <c r="AA10" s="186" t="s">
        <v>80</v>
      </c>
      <c r="AB10" s="186" t="s">
        <v>81</v>
      </c>
      <c r="AC10" s="186" t="s">
        <v>82</v>
      </c>
      <c r="AD10" s="186" t="s">
        <v>83</v>
      </c>
      <c r="AE10" s="186" t="s">
        <v>84</v>
      </c>
      <c r="AF10" s="187"/>
      <c r="AG10" s="148">
        <f>'NOV 14'!AG34</f>
        <v>32405208</v>
      </c>
      <c r="AH10" s="397"/>
      <c r="AI10" s="412"/>
      <c r="AJ10" s="319" t="s">
        <v>85</v>
      </c>
      <c r="AK10" s="319" t="s">
        <v>85</v>
      </c>
      <c r="AL10" s="319" t="s">
        <v>85</v>
      </c>
      <c r="AM10" s="319" t="s">
        <v>85</v>
      </c>
      <c r="AN10" s="319" t="s">
        <v>85</v>
      </c>
      <c r="AO10" s="319" t="s">
        <v>85</v>
      </c>
      <c r="AP10" s="149">
        <f>'NOV 14'!AP34</f>
        <v>7124550</v>
      </c>
      <c r="AQ10" s="396"/>
      <c r="AR10" s="320" t="s">
        <v>86</v>
      </c>
      <c r="AS10" s="397"/>
      <c r="AV10" s="188" t="s">
        <v>87</v>
      </c>
      <c r="AW10" s="188" t="s">
        <v>88</v>
      </c>
      <c r="AY10" s="189"/>
    </row>
    <row r="11" spans="2:51" x14ac:dyDescent="0.25">
      <c r="B11" s="190">
        <v>2</v>
      </c>
      <c r="C11" s="190">
        <v>4.1666666666666664E-2</v>
      </c>
      <c r="D11" s="191">
        <v>12</v>
      </c>
      <c r="E11" s="192">
        <f>D11/1.42</f>
        <v>8.4507042253521139</v>
      </c>
      <c r="F11" s="255">
        <v>66</v>
      </c>
      <c r="G11" s="192">
        <f>F11/1.42</f>
        <v>46.478873239436624</v>
      </c>
      <c r="H11" s="193" t="s">
        <v>89</v>
      </c>
      <c r="I11" s="193">
        <f>J11-(2/1.42)</f>
        <v>41.549295774647888</v>
      </c>
      <c r="J11" s="194">
        <f>(F11-5)/1.42</f>
        <v>42.95774647887324</v>
      </c>
      <c r="K11" s="193">
        <f>J11+(6/1.42)</f>
        <v>47.183098591549296</v>
      </c>
      <c r="L11" s="195">
        <v>14</v>
      </c>
      <c r="M11" s="196" t="s">
        <v>90</v>
      </c>
      <c r="N11" s="196">
        <v>11.4</v>
      </c>
      <c r="O11" s="197">
        <v>116</v>
      </c>
      <c r="P11" s="197">
        <v>90</v>
      </c>
      <c r="Q11" s="197">
        <v>14156144</v>
      </c>
      <c r="R11" s="198">
        <f>Q11-Q10</f>
        <v>3828</v>
      </c>
      <c r="S11" s="199">
        <f>R11*24/1000</f>
        <v>91.872</v>
      </c>
      <c r="T11" s="199">
        <f>R11/1000</f>
        <v>3.8279999999999998</v>
      </c>
      <c r="U11" s="200">
        <v>5.2</v>
      </c>
      <c r="V11" s="200">
        <f>U11</f>
        <v>5.2</v>
      </c>
      <c r="W11" s="262" t="s">
        <v>132</v>
      </c>
      <c r="X11" s="256">
        <v>0</v>
      </c>
      <c r="Y11" s="256">
        <v>0</v>
      </c>
      <c r="Z11" s="256">
        <v>1034</v>
      </c>
      <c r="AA11" s="256">
        <v>0</v>
      </c>
      <c r="AB11" s="256">
        <v>1048</v>
      </c>
      <c r="AC11" s="201" t="s">
        <v>91</v>
      </c>
      <c r="AD11" s="201" t="s">
        <v>91</v>
      </c>
      <c r="AE11" s="201" t="s">
        <v>91</v>
      </c>
      <c r="AF11" s="202" t="s">
        <v>91</v>
      </c>
      <c r="AG11" s="202">
        <v>32405842</v>
      </c>
      <c r="AH11" s="203">
        <f>IF(ISBLANK(AG11),"-",AG11-AG10)</f>
        <v>634</v>
      </c>
      <c r="AI11" s="204">
        <f>AH11/T11</f>
        <v>165.62173458725184</v>
      </c>
      <c r="AJ11" s="205">
        <v>0</v>
      </c>
      <c r="AK11" s="205">
        <v>0</v>
      </c>
      <c r="AL11" s="205">
        <v>1</v>
      </c>
      <c r="AM11" s="205">
        <v>0</v>
      </c>
      <c r="AN11" s="205">
        <v>1</v>
      </c>
      <c r="AO11" s="205">
        <v>0.35</v>
      </c>
      <c r="AP11" s="328">
        <v>7125561</v>
      </c>
      <c r="AQ11" s="256">
        <f>AP11-AP10</f>
        <v>1011</v>
      </c>
      <c r="AR11" s="206"/>
      <c r="AS11" s="207" t="s">
        <v>114</v>
      </c>
      <c r="AV11" s="188" t="s">
        <v>89</v>
      </c>
      <c r="AW11" s="188" t="s">
        <v>92</v>
      </c>
      <c r="AY11" s="253" t="s">
        <v>134</v>
      </c>
    </row>
    <row r="12" spans="2:51" x14ac:dyDescent="0.25">
      <c r="B12" s="190">
        <v>2.0416666666666701</v>
      </c>
      <c r="C12" s="190">
        <v>8.3333333333333329E-2</v>
      </c>
      <c r="D12" s="191">
        <v>14</v>
      </c>
      <c r="E12" s="192">
        <f t="shared" ref="E12:E34" si="0">D12/1.42</f>
        <v>9.8591549295774659</v>
      </c>
      <c r="F12" s="255">
        <v>66</v>
      </c>
      <c r="G12" s="192">
        <f t="shared" ref="G12:G34" si="1">F12/1.42</f>
        <v>46.478873239436624</v>
      </c>
      <c r="H12" s="193" t="s">
        <v>89</v>
      </c>
      <c r="I12" s="193">
        <f t="shared" ref="I12:I34" si="2">J12-(2/1.42)</f>
        <v>41.549295774647888</v>
      </c>
      <c r="J12" s="194">
        <f>(F12-5)/1.42</f>
        <v>42.95774647887324</v>
      </c>
      <c r="K12" s="193">
        <f>J12+(6/1.42)</f>
        <v>47.183098591549296</v>
      </c>
      <c r="L12" s="195">
        <v>14</v>
      </c>
      <c r="M12" s="196" t="s">
        <v>90</v>
      </c>
      <c r="N12" s="196">
        <v>11.2</v>
      </c>
      <c r="O12" s="197">
        <v>117</v>
      </c>
      <c r="P12" s="197">
        <v>88</v>
      </c>
      <c r="Q12" s="197">
        <v>14159843</v>
      </c>
      <c r="R12" s="198">
        <f t="shared" ref="R12:R34" si="3">Q12-Q11</f>
        <v>3699</v>
      </c>
      <c r="S12" s="199">
        <f t="shared" ref="S12:S34" si="4">R12*24/1000</f>
        <v>88.775999999999996</v>
      </c>
      <c r="T12" s="199">
        <f t="shared" ref="T12:T34" si="5">R12/1000</f>
        <v>3.6989999999999998</v>
      </c>
      <c r="U12" s="200">
        <v>6.4</v>
      </c>
      <c r="V12" s="200">
        <f t="shared" ref="V12:V34" si="6">U12</f>
        <v>6.4</v>
      </c>
      <c r="W12" s="262" t="s">
        <v>132</v>
      </c>
      <c r="X12" s="256">
        <v>0</v>
      </c>
      <c r="Y12" s="256">
        <v>0</v>
      </c>
      <c r="Z12" s="256">
        <v>1004</v>
      </c>
      <c r="AA12" s="256">
        <v>0</v>
      </c>
      <c r="AB12" s="256">
        <v>1008</v>
      </c>
      <c r="AC12" s="201" t="s">
        <v>91</v>
      </c>
      <c r="AD12" s="201" t="s">
        <v>91</v>
      </c>
      <c r="AE12" s="201" t="s">
        <v>91</v>
      </c>
      <c r="AF12" s="202" t="s">
        <v>91</v>
      </c>
      <c r="AG12" s="202">
        <v>32406430</v>
      </c>
      <c r="AH12" s="203">
        <f>IF(ISBLANK(AG12),"-",AG12-AG11)</f>
        <v>588</v>
      </c>
      <c r="AI12" s="204">
        <f t="shared" ref="AI12:AI34" si="7">AH12/T12</f>
        <v>158.96188158961883</v>
      </c>
      <c r="AJ12" s="205">
        <v>0</v>
      </c>
      <c r="AK12" s="205">
        <v>0</v>
      </c>
      <c r="AL12" s="205">
        <v>1</v>
      </c>
      <c r="AM12" s="205">
        <v>0</v>
      </c>
      <c r="AN12" s="205">
        <v>1</v>
      </c>
      <c r="AO12" s="205">
        <v>0.35</v>
      </c>
      <c r="AP12" s="256">
        <v>7126652</v>
      </c>
      <c r="AQ12" s="256">
        <f t="shared" ref="AQ12:AQ34" si="8">AP12-AP11</f>
        <v>1091</v>
      </c>
      <c r="AR12" s="208"/>
      <c r="AS12" s="207" t="s">
        <v>114</v>
      </c>
      <c r="AV12" s="188" t="s">
        <v>93</v>
      </c>
      <c r="AW12" s="188" t="s">
        <v>94</v>
      </c>
      <c r="AY12" s="253" t="s">
        <v>3</v>
      </c>
    </row>
    <row r="13" spans="2:51" x14ac:dyDescent="0.25">
      <c r="B13" s="190">
        <v>2.0833333333333299</v>
      </c>
      <c r="C13" s="190">
        <v>0.125</v>
      </c>
      <c r="D13" s="191">
        <v>16</v>
      </c>
      <c r="E13" s="192">
        <f t="shared" si="0"/>
        <v>11.267605633802818</v>
      </c>
      <c r="F13" s="255">
        <v>66</v>
      </c>
      <c r="G13" s="192">
        <f t="shared" si="1"/>
        <v>46.478873239436624</v>
      </c>
      <c r="H13" s="193" t="s">
        <v>89</v>
      </c>
      <c r="I13" s="193">
        <f t="shared" si="2"/>
        <v>41.549295774647888</v>
      </c>
      <c r="J13" s="194">
        <f>(F13-5)/1.42</f>
        <v>42.95774647887324</v>
      </c>
      <c r="K13" s="193">
        <f>J13+(6/1.42)</f>
        <v>47.183098591549296</v>
      </c>
      <c r="L13" s="195">
        <v>14</v>
      </c>
      <c r="M13" s="196" t="s">
        <v>90</v>
      </c>
      <c r="N13" s="196">
        <v>11.2</v>
      </c>
      <c r="O13" s="197">
        <v>115</v>
      </c>
      <c r="P13" s="197">
        <v>89</v>
      </c>
      <c r="Q13" s="197">
        <v>14163465</v>
      </c>
      <c r="R13" s="198">
        <f t="shared" si="3"/>
        <v>3622</v>
      </c>
      <c r="S13" s="199">
        <f t="shared" si="4"/>
        <v>86.927999999999997</v>
      </c>
      <c r="T13" s="199">
        <f t="shared" si="5"/>
        <v>3.6219999999999999</v>
      </c>
      <c r="U13" s="200">
        <v>7.5</v>
      </c>
      <c r="V13" s="200">
        <f t="shared" si="6"/>
        <v>7.5</v>
      </c>
      <c r="W13" s="262" t="s">
        <v>132</v>
      </c>
      <c r="X13" s="256">
        <v>0</v>
      </c>
      <c r="Y13" s="256">
        <v>0</v>
      </c>
      <c r="Z13" s="256">
        <v>996</v>
      </c>
      <c r="AA13" s="256">
        <v>0</v>
      </c>
      <c r="AB13" s="256">
        <v>1008</v>
      </c>
      <c r="AC13" s="201" t="s">
        <v>91</v>
      </c>
      <c r="AD13" s="201" t="s">
        <v>91</v>
      </c>
      <c r="AE13" s="201" t="s">
        <v>91</v>
      </c>
      <c r="AF13" s="202" t="s">
        <v>91</v>
      </c>
      <c r="AG13" s="202">
        <v>32406994</v>
      </c>
      <c r="AH13" s="203">
        <f>IF(ISBLANK(AG13),"-",AG13-AG12)</f>
        <v>564</v>
      </c>
      <c r="AI13" s="204">
        <f t="shared" si="7"/>
        <v>155.71507454445057</v>
      </c>
      <c r="AJ13" s="205">
        <v>0</v>
      </c>
      <c r="AK13" s="205">
        <v>0</v>
      </c>
      <c r="AL13" s="205">
        <v>1</v>
      </c>
      <c r="AM13" s="205">
        <v>0</v>
      </c>
      <c r="AN13" s="205">
        <v>1</v>
      </c>
      <c r="AO13" s="205">
        <v>0.35</v>
      </c>
      <c r="AP13" s="256">
        <v>7127762</v>
      </c>
      <c r="AQ13" s="256">
        <f t="shared" si="8"/>
        <v>1110</v>
      </c>
      <c r="AR13" s="206"/>
      <c r="AS13" s="207" t="s">
        <v>114</v>
      </c>
      <c r="AV13" s="188" t="s">
        <v>95</v>
      </c>
      <c r="AW13" s="188" t="s">
        <v>96</v>
      </c>
      <c r="AY13" s="253" t="s">
        <v>136</v>
      </c>
    </row>
    <row r="14" spans="2:51" x14ac:dyDescent="0.25">
      <c r="B14" s="190">
        <v>2.125</v>
      </c>
      <c r="C14" s="190">
        <v>0.16666666666666699</v>
      </c>
      <c r="D14" s="191">
        <v>17</v>
      </c>
      <c r="E14" s="192">
        <f t="shared" si="0"/>
        <v>11.971830985915494</v>
      </c>
      <c r="F14" s="255">
        <v>66</v>
      </c>
      <c r="G14" s="192">
        <f t="shared" si="1"/>
        <v>46.478873239436624</v>
      </c>
      <c r="H14" s="193" t="s">
        <v>89</v>
      </c>
      <c r="I14" s="193">
        <f t="shared" si="2"/>
        <v>41.549295774647888</v>
      </c>
      <c r="J14" s="194">
        <f>(F14-5)/1.42</f>
        <v>42.95774647887324</v>
      </c>
      <c r="K14" s="193">
        <f>J14+(6/1.42)</f>
        <v>47.183098591549296</v>
      </c>
      <c r="L14" s="195">
        <v>14</v>
      </c>
      <c r="M14" s="196" t="s">
        <v>90</v>
      </c>
      <c r="N14" s="196">
        <v>12.8</v>
      </c>
      <c r="O14" s="197">
        <v>113</v>
      </c>
      <c r="P14" s="197">
        <v>90</v>
      </c>
      <c r="Q14" s="197">
        <v>14167089</v>
      </c>
      <c r="R14" s="198">
        <f t="shared" si="3"/>
        <v>3624</v>
      </c>
      <c r="S14" s="199">
        <f t="shared" si="4"/>
        <v>86.975999999999999</v>
      </c>
      <c r="T14" s="199">
        <f t="shared" si="5"/>
        <v>3.6240000000000001</v>
      </c>
      <c r="U14" s="200">
        <v>8.6</v>
      </c>
      <c r="V14" s="200">
        <f t="shared" si="6"/>
        <v>8.6</v>
      </c>
      <c r="W14" s="262" t="s">
        <v>132</v>
      </c>
      <c r="X14" s="256">
        <v>0</v>
      </c>
      <c r="Y14" s="256">
        <v>0</v>
      </c>
      <c r="Z14" s="256">
        <v>991</v>
      </c>
      <c r="AA14" s="256">
        <v>0</v>
      </c>
      <c r="AB14" s="256">
        <v>1008</v>
      </c>
      <c r="AC14" s="201" t="s">
        <v>91</v>
      </c>
      <c r="AD14" s="201" t="s">
        <v>91</v>
      </c>
      <c r="AE14" s="201" t="s">
        <v>91</v>
      </c>
      <c r="AF14" s="202" t="s">
        <v>91</v>
      </c>
      <c r="AG14" s="202">
        <v>32407538</v>
      </c>
      <c r="AH14" s="203">
        <f t="shared" ref="AH14:AH34" si="9">IF(ISBLANK(AG14),"-",AG14-AG13)</f>
        <v>544</v>
      </c>
      <c r="AI14" s="204">
        <f t="shared" si="7"/>
        <v>150.1103752759382</v>
      </c>
      <c r="AJ14" s="205">
        <v>0</v>
      </c>
      <c r="AK14" s="205">
        <v>0</v>
      </c>
      <c r="AL14" s="205">
        <v>1</v>
      </c>
      <c r="AM14" s="205">
        <v>0</v>
      </c>
      <c r="AN14" s="205">
        <v>1</v>
      </c>
      <c r="AO14" s="205">
        <v>0.35</v>
      </c>
      <c r="AP14" s="256">
        <v>7128828</v>
      </c>
      <c r="AQ14" s="256">
        <f t="shared" si="8"/>
        <v>1066</v>
      </c>
      <c r="AR14" s="206"/>
      <c r="AS14" s="207" t="s">
        <v>114</v>
      </c>
      <c r="AT14" s="209"/>
      <c r="AV14" s="188" t="s">
        <v>97</v>
      </c>
      <c r="AW14" s="188" t="s">
        <v>98</v>
      </c>
      <c r="AY14" s="253" t="s">
        <v>135</v>
      </c>
    </row>
    <row r="15" spans="2:51" x14ac:dyDescent="0.25">
      <c r="B15" s="190">
        <v>2.1666666666666701</v>
      </c>
      <c r="C15" s="190">
        <v>0.20833333333333301</v>
      </c>
      <c r="D15" s="191">
        <v>23</v>
      </c>
      <c r="E15" s="192">
        <f t="shared" si="0"/>
        <v>16.197183098591552</v>
      </c>
      <c r="F15" s="255">
        <v>66</v>
      </c>
      <c r="G15" s="192">
        <f t="shared" si="1"/>
        <v>46.478873239436624</v>
      </c>
      <c r="H15" s="193" t="s">
        <v>89</v>
      </c>
      <c r="I15" s="193">
        <f t="shared" si="2"/>
        <v>41.549295774647888</v>
      </c>
      <c r="J15" s="194">
        <f>(F15-5)/1.42</f>
        <v>42.95774647887324</v>
      </c>
      <c r="K15" s="193">
        <f>J15+(6/1.42)</f>
        <v>47.183098591549296</v>
      </c>
      <c r="L15" s="195">
        <v>18</v>
      </c>
      <c r="M15" s="196" t="s">
        <v>90</v>
      </c>
      <c r="N15" s="196">
        <v>13.1</v>
      </c>
      <c r="O15" s="197">
        <v>94</v>
      </c>
      <c r="P15" s="197">
        <v>94</v>
      </c>
      <c r="Q15" s="197">
        <v>14170888</v>
      </c>
      <c r="R15" s="198">
        <f t="shared" si="3"/>
        <v>3799</v>
      </c>
      <c r="S15" s="199">
        <f t="shared" si="4"/>
        <v>91.176000000000002</v>
      </c>
      <c r="T15" s="199">
        <f t="shared" si="5"/>
        <v>3.7989999999999999</v>
      </c>
      <c r="U15" s="200">
        <v>9.5</v>
      </c>
      <c r="V15" s="200">
        <f t="shared" si="6"/>
        <v>9.5</v>
      </c>
      <c r="W15" s="262" t="s">
        <v>132</v>
      </c>
      <c r="X15" s="256">
        <v>0</v>
      </c>
      <c r="Y15" s="256">
        <v>0</v>
      </c>
      <c r="Z15" s="256">
        <v>992</v>
      </c>
      <c r="AA15" s="256">
        <v>0</v>
      </c>
      <c r="AB15" s="256">
        <v>1008</v>
      </c>
      <c r="AC15" s="201" t="s">
        <v>91</v>
      </c>
      <c r="AD15" s="201" t="s">
        <v>91</v>
      </c>
      <c r="AE15" s="201" t="s">
        <v>91</v>
      </c>
      <c r="AF15" s="202" t="s">
        <v>91</v>
      </c>
      <c r="AG15" s="202">
        <v>32408086</v>
      </c>
      <c r="AH15" s="203">
        <f t="shared" si="9"/>
        <v>548</v>
      </c>
      <c r="AI15" s="204">
        <f t="shared" si="7"/>
        <v>144.248486443801</v>
      </c>
      <c r="AJ15" s="205">
        <v>0</v>
      </c>
      <c r="AK15" s="205">
        <v>0</v>
      </c>
      <c r="AL15" s="205">
        <v>1</v>
      </c>
      <c r="AM15" s="205">
        <v>0</v>
      </c>
      <c r="AN15" s="205">
        <v>1</v>
      </c>
      <c r="AO15" s="205">
        <v>0.35</v>
      </c>
      <c r="AP15" s="256">
        <v>7129708</v>
      </c>
      <c r="AQ15" s="256">
        <f t="shared" si="8"/>
        <v>880</v>
      </c>
      <c r="AR15" s="206"/>
      <c r="AS15" s="207" t="s">
        <v>114</v>
      </c>
      <c r="AV15" s="188" t="s">
        <v>99</v>
      </c>
      <c r="AW15" s="188" t="s">
        <v>100</v>
      </c>
      <c r="AY15" s="253" t="s">
        <v>143</v>
      </c>
    </row>
    <row r="16" spans="2:51" x14ac:dyDescent="0.25">
      <c r="B16" s="190">
        <v>2.2083333333333299</v>
      </c>
      <c r="C16" s="190">
        <v>0.25</v>
      </c>
      <c r="D16" s="191">
        <v>16</v>
      </c>
      <c r="E16" s="192">
        <f t="shared" si="0"/>
        <v>11.267605633802818</v>
      </c>
      <c r="F16" s="210">
        <v>68</v>
      </c>
      <c r="G16" s="192">
        <f t="shared" si="1"/>
        <v>47.887323943661976</v>
      </c>
      <c r="H16" s="193" t="s">
        <v>89</v>
      </c>
      <c r="I16" s="193">
        <f t="shared" si="2"/>
        <v>46.478873239436624</v>
      </c>
      <c r="J16" s="194">
        <f t="shared" ref="J16:J25" si="10">F16/1.42</f>
        <v>47.887323943661976</v>
      </c>
      <c r="K16" s="193">
        <f>J16+1.42</f>
        <v>49.307323943661977</v>
      </c>
      <c r="L16" s="195">
        <v>19</v>
      </c>
      <c r="M16" s="196" t="s">
        <v>101</v>
      </c>
      <c r="N16" s="196">
        <v>13.1</v>
      </c>
      <c r="O16" s="197">
        <v>113</v>
      </c>
      <c r="P16" s="197">
        <v>115</v>
      </c>
      <c r="Q16" s="197">
        <v>14175179</v>
      </c>
      <c r="R16" s="198">
        <f t="shared" si="3"/>
        <v>4291</v>
      </c>
      <c r="S16" s="199">
        <f t="shared" si="4"/>
        <v>102.98399999999999</v>
      </c>
      <c r="T16" s="199">
        <f t="shared" si="5"/>
        <v>4.2910000000000004</v>
      </c>
      <c r="U16" s="200">
        <v>9.5</v>
      </c>
      <c r="V16" s="200">
        <f t="shared" si="6"/>
        <v>9.5</v>
      </c>
      <c r="W16" s="262" t="s">
        <v>132</v>
      </c>
      <c r="X16" s="256">
        <v>0</v>
      </c>
      <c r="Y16" s="256">
        <v>0</v>
      </c>
      <c r="Z16" s="256">
        <v>1093</v>
      </c>
      <c r="AA16" s="256">
        <v>0</v>
      </c>
      <c r="AB16" s="256">
        <v>1110</v>
      </c>
      <c r="AC16" s="201" t="s">
        <v>91</v>
      </c>
      <c r="AD16" s="201" t="s">
        <v>91</v>
      </c>
      <c r="AE16" s="201" t="s">
        <v>91</v>
      </c>
      <c r="AF16" s="202" t="s">
        <v>91</v>
      </c>
      <c r="AG16" s="202">
        <v>32408706</v>
      </c>
      <c r="AH16" s="203">
        <f t="shared" si="9"/>
        <v>620</v>
      </c>
      <c r="AI16" s="204">
        <f t="shared" si="7"/>
        <v>144.48846422745279</v>
      </c>
      <c r="AJ16" s="205">
        <v>0</v>
      </c>
      <c r="AK16" s="205">
        <v>0</v>
      </c>
      <c r="AL16" s="205">
        <v>1</v>
      </c>
      <c r="AM16" s="205">
        <v>0</v>
      </c>
      <c r="AN16" s="205">
        <v>1</v>
      </c>
      <c r="AO16" s="329">
        <v>0</v>
      </c>
      <c r="AP16" s="328">
        <v>7129708</v>
      </c>
      <c r="AQ16" s="256">
        <f t="shared" si="8"/>
        <v>0</v>
      </c>
      <c r="AR16" s="208"/>
      <c r="AS16" s="207" t="s">
        <v>102</v>
      </c>
      <c r="AV16" s="188" t="s">
        <v>103</v>
      </c>
      <c r="AW16" s="188" t="s">
        <v>104</v>
      </c>
      <c r="AY16" s="253" t="s">
        <v>133</v>
      </c>
    </row>
    <row r="17" spans="1:51" x14ac:dyDescent="0.25">
      <c r="B17" s="190">
        <v>2.25</v>
      </c>
      <c r="C17" s="190">
        <v>0.29166666666666702</v>
      </c>
      <c r="D17" s="191">
        <v>10</v>
      </c>
      <c r="E17" s="192">
        <f t="shared" si="0"/>
        <v>7.042253521126761</v>
      </c>
      <c r="F17" s="210">
        <v>83</v>
      </c>
      <c r="G17" s="192">
        <f t="shared" si="1"/>
        <v>58.450704225352112</v>
      </c>
      <c r="H17" s="193" t="s">
        <v>89</v>
      </c>
      <c r="I17" s="193">
        <f t="shared" si="2"/>
        <v>57.04225352112676</v>
      </c>
      <c r="J17" s="194">
        <f t="shared" si="10"/>
        <v>58.450704225352112</v>
      </c>
      <c r="K17" s="193">
        <f t="shared" ref="K17:K22" si="11">J17+1.42</f>
        <v>59.870704225352114</v>
      </c>
      <c r="L17" s="195">
        <v>19</v>
      </c>
      <c r="M17" s="196" t="s">
        <v>101</v>
      </c>
      <c r="N17" s="196">
        <v>16.7</v>
      </c>
      <c r="O17" s="197">
        <v>140</v>
      </c>
      <c r="P17" s="197">
        <v>138</v>
      </c>
      <c r="Q17" s="197">
        <v>14180712</v>
      </c>
      <c r="R17" s="198">
        <f t="shared" si="3"/>
        <v>5533</v>
      </c>
      <c r="S17" s="199">
        <f t="shared" si="4"/>
        <v>132.792</v>
      </c>
      <c r="T17" s="199">
        <f t="shared" si="5"/>
        <v>5.5330000000000004</v>
      </c>
      <c r="U17" s="200">
        <v>9.5</v>
      </c>
      <c r="V17" s="200">
        <f t="shared" si="6"/>
        <v>9.5</v>
      </c>
      <c r="W17" s="262" t="s">
        <v>149</v>
      </c>
      <c r="X17" s="256">
        <v>0</v>
      </c>
      <c r="Y17" s="256">
        <v>0</v>
      </c>
      <c r="Z17" s="256">
        <v>1187</v>
      </c>
      <c r="AA17" s="256">
        <v>1185</v>
      </c>
      <c r="AB17" s="256">
        <v>1181</v>
      </c>
      <c r="AC17" s="201" t="s">
        <v>91</v>
      </c>
      <c r="AD17" s="201" t="s">
        <v>91</v>
      </c>
      <c r="AE17" s="201" t="s">
        <v>91</v>
      </c>
      <c r="AF17" s="202" t="s">
        <v>91</v>
      </c>
      <c r="AG17" s="202">
        <v>32409882</v>
      </c>
      <c r="AH17" s="203">
        <f t="shared" si="9"/>
        <v>1176</v>
      </c>
      <c r="AI17" s="204">
        <f t="shared" si="7"/>
        <v>212.54292427254651</v>
      </c>
      <c r="AJ17" s="205">
        <v>0</v>
      </c>
      <c r="AK17" s="205">
        <v>0</v>
      </c>
      <c r="AL17" s="205">
        <v>1</v>
      </c>
      <c r="AM17" s="205">
        <v>1</v>
      </c>
      <c r="AN17" s="205">
        <v>1</v>
      </c>
      <c r="AO17" s="329">
        <v>0</v>
      </c>
      <c r="AP17" s="328">
        <v>7129708</v>
      </c>
      <c r="AQ17" s="256">
        <f t="shared" si="8"/>
        <v>0</v>
      </c>
      <c r="AR17" s="206"/>
      <c r="AS17" s="207" t="s">
        <v>102</v>
      </c>
      <c r="AT17" s="209"/>
      <c r="AV17" s="188" t="s">
        <v>105</v>
      </c>
      <c r="AW17" s="188" t="s">
        <v>106</v>
      </c>
      <c r="AY17" s="257"/>
    </row>
    <row r="18" spans="1:51" x14ac:dyDescent="0.25">
      <c r="B18" s="190">
        <v>2.2916666666666701</v>
      </c>
      <c r="C18" s="190">
        <v>0.33333333333333298</v>
      </c>
      <c r="D18" s="191">
        <v>9</v>
      </c>
      <c r="E18" s="192">
        <f t="shared" si="0"/>
        <v>6.3380281690140849</v>
      </c>
      <c r="F18" s="210">
        <v>83</v>
      </c>
      <c r="G18" s="192">
        <f t="shared" si="1"/>
        <v>58.450704225352112</v>
      </c>
      <c r="H18" s="193" t="s">
        <v>89</v>
      </c>
      <c r="I18" s="193">
        <f t="shared" si="2"/>
        <v>57.04225352112676</v>
      </c>
      <c r="J18" s="194">
        <f t="shared" si="10"/>
        <v>58.450704225352112</v>
      </c>
      <c r="K18" s="193">
        <f t="shared" si="11"/>
        <v>59.870704225352114</v>
      </c>
      <c r="L18" s="195">
        <v>19</v>
      </c>
      <c r="M18" s="196" t="s">
        <v>101</v>
      </c>
      <c r="N18" s="196">
        <v>17.3</v>
      </c>
      <c r="O18" s="197">
        <v>142</v>
      </c>
      <c r="P18" s="197">
        <v>147</v>
      </c>
      <c r="Q18" s="197">
        <v>14186628</v>
      </c>
      <c r="R18" s="198">
        <f t="shared" si="3"/>
        <v>5916</v>
      </c>
      <c r="S18" s="199">
        <f t="shared" si="4"/>
        <v>141.98400000000001</v>
      </c>
      <c r="T18" s="199">
        <f t="shared" si="5"/>
        <v>5.9160000000000004</v>
      </c>
      <c r="U18" s="200">
        <v>9.3000000000000007</v>
      </c>
      <c r="V18" s="200">
        <f t="shared" si="6"/>
        <v>9.3000000000000007</v>
      </c>
      <c r="W18" s="262" t="s">
        <v>152</v>
      </c>
      <c r="X18" s="256">
        <v>0</v>
      </c>
      <c r="Y18" s="256">
        <v>1001</v>
      </c>
      <c r="Z18" s="256">
        <v>1195</v>
      </c>
      <c r="AA18" s="256">
        <v>1185</v>
      </c>
      <c r="AB18" s="256">
        <v>1198</v>
      </c>
      <c r="AC18" s="201" t="s">
        <v>91</v>
      </c>
      <c r="AD18" s="201" t="s">
        <v>91</v>
      </c>
      <c r="AE18" s="201" t="s">
        <v>91</v>
      </c>
      <c r="AF18" s="202" t="s">
        <v>91</v>
      </c>
      <c r="AG18" s="202">
        <v>32411178</v>
      </c>
      <c r="AH18" s="203">
        <f t="shared" si="9"/>
        <v>1296</v>
      </c>
      <c r="AI18" s="204">
        <f t="shared" si="7"/>
        <v>219.06693711967543</v>
      </c>
      <c r="AJ18" s="205">
        <v>0</v>
      </c>
      <c r="AK18" s="205">
        <v>1</v>
      </c>
      <c r="AL18" s="205">
        <v>1</v>
      </c>
      <c r="AM18" s="205">
        <v>1</v>
      </c>
      <c r="AN18" s="205">
        <v>1</v>
      </c>
      <c r="AO18" s="329">
        <v>0</v>
      </c>
      <c r="AP18" s="328">
        <v>7129708</v>
      </c>
      <c r="AQ18" s="256">
        <f t="shared" si="8"/>
        <v>0</v>
      </c>
      <c r="AR18" s="206"/>
      <c r="AS18" s="207" t="s">
        <v>102</v>
      </c>
      <c r="AV18" s="188" t="s">
        <v>107</v>
      </c>
      <c r="AW18" s="188" t="s">
        <v>108</v>
      </c>
      <c r="AY18" s="257"/>
    </row>
    <row r="19" spans="1:51" x14ac:dyDescent="0.25">
      <c r="B19" s="190">
        <v>2.3333333333333299</v>
      </c>
      <c r="C19" s="190">
        <v>0.375</v>
      </c>
      <c r="D19" s="191">
        <v>8</v>
      </c>
      <c r="E19" s="192">
        <f t="shared" si="0"/>
        <v>5.6338028169014089</v>
      </c>
      <c r="F19" s="210">
        <v>83</v>
      </c>
      <c r="G19" s="192">
        <f t="shared" si="1"/>
        <v>58.450704225352112</v>
      </c>
      <c r="H19" s="193" t="s">
        <v>89</v>
      </c>
      <c r="I19" s="193">
        <f t="shared" si="2"/>
        <v>57.04225352112676</v>
      </c>
      <c r="J19" s="194">
        <f t="shared" si="10"/>
        <v>58.450704225352112</v>
      </c>
      <c r="K19" s="193">
        <f t="shared" si="11"/>
        <v>59.870704225352114</v>
      </c>
      <c r="L19" s="195">
        <v>19</v>
      </c>
      <c r="M19" s="196" t="s">
        <v>101</v>
      </c>
      <c r="N19" s="196">
        <v>18.399999999999999</v>
      </c>
      <c r="O19" s="197">
        <v>141</v>
      </c>
      <c r="P19" s="197">
        <v>149</v>
      </c>
      <c r="Q19" s="197">
        <v>14192652</v>
      </c>
      <c r="R19" s="198">
        <f t="shared" si="3"/>
        <v>6024</v>
      </c>
      <c r="S19" s="199">
        <f t="shared" si="4"/>
        <v>144.57599999999999</v>
      </c>
      <c r="T19" s="199">
        <f t="shared" si="5"/>
        <v>6.024</v>
      </c>
      <c r="U19" s="200">
        <v>9</v>
      </c>
      <c r="V19" s="200">
        <f t="shared" si="6"/>
        <v>9</v>
      </c>
      <c r="W19" s="262" t="s">
        <v>152</v>
      </c>
      <c r="X19" s="256">
        <v>0</v>
      </c>
      <c r="Y19" s="256">
        <v>1022</v>
      </c>
      <c r="Z19" s="256">
        <v>1195</v>
      </c>
      <c r="AA19" s="256">
        <v>1185</v>
      </c>
      <c r="AB19" s="256">
        <v>1198</v>
      </c>
      <c r="AC19" s="201" t="s">
        <v>91</v>
      </c>
      <c r="AD19" s="201" t="s">
        <v>91</v>
      </c>
      <c r="AE19" s="201" t="s">
        <v>91</v>
      </c>
      <c r="AF19" s="202" t="s">
        <v>91</v>
      </c>
      <c r="AG19" s="202">
        <v>32412520</v>
      </c>
      <c r="AH19" s="203">
        <f t="shared" si="9"/>
        <v>1342</v>
      </c>
      <c r="AI19" s="204">
        <f t="shared" si="7"/>
        <v>222.77556440903055</v>
      </c>
      <c r="AJ19" s="205">
        <v>0</v>
      </c>
      <c r="AK19" s="205">
        <v>1</v>
      </c>
      <c r="AL19" s="205">
        <v>1</v>
      </c>
      <c r="AM19" s="205">
        <v>1</v>
      </c>
      <c r="AN19" s="205">
        <v>1</v>
      </c>
      <c r="AO19" s="329">
        <v>0</v>
      </c>
      <c r="AP19" s="328">
        <v>7129708</v>
      </c>
      <c r="AQ19" s="256">
        <f t="shared" si="8"/>
        <v>0</v>
      </c>
      <c r="AR19" s="206"/>
      <c r="AS19" s="207" t="s">
        <v>102</v>
      </c>
      <c r="AV19" s="188" t="s">
        <v>109</v>
      </c>
      <c r="AW19" s="188" t="s">
        <v>110</v>
      </c>
      <c r="AY19" s="257"/>
    </row>
    <row r="20" spans="1:51" x14ac:dyDescent="0.25">
      <c r="B20" s="190">
        <v>2.375</v>
      </c>
      <c r="C20" s="190">
        <v>0.41666666666666669</v>
      </c>
      <c r="D20" s="191">
        <v>8</v>
      </c>
      <c r="E20" s="192">
        <f t="shared" si="0"/>
        <v>5.6338028169014089</v>
      </c>
      <c r="F20" s="210">
        <v>83</v>
      </c>
      <c r="G20" s="192">
        <f t="shared" si="1"/>
        <v>58.450704225352112</v>
      </c>
      <c r="H20" s="193" t="s">
        <v>89</v>
      </c>
      <c r="I20" s="193">
        <f t="shared" si="2"/>
        <v>57.04225352112676</v>
      </c>
      <c r="J20" s="194">
        <f t="shared" si="10"/>
        <v>58.450704225352112</v>
      </c>
      <c r="K20" s="193">
        <f t="shared" si="11"/>
        <v>59.870704225352114</v>
      </c>
      <c r="L20" s="195">
        <v>19</v>
      </c>
      <c r="M20" s="196" t="s">
        <v>101</v>
      </c>
      <c r="N20" s="196">
        <v>17.7</v>
      </c>
      <c r="O20" s="197">
        <v>138</v>
      </c>
      <c r="P20" s="197">
        <v>146</v>
      </c>
      <c r="Q20" s="197">
        <v>14198785</v>
      </c>
      <c r="R20" s="198">
        <f t="shared" si="3"/>
        <v>6133</v>
      </c>
      <c r="S20" s="199">
        <f t="shared" si="4"/>
        <v>147.19200000000001</v>
      </c>
      <c r="T20" s="199">
        <f t="shared" si="5"/>
        <v>6.133</v>
      </c>
      <c r="U20" s="200">
        <v>8.4</v>
      </c>
      <c r="V20" s="200">
        <f t="shared" si="6"/>
        <v>8.4</v>
      </c>
      <c r="W20" s="262" t="s">
        <v>152</v>
      </c>
      <c r="X20" s="256">
        <v>0</v>
      </c>
      <c r="Y20" s="256">
        <v>1045</v>
      </c>
      <c r="Z20" s="256">
        <v>1195</v>
      </c>
      <c r="AA20" s="256">
        <v>1185</v>
      </c>
      <c r="AB20" s="256">
        <v>1198</v>
      </c>
      <c r="AC20" s="201" t="s">
        <v>91</v>
      </c>
      <c r="AD20" s="201" t="s">
        <v>91</v>
      </c>
      <c r="AE20" s="201" t="s">
        <v>91</v>
      </c>
      <c r="AF20" s="202" t="s">
        <v>91</v>
      </c>
      <c r="AG20" s="202">
        <v>32413908</v>
      </c>
      <c r="AH20" s="203">
        <f t="shared" si="9"/>
        <v>1388</v>
      </c>
      <c r="AI20" s="204">
        <f t="shared" si="7"/>
        <v>226.3166476438937</v>
      </c>
      <c r="AJ20" s="205">
        <v>0</v>
      </c>
      <c r="AK20" s="205">
        <v>1</v>
      </c>
      <c r="AL20" s="205">
        <v>1</v>
      </c>
      <c r="AM20" s="205">
        <v>1</v>
      </c>
      <c r="AN20" s="205">
        <v>1</v>
      </c>
      <c r="AO20" s="329">
        <v>0</v>
      </c>
      <c r="AP20" s="328">
        <v>7129708</v>
      </c>
      <c r="AQ20" s="256">
        <f t="shared" si="8"/>
        <v>0</v>
      </c>
      <c r="AR20" s="208"/>
      <c r="AS20" s="207" t="s">
        <v>102</v>
      </c>
      <c r="AY20" s="257"/>
    </row>
    <row r="21" spans="1:51" x14ac:dyDescent="0.25">
      <c r="B21" s="190">
        <v>2.4166666666666701</v>
      </c>
      <c r="C21" s="190">
        <v>0.45833333333333298</v>
      </c>
      <c r="D21" s="191">
        <v>9</v>
      </c>
      <c r="E21" s="192">
        <f t="shared" si="0"/>
        <v>6.3380281690140849</v>
      </c>
      <c r="F21" s="210">
        <v>83</v>
      </c>
      <c r="G21" s="192">
        <f t="shared" si="1"/>
        <v>58.450704225352112</v>
      </c>
      <c r="H21" s="193" t="s">
        <v>89</v>
      </c>
      <c r="I21" s="193">
        <f t="shared" si="2"/>
        <v>57.04225352112676</v>
      </c>
      <c r="J21" s="194">
        <f t="shared" si="10"/>
        <v>58.450704225352112</v>
      </c>
      <c r="K21" s="193">
        <f t="shared" si="11"/>
        <v>59.870704225352114</v>
      </c>
      <c r="L21" s="195">
        <v>19</v>
      </c>
      <c r="M21" s="196" t="s">
        <v>101</v>
      </c>
      <c r="N21" s="196">
        <v>17.7</v>
      </c>
      <c r="O21" s="197">
        <v>135</v>
      </c>
      <c r="P21" s="197">
        <v>143</v>
      </c>
      <c r="Q21" s="197">
        <v>14204891</v>
      </c>
      <c r="R21" s="198">
        <f>Q21-Q20</f>
        <v>6106</v>
      </c>
      <c r="S21" s="199">
        <f t="shared" si="4"/>
        <v>146.54400000000001</v>
      </c>
      <c r="T21" s="199">
        <f t="shared" si="5"/>
        <v>6.1059999999999999</v>
      </c>
      <c r="U21" s="200">
        <v>7.9</v>
      </c>
      <c r="V21" s="200">
        <f t="shared" si="6"/>
        <v>7.9</v>
      </c>
      <c r="W21" s="262" t="s">
        <v>152</v>
      </c>
      <c r="X21" s="256">
        <v>0</v>
      </c>
      <c r="Y21" s="256">
        <v>1034</v>
      </c>
      <c r="Z21" s="256">
        <v>1195</v>
      </c>
      <c r="AA21" s="256">
        <v>1185</v>
      </c>
      <c r="AB21" s="256">
        <v>1198</v>
      </c>
      <c r="AC21" s="201" t="s">
        <v>91</v>
      </c>
      <c r="AD21" s="201" t="s">
        <v>91</v>
      </c>
      <c r="AE21" s="201" t="s">
        <v>91</v>
      </c>
      <c r="AF21" s="202" t="s">
        <v>91</v>
      </c>
      <c r="AG21" s="202">
        <v>32415280</v>
      </c>
      <c r="AH21" s="203">
        <f t="shared" si="9"/>
        <v>1372</v>
      </c>
      <c r="AI21" s="204">
        <f t="shared" si="7"/>
        <v>224.69701932525385</v>
      </c>
      <c r="AJ21" s="205">
        <v>0</v>
      </c>
      <c r="AK21" s="205">
        <v>1</v>
      </c>
      <c r="AL21" s="205">
        <v>1</v>
      </c>
      <c r="AM21" s="205">
        <v>1</v>
      </c>
      <c r="AN21" s="205">
        <v>1</v>
      </c>
      <c r="AO21" s="329">
        <v>0</v>
      </c>
      <c r="AP21" s="328">
        <v>7129708</v>
      </c>
      <c r="AQ21" s="256">
        <f t="shared" si="8"/>
        <v>0</v>
      </c>
      <c r="AR21" s="206"/>
      <c r="AS21" s="207" t="s">
        <v>102</v>
      </c>
      <c r="AY21" s="257"/>
    </row>
    <row r="22" spans="1:51" x14ac:dyDescent="0.25">
      <c r="B22" s="190">
        <v>2.4583333333333299</v>
      </c>
      <c r="C22" s="190">
        <v>0.5</v>
      </c>
      <c r="D22" s="191">
        <v>8</v>
      </c>
      <c r="E22" s="192">
        <f t="shared" si="0"/>
        <v>5.6338028169014089</v>
      </c>
      <c r="F22" s="210">
        <v>83</v>
      </c>
      <c r="G22" s="192">
        <f t="shared" si="1"/>
        <v>58.450704225352112</v>
      </c>
      <c r="H22" s="193" t="s">
        <v>89</v>
      </c>
      <c r="I22" s="193">
        <f t="shared" si="2"/>
        <v>57.04225352112676</v>
      </c>
      <c r="J22" s="194">
        <f t="shared" si="10"/>
        <v>58.450704225352112</v>
      </c>
      <c r="K22" s="193">
        <f t="shared" si="11"/>
        <v>59.870704225352114</v>
      </c>
      <c r="L22" s="195">
        <v>19</v>
      </c>
      <c r="M22" s="196" t="s">
        <v>101</v>
      </c>
      <c r="N22" s="196">
        <v>17.3</v>
      </c>
      <c r="O22" s="197">
        <v>132</v>
      </c>
      <c r="P22" s="197">
        <v>145</v>
      </c>
      <c r="Q22" s="197">
        <v>14210979</v>
      </c>
      <c r="R22" s="198">
        <f t="shared" si="3"/>
        <v>6088</v>
      </c>
      <c r="S22" s="199">
        <f t="shared" si="4"/>
        <v>146.11199999999999</v>
      </c>
      <c r="T22" s="199">
        <f t="shared" si="5"/>
        <v>6.0880000000000001</v>
      </c>
      <c r="U22" s="200">
        <v>7.5</v>
      </c>
      <c r="V22" s="200">
        <f t="shared" si="6"/>
        <v>7.5</v>
      </c>
      <c r="W22" s="262" t="s">
        <v>152</v>
      </c>
      <c r="X22" s="256">
        <v>0</v>
      </c>
      <c r="Y22" s="256">
        <v>1045</v>
      </c>
      <c r="Z22" s="256">
        <v>1195</v>
      </c>
      <c r="AA22" s="256">
        <v>1185</v>
      </c>
      <c r="AB22" s="256">
        <v>1198</v>
      </c>
      <c r="AC22" s="201" t="s">
        <v>91</v>
      </c>
      <c r="AD22" s="201" t="s">
        <v>91</v>
      </c>
      <c r="AE22" s="201" t="s">
        <v>91</v>
      </c>
      <c r="AF22" s="202" t="s">
        <v>91</v>
      </c>
      <c r="AG22" s="202">
        <v>32416638</v>
      </c>
      <c r="AH22" s="203">
        <f t="shared" si="9"/>
        <v>1358</v>
      </c>
      <c r="AI22" s="204">
        <f t="shared" si="7"/>
        <v>223.06176084099869</v>
      </c>
      <c r="AJ22" s="205">
        <v>0</v>
      </c>
      <c r="AK22" s="205">
        <v>1</v>
      </c>
      <c r="AL22" s="205">
        <v>1</v>
      </c>
      <c r="AM22" s="205">
        <v>1</v>
      </c>
      <c r="AN22" s="205">
        <v>1</v>
      </c>
      <c r="AO22" s="329">
        <v>0</v>
      </c>
      <c r="AP22" s="328">
        <v>7129708</v>
      </c>
      <c r="AQ22" s="256">
        <f t="shared" si="8"/>
        <v>0</v>
      </c>
      <c r="AR22" s="206"/>
      <c r="AS22" s="207" t="s">
        <v>102</v>
      </c>
      <c r="AV22" s="211" t="s">
        <v>111</v>
      </c>
      <c r="AY22" s="257"/>
    </row>
    <row r="23" spans="1:51" x14ac:dyDescent="0.25">
      <c r="A23" s="301" t="s">
        <v>144</v>
      </c>
      <c r="B23" s="190">
        <v>2.5</v>
      </c>
      <c r="C23" s="190">
        <v>0.54166666666666696</v>
      </c>
      <c r="D23" s="191">
        <v>7</v>
      </c>
      <c r="E23" s="192">
        <f t="shared" si="0"/>
        <v>4.9295774647887329</v>
      </c>
      <c r="F23" s="255">
        <v>81</v>
      </c>
      <c r="G23" s="192">
        <f t="shared" si="1"/>
        <v>57.04225352112676</v>
      </c>
      <c r="H23" s="193" t="s">
        <v>89</v>
      </c>
      <c r="I23" s="193">
        <f t="shared" si="2"/>
        <v>55.633802816901408</v>
      </c>
      <c r="J23" s="194">
        <f t="shared" si="10"/>
        <v>57.04225352112676</v>
      </c>
      <c r="K23" s="193">
        <f>J23+(6/1.42)</f>
        <v>61.267605633802816</v>
      </c>
      <c r="L23" s="195">
        <v>19</v>
      </c>
      <c r="M23" s="196" t="s">
        <v>101</v>
      </c>
      <c r="N23" s="196">
        <v>17.5</v>
      </c>
      <c r="O23" s="197">
        <v>130</v>
      </c>
      <c r="P23" s="197">
        <v>139</v>
      </c>
      <c r="Q23" s="197">
        <v>14216695</v>
      </c>
      <c r="R23" s="198">
        <f t="shared" si="3"/>
        <v>5716</v>
      </c>
      <c r="S23" s="199">
        <f t="shared" si="4"/>
        <v>137.184</v>
      </c>
      <c r="T23" s="199">
        <f t="shared" si="5"/>
        <v>5.7160000000000002</v>
      </c>
      <c r="U23" s="200">
        <v>7.3</v>
      </c>
      <c r="V23" s="200">
        <f t="shared" si="6"/>
        <v>7.3</v>
      </c>
      <c r="W23" s="262" t="s">
        <v>152</v>
      </c>
      <c r="X23" s="256">
        <v>0</v>
      </c>
      <c r="Y23" s="256">
        <v>1018</v>
      </c>
      <c r="Z23" s="256">
        <v>1165</v>
      </c>
      <c r="AA23" s="256">
        <v>1185</v>
      </c>
      <c r="AB23" s="256">
        <v>1169</v>
      </c>
      <c r="AC23" s="201" t="s">
        <v>91</v>
      </c>
      <c r="AD23" s="201" t="s">
        <v>91</v>
      </c>
      <c r="AE23" s="201" t="s">
        <v>91</v>
      </c>
      <c r="AF23" s="202" t="s">
        <v>91</v>
      </c>
      <c r="AG23" s="202">
        <v>32417948</v>
      </c>
      <c r="AH23" s="203">
        <f t="shared" si="9"/>
        <v>1310</v>
      </c>
      <c r="AI23" s="204">
        <f t="shared" si="7"/>
        <v>229.18124562631209</v>
      </c>
      <c r="AJ23" s="205">
        <v>0</v>
      </c>
      <c r="AK23" s="205">
        <v>1</v>
      </c>
      <c r="AL23" s="205">
        <v>1</v>
      </c>
      <c r="AM23" s="205">
        <v>1</v>
      </c>
      <c r="AN23" s="205">
        <v>1</v>
      </c>
      <c r="AO23" s="329">
        <v>0</v>
      </c>
      <c r="AP23" s="328">
        <v>7129708</v>
      </c>
      <c r="AQ23" s="256">
        <f t="shared" si="8"/>
        <v>0</v>
      </c>
      <c r="AR23" s="206"/>
      <c r="AS23" s="207" t="s">
        <v>114</v>
      </c>
      <c r="AT23" s="209"/>
      <c r="AV23" s="212" t="s">
        <v>112</v>
      </c>
      <c r="AW23" s="213" t="s">
        <v>113</v>
      </c>
      <c r="AY23" s="257"/>
    </row>
    <row r="24" spans="1:51" x14ac:dyDescent="0.25">
      <c r="B24" s="190">
        <v>2.5416666666666701</v>
      </c>
      <c r="C24" s="190">
        <v>0.58333333333333404</v>
      </c>
      <c r="D24" s="191">
        <v>6</v>
      </c>
      <c r="E24" s="192">
        <f t="shared" si="0"/>
        <v>4.2253521126760569</v>
      </c>
      <c r="F24" s="255">
        <v>81</v>
      </c>
      <c r="G24" s="192">
        <f t="shared" si="1"/>
        <v>57.04225352112676</v>
      </c>
      <c r="H24" s="193" t="s">
        <v>89</v>
      </c>
      <c r="I24" s="193">
        <f t="shared" si="2"/>
        <v>55.633802816901408</v>
      </c>
      <c r="J24" s="194">
        <f t="shared" si="10"/>
        <v>57.04225352112676</v>
      </c>
      <c r="K24" s="193">
        <f t="shared" ref="K24:K34" si="12">J24+(6/1.42)</f>
        <v>61.267605633802816</v>
      </c>
      <c r="L24" s="195">
        <v>18</v>
      </c>
      <c r="M24" s="196" t="s">
        <v>101</v>
      </c>
      <c r="N24" s="196">
        <v>17.3</v>
      </c>
      <c r="O24" s="197">
        <v>133</v>
      </c>
      <c r="P24" s="197">
        <v>136</v>
      </c>
      <c r="Q24" s="197">
        <v>14222576</v>
      </c>
      <c r="R24" s="198">
        <f t="shared" si="3"/>
        <v>5881</v>
      </c>
      <c r="S24" s="199">
        <f t="shared" si="4"/>
        <v>141.14400000000001</v>
      </c>
      <c r="T24" s="199">
        <f t="shared" si="5"/>
        <v>5.8810000000000002</v>
      </c>
      <c r="U24" s="200">
        <v>6.7</v>
      </c>
      <c r="V24" s="200">
        <f t="shared" si="6"/>
        <v>6.7</v>
      </c>
      <c r="W24" s="262" t="s">
        <v>152</v>
      </c>
      <c r="X24" s="256">
        <v>0</v>
      </c>
      <c r="Y24" s="256">
        <v>1011</v>
      </c>
      <c r="Z24" s="256">
        <v>1195</v>
      </c>
      <c r="AA24" s="256">
        <v>1185</v>
      </c>
      <c r="AB24" s="256">
        <v>1198</v>
      </c>
      <c r="AC24" s="201" t="s">
        <v>91</v>
      </c>
      <c r="AD24" s="201" t="s">
        <v>91</v>
      </c>
      <c r="AE24" s="201" t="s">
        <v>91</v>
      </c>
      <c r="AF24" s="202" t="s">
        <v>91</v>
      </c>
      <c r="AG24" s="202">
        <v>32419282</v>
      </c>
      <c r="AH24" s="203">
        <f t="shared" si="9"/>
        <v>1334</v>
      </c>
      <c r="AI24" s="204">
        <f t="shared" si="7"/>
        <v>226.83217139942187</v>
      </c>
      <c r="AJ24" s="205">
        <v>0</v>
      </c>
      <c r="AK24" s="205">
        <v>1</v>
      </c>
      <c r="AL24" s="205">
        <v>1</v>
      </c>
      <c r="AM24" s="205">
        <v>1</v>
      </c>
      <c r="AN24" s="205">
        <v>1</v>
      </c>
      <c r="AO24" s="329">
        <v>0</v>
      </c>
      <c r="AP24" s="328">
        <v>7129708</v>
      </c>
      <c r="AQ24" s="256">
        <f t="shared" si="8"/>
        <v>0</v>
      </c>
      <c r="AR24" s="208"/>
      <c r="AS24" s="207" t="s">
        <v>114</v>
      </c>
      <c r="AV24" s="214" t="s">
        <v>30</v>
      </c>
      <c r="AW24" s="214">
        <v>14.7</v>
      </c>
      <c r="AY24" s="257"/>
    </row>
    <row r="25" spans="1:51" x14ac:dyDescent="0.25">
      <c r="B25" s="190">
        <v>2.5833333333333299</v>
      </c>
      <c r="C25" s="190">
        <v>0.625</v>
      </c>
      <c r="D25" s="191">
        <v>5</v>
      </c>
      <c r="E25" s="192">
        <f t="shared" si="0"/>
        <v>3.5211267605633805</v>
      </c>
      <c r="F25" s="255">
        <v>81</v>
      </c>
      <c r="G25" s="192">
        <f t="shared" si="1"/>
        <v>57.04225352112676</v>
      </c>
      <c r="H25" s="193" t="s">
        <v>89</v>
      </c>
      <c r="I25" s="193">
        <f t="shared" si="2"/>
        <v>55.633802816901408</v>
      </c>
      <c r="J25" s="194">
        <f t="shared" si="10"/>
        <v>57.04225352112676</v>
      </c>
      <c r="K25" s="193">
        <f t="shared" si="12"/>
        <v>61.267605633802816</v>
      </c>
      <c r="L25" s="195">
        <v>18</v>
      </c>
      <c r="M25" s="196" t="s">
        <v>101</v>
      </c>
      <c r="N25" s="196">
        <v>16.899999999999999</v>
      </c>
      <c r="O25" s="197">
        <v>137</v>
      </c>
      <c r="P25" s="197">
        <v>141</v>
      </c>
      <c r="Q25" s="197">
        <v>14228274</v>
      </c>
      <c r="R25" s="198">
        <f t="shared" si="3"/>
        <v>5698</v>
      </c>
      <c r="S25" s="199">
        <f t="shared" si="4"/>
        <v>136.75200000000001</v>
      </c>
      <c r="T25" s="199">
        <f t="shared" si="5"/>
        <v>5.6980000000000004</v>
      </c>
      <c r="U25" s="200">
        <v>6.3</v>
      </c>
      <c r="V25" s="200">
        <f t="shared" si="6"/>
        <v>6.3</v>
      </c>
      <c r="W25" s="262" t="s">
        <v>152</v>
      </c>
      <c r="X25" s="256">
        <v>0</v>
      </c>
      <c r="Y25" s="256">
        <v>1017</v>
      </c>
      <c r="Z25" s="256">
        <v>1195</v>
      </c>
      <c r="AA25" s="256">
        <v>1185</v>
      </c>
      <c r="AB25" s="256">
        <v>1198</v>
      </c>
      <c r="AC25" s="201" t="s">
        <v>91</v>
      </c>
      <c r="AD25" s="201" t="s">
        <v>91</v>
      </c>
      <c r="AE25" s="201" t="s">
        <v>91</v>
      </c>
      <c r="AF25" s="202" t="s">
        <v>91</v>
      </c>
      <c r="AG25" s="202">
        <v>32420598</v>
      </c>
      <c r="AH25" s="203">
        <f t="shared" si="9"/>
        <v>1316</v>
      </c>
      <c r="AI25" s="204">
        <f t="shared" si="7"/>
        <v>230.95823095823096</v>
      </c>
      <c r="AJ25" s="205">
        <v>0</v>
      </c>
      <c r="AK25" s="205">
        <v>1</v>
      </c>
      <c r="AL25" s="205">
        <v>1</v>
      </c>
      <c r="AM25" s="205">
        <v>1</v>
      </c>
      <c r="AN25" s="205">
        <v>1</v>
      </c>
      <c r="AO25" s="329">
        <v>0</v>
      </c>
      <c r="AP25" s="328">
        <v>7129708</v>
      </c>
      <c r="AQ25" s="256">
        <f t="shared" si="8"/>
        <v>0</v>
      </c>
      <c r="AR25" s="206"/>
      <c r="AS25" s="207" t="s">
        <v>114</v>
      </c>
      <c r="AV25" s="214" t="s">
        <v>75</v>
      </c>
      <c r="AW25" s="214">
        <v>10.36</v>
      </c>
      <c r="AY25" s="257"/>
    </row>
    <row r="26" spans="1:51" x14ac:dyDescent="0.25">
      <c r="B26" s="190">
        <v>2.625</v>
      </c>
      <c r="C26" s="190">
        <v>0.66666666666666696</v>
      </c>
      <c r="D26" s="191">
        <v>6</v>
      </c>
      <c r="E26" s="192">
        <f t="shared" si="0"/>
        <v>4.2253521126760569</v>
      </c>
      <c r="F26" s="255">
        <v>81</v>
      </c>
      <c r="G26" s="192">
        <f t="shared" si="1"/>
        <v>57.04225352112676</v>
      </c>
      <c r="H26" s="193" t="s">
        <v>89</v>
      </c>
      <c r="I26" s="193">
        <f t="shared" si="2"/>
        <v>53.521126760563384</v>
      </c>
      <c r="J26" s="194">
        <f>(F26-3)/1.42</f>
        <v>54.929577464788736</v>
      </c>
      <c r="K26" s="193">
        <f t="shared" si="12"/>
        <v>59.154929577464792</v>
      </c>
      <c r="L26" s="195">
        <v>18</v>
      </c>
      <c r="M26" s="196" t="s">
        <v>101</v>
      </c>
      <c r="N26" s="196">
        <v>16.7</v>
      </c>
      <c r="O26" s="197">
        <v>134</v>
      </c>
      <c r="P26" s="197">
        <v>135</v>
      </c>
      <c r="Q26" s="197">
        <v>14234037</v>
      </c>
      <c r="R26" s="198">
        <f t="shared" si="3"/>
        <v>5763</v>
      </c>
      <c r="S26" s="199">
        <f t="shared" si="4"/>
        <v>138.31200000000001</v>
      </c>
      <c r="T26" s="199">
        <f t="shared" si="5"/>
        <v>5.7629999999999999</v>
      </c>
      <c r="U26" s="200">
        <v>6</v>
      </c>
      <c r="V26" s="200">
        <f t="shared" si="6"/>
        <v>6</v>
      </c>
      <c r="W26" s="262" t="s">
        <v>152</v>
      </c>
      <c r="X26" s="256">
        <v>0</v>
      </c>
      <c r="Y26" s="256">
        <v>1008</v>
      </c>
      <c r="Z26" s="256">
        <v>1195</v>
      </c>
      <c r="AA26" s="256">
        <v>1185</v>
      </c>
      <c r="AB26" s="256">
        <v>1198</v>
      </c>
      <c r="AC26" s="201" t="s">
        <v>91</v>
      </c>
      <c r="AD26" s="201" t="s">
        <v>91</v>
      </c>
      <c r="AE26" s="201" t="s">
        <v>91</v>
      </c>
      <c r="AF26" s="202" t="s">
        <v>91</v>
      </c>
      <c r="AG26" s="202">
        <v>32421934</v>
      </c>
      <c r="AH26" s="203">
        <f t="shared" si="9"/>
        <v>1336</v>
      </c>
      <c r="AI26" s="204">
        <f t="shared" si="7"/>
        <v>231.82370293250042</v>
      </c>
      <c r="AJ26" s="205">
        <v>0</v>
      </c>
      <c r="AK26" s="205">
        <v>1</v>
      </c>
      <c r="AL26" s="205">
        <v>1</v>
      </c>
      <c r="AM26" s="205">
        <v>1</v>
      </c>
      <c r="AN26" s="205">
        <v>1</v>
      </c>
      <c r="AO26" s="329">
        <v>0</v>
      </c>
      <c r="AP26" s="328">
        <v>7129708</v>
      </c>
      <c r="AQ26" s="256">
        <f t="shared" si="8"/>
        <v>0</v>
      </c>
      <c r="AR26" s="206"/>
      <c r="AS26" s="207" t="s">
        <v>114</v>
      </c>
      <c r="AV26" s="214" t="s">
        <v>115</v>
      </c>
      <c r="AW26" s="214">
        <v>1.01325</v>
      </c>
      <c r="AY26" s="257"/>
    </row>
    <row r="27" spans="1:51" x14ac:dyDescent="0.25">
      <c r="B27" s="190">
        <v>2.6666666666666701</v>
      </c>
      <c r="C27" s="190">
        <v>0.70833333333333404</v>
      </c>
      <c r="D27" s="191">
        <v>4</v>
      </c>
      <c r="E27" s="192">
        <f t="shared" si="0"/>
        <v>2.8169014084507045</v>
      </c>
      <c r="F27" s="255">
        <v>81</v>
      </c>
      <c r="G27" s="192">
        <f t="shared" si="1"/>
        <v>57.04225352112676</v>
      </c>
      <c r="H27" s="193" t="s">
        <v>89</v>
      </c>
      <c r="I27" s="193">
        <f t="shared" si="2"/>
        <v>53.521126760563384</v>
      </c>
      <c r="J27" s="194">
        <f t="shared" ref="J27:J32" si="13">(F27-3)/1.42</f>
        <v>54.929577464788736</v>
      </c>
      <c r="K27" s="193">
        <f t="shared" si="12"/>
        <v>59.154929577464792</v>
      </c>
      <c r="L27" s="195">
        <v>18</v>
      </c>
      <c r="M27" s="196" t="s">
        <v>101</v>
      </c>
      <c r="N27" s="196">
        <v>16.7</v>
      </c>
      <c r="O27" s="197">
        <v>128</v>
      </c>
      <c r="P27" s="197">
        <v>132</v>
      </c>
      <c r="Q27" s="197">
        <v>14239704</v>
      </c>
      <c r="R27" s="198">
        <f t="shared" si="3"/>
        <v>5667</v>
      </c>
      <c r="S27" s="199">
        <f t="shared" si="4"/>
        <v>136.00800000000001</v>
      </c>
      <c r="T27" s="199">
        <f t="shared" si="5"/>
        <v>5.6669999999999998</v>
      </c>
      <c r="U27" s="200">
        <v>5.6</v>
      </c>
      <c r="V27" s="200">
        <f t="shared" si="6"/>
        <v>5.6</v>
      </c>
      <c r="W27" s="262" t="s">
        <v>152</v>
      </c>
      <c r="X27" s="256">
        <v>0</v>
      </c>
      <c r="Y27" s="256">
        <v>1061</v>
      </c>
      <c r="Z27" s="256">
        <v>1195</v>
      </c>
      <c r="AA27" s="256">
        <v>1185</v>
      </c>
      <c r="AB27" s="256">
        <v>1198</v>
      </c>
      <c r="AC27" s="201" t="s">
        <v>91</v>
      </c>
      <c r="AD27" s="201" t="s">
        <v>91</v>
      </c>
      <c r="AE27" s="201" t="s">
        <v>91</v>
      </c>
      <c r="AF27" s="202" t="s">
        <v>91</v>
      </c>
      <c r="AG27" s="202">
        <v>32423260</v>
      </c>
      <c r="AH27" s="203">
        <f t="shared" si="9"/>
        <v>1326</v>
      </c>
      <c r="AI27" s="204">
        <f t="shared" si="7"/>
        <v>233.98623610375861</v>
      </c>
      <c r="AJ27" s="205">
        <v>0</v>
      </c>
      <c r="AK27" s="205">
        <v>1</v>
      </c>
      <c r="AL27" s="205">
        <v>1</v>
      </c>
      <c r="AM27" s="205">
        <v>1</v>
      </c>
      <c r="AN27" s="205">
        <v>1</v>
      </c>
      <c r="AO27" s="329">
        <v>0</v>
      </c>
      <c r="AP27" s="328">
        <v>7129708</v>
      </c>
      <c r="AQ27" s="256">
        <f t="shared" si="8"/>
        <v>0</v>
      </c>
      <c r="AR27" s="206"/>
      <c r="AS27" s="207" t="s">
        <v>114</v>
      </c>
      <c r="AV27" s="214" t="s">
        <v>116</v>
      </c>
      <c r="AW27" s="214">
        <v>1</v>
      </c>
      <c r="AY27" s="257"/>
    </row>
    <row r="28" spans="1:51" x14ac:dyDescent="0.25">
      <c r="B28" s="190">
        <v>2.7083333333333299</v>
      </c>
      <c r="C28" s="190">
        <v>0.750000000000002</v>
      </c>
      <c r="D28" s="191">
        <v>3</v>
      </c>
      <c r="E28" s="192">
        <f t="shared" si="0"/>
        <v>2.1126760563380285</v>
      </c>
      <c r="F28" s="255">
        <v>78</v>
      </c>
      <c r="G28" s="192">
        <f t="shared" si="1"/>
        <v>54.929577464788736</v>
      </c>
      <c r="H28" s="193" t="s">
        <v>89</v>
      </c>
      <c r="I28" s="193">
        <f t="shared" si="2"/>
        <v>51.408450704225352</v>
      </c>
      <c r="J28" s="194">
        <f t="shared" si="13"/>
        <v>52.816901408450704</v>
      </c>
      <c r="K28" s="193">
        <f t="shared" si="12"/>
        <v>57.04225352112676</v>
      </c>
      <c r="L28" s="195">
        <v>18</v>
      </c>
      <c r="M28" s="196" t="s">
        <v>101</v>
      </c>
      <c r="N28" s="196">
        <v>16.7</v>
      </c>
      <c r="O28" s="197">
        <v>137</v>
      </c>
      <c r="P28" s="197">
        <v>132</v>
      </c>
      <c r="Q28" s="197">
        <v>14245357</v>
      </c>
      <c r="R28" s="198">
        <f t="shared" si="3"/>
        <v>5653</v>
      </c>
      <c r="S28" s="199">
        <f t="shared" si="4"/>
        <v>135.672</v>
      </c>
      <c r="T28" s="199">
        <f t="shared" si="5"/>
        <v>5.6529999999999996</v>
      </c>
      <c r="U28" s="200">
        <v>5.5</v>
      </c>
      <c r="V28" s="200">
        <f t="shared" si="6"/>
        <v>5.5</v>
      </c>
      <c r="W28" s="262" t="s">
        <v>152</v>
      </c>
      <c r="X28" s="256">
        <v>0</v>
      </c>
      <c r="Y28" s="256">
        <v>973</v>
      </c>
      <c r="Z28" s="256">
        <v>1195</v>
      </c>
      <c r="AA28" s="256">
        <v>1185</v>
      </c>
      <c r="AB28" s="256">
        <v>1198</v>
      </c>
      <c r="AC28" s="201" t="s">
        <v>91</v>
      </c>
      <c r="AD28" s="201" t="s">
        <v>91</v>
      </c>
      <c r="AE28" s="201" t="s">
        <v>91</v>
      </c>
      <c r="AF28" s="202" t="s">
        <v>91</v>
      </c>
      <c r="AG28" s="202">
        <v>32424578</v>
      </c>
      <c r="AH28" s="203">
        <f t="shared" si="9"/>
        <v>1318</v>
      </c>
      <c r="AI28" s="204">
        <f t="shared" si="7"/>
        <v>233.15053953652929</v>
      </c>
      <c r="AJ28" s="205">
        <v>0</v>
      </c>
      <c r="AK28" s="205">
        <v>1</v>
      </c>
      <c r="AL28" s="205">
        <v>1</v>
      </c>
      <c r="AM28" s="205">
        <v>1</v>
      </c>
      <c r="AN28" s="205">
        <v>1</v>
      </c>
      <c r="AO28" s="329">
        <v>0</v>
      </c>
      <c r="AP28" s="328">
        <v>7129708</v>
      </c>
      <c r="AQ28" s="256">
        <f t="shared" si="8"/>
        <v>0</v>
      </c>
      <c r="AR28" s="208"/>
      <c r="AS28" s="207" t="s">
        <v>114</v>
      </c>
      <c r="AV28" s="214" t="s">
        <v>117</v>
      </c>
      <c r="AW28" s="214">
        <v>101.325</v>
      </c>
      <c r="AY28" s="257"/>
    </row>
    <row r="29" spans="1:51" x14ac:dyDescent="0.25">
      <c r="B29" s="190">
        <v>2.75</v>
      </c>
      <c r="C29" s="190">
        <v>0.79166666666666896</v>
      </c>
      <c r="D29" s="191">
        <v>6</v>
      </c>
      <c r="E29" s="192">
        <f t="shared" si="0"/>
        <v>4.2253521126760569</v>
      </c>
      <c r="F29" s="255">
        <v>78</v>
      </c>
      <c r="G29" s="192">
        <f t="shared" si="1"/>
        <v>54.929577464788736</v>
      </c>
      <c r="H29" s="193" t="s">
        <v>89</v>
      </c>
      <c r="I29" s="193">
        <f t="shared" si="2"/>
        <v>51.408450704225352</v>
      </c>
      <c r="J29" s="194">
        <f t="shared" si="13"/>
        <v>52.816901408450704</v>
      </c>
      <c r="K29" s="193">
        <f t="shared" si="12"/>
        <v>57.04225352112676</v>
      </c>
      <c r="L29" s="195">
        <v>18</v>
      </c>
      <c r="M29" s="196" t="s">
        <v>101</v>
      </c>
      <c r="N29" s="196">
        <v>16.600000000000001</v>
      </c>
      <c r="O29" s="197">
        <v>131</v>
      </c>
      <c r="P29" s="197">
        <v>132</v>
      </c>
      <c r="Q29" s="197">
        <v>14250863</v>
      </c>
      <c r="R29" s="198">
        <f t="shared" si="3"/>
        <v>5506</v>
      </c>
      <c r="S29" s="199">
        <f t="shared" si="4"/>
        <v>132.14400000000001</v>
      </c>
      <c r="T29" s="199">
        <f t="shared" si="5"/>
        <v>5.5060000000000002</v>
      </c>
      <c r="U29" s="200">
        <v>5.4</v>
      </c>
      <c r="V29" s="200">
        <f t="shared" si="6"/>
        <v>5.4</v>
      </c>
      <c r="W29" s="262" t="s">
        <v>152</v>
      </c>
      <c r="X29" s="256">
        <v>0</v>
      </c>
      <c r="Y29" s="256">
        <v>974</v>
      </c>
      <c r="Z29" s="256">
        <v>1165</v>
      </c>
      <c r="AA29" s="256">
        <v>1185</v>
      </c>
      <c r="AB29" s="256">
        <v>1138</v>
      </c>
      <c r="AC29" s="201" t="s">
        <v>91</v>
      </c>
      <c r="AD29" s="201" t="s">
        <v>91</v>
      </c>
      <c r="AE29" s="201" t="s">
        <v>91</v>
      </c>
      <c r="AF29" s="202" t="s">
        <v>91</v>
      </c>
      <c r="AG29" s="202">
        <v>32425834</v>
      </c>
      <c r="AH29" s="203">
        <f t="shared" si="9"/>
        <v>1256</v>
      </c>
      <c r="AI29" s="204">
        <f t="shared" si="7"/>
        <v>228.11478387213947</v>
      </c>
      <c r="AJ29" s="205">
        <v>0</v>
      </c>
      <c r="AK29" s="205">
        <v>1</v>
      </c>
      <c r="AL29" s="205">
        <v>1</v>
      </c>
      <c r="AM29" s="205">
        <v>1</v>
      </c>
      <c r="AN29" s="205">
        <v>1</v>
      </c>
      <c r="AO29" s="329">
        <v>0</v>
      </c>
      <c r="AP29" s="328">
        <v>7129708</v>
      </c>
      <c r="AQ29" s="256">
        <f t="shared" si="8"/>
        <v>0</v>
      </c>
      <c r="AR29" s="206"/>
      <c r="AS29" s="207" t="s">
        <v>114</v>
      </c>
      <c r="AY29" s="257"/>
    </row>
    <row r="30" spans="1:51" x14ac:dyDescent="0.25">
      <c r="B30" s="190">
        <v>2.7916666666666701</v>
      </c>
      <c r="C30" s="190">
        <v>0.83333333333333703</v>
      </c>
      <c r="D30" s="191">
        <v>11</v>
      </c>
      <c r="E30" s="192">
        <f t="shared" si="0"/>
        <v>7.746478873239437</v>
      </c>
      <c r="F30" s="255">
        <v>76</v>
      </c>
      <c r="G30" s="192">
        <f t="shared" si="1"/>
        <v>53.521126760563384</v>
      </c>
      <c r="H30" s="193" t="s">
        <v>89</v>
      </c>
      <c r="I30" s="193">
        <f t="shared" si="2"/>
        <v>50</v>
      </c>
      <c r="J30" s="194">
        <f t="shared" si="13"/>
        <v>51.408450704225352</v>
      </c>
      <c r="K30" s="193">
        <f t="shared" si="12"/>
        <v>55.633802816901408</v>
      </c>
      <c r="L30" s="195">
        <v>18</v>
      </c>
      <c r="M30" s="196" t="s">
        <v>101</v>
      </c>
      <c r="N30" s="196">
        <v>16.600000000000001</v>
      </c>
      <c r="O30" s="197">
        <v>116</v>
      </c>
      <c r="P30" s="197">
        <v>124</v>
      </c>
      <c r="Q30" s="197">
        <v>14256142</v>
      </c>
      <c r="R30" s="198">
        <f t="shared" si="3"/>
        <v>5279</v>
      </c>
      <c r="S30" s="199">
        <f t="shared" si="4"/>
        <v>126.696</v>
      </c>
      <c r="T30" s="199">
        <f t="shared" si="5"/>
        <v>5.2789999999999999</v>
      </c>
      <c r="U30" s="200">
        <v>5</v>
      </c>
      <c r="V30" s="200">
        <f t="shared" si="6"/>
        <v>5</v>
      </c>
      <c r="W30" s="262" t="s">
        <v>153</v>
      </c>
      <c r="X30" s="256">
        <v>0</v>
      </c>
      <c r="Y30" s="256">
        <v>1019</v>
      </c>
      <c r="Z30" s="256">
        <v>1195</v>
      </c>
      <c r="AA30" s="256">
        <v>0</v>
      </c>
      <c r="AB30" s="256">
        <v>1198</v>
      </c>
      <c r="AC30" s="201" t="s">
        <v>91</v>
      </c>
      <c r="AD30" s="201" t="s">
        <v>91</v>
      </c>
      <c r="AE30" s="201" t="s">
        <v>91</v>
      </c>
      <c r="AF30" s="202" t="s">
        <v>91</v>
      </c>
      <c r="AG30" s="202">
        <v>32426884</v>
      </c>
      <c r="AH30" s="203">
        <f t="shared" si="9"/>
        <v>1050</v>
      </c>
      <c r="AI30" s="204">
        <f t="shared" si="7"/>
        <v>198.90130706573214</v>
      </c>
      <c r="AJ30" s="205">
        <v>0</v>
      </c>
      <c r="AK30" s="205">
        <v>1</v>
      </c>
      <c r="AL30" s="205">
        <v>1</v>
      </c>
      <c r="AM30" s="205">
        <v>0</v>
      </c>
      <c r="AN30" s="205">
        <v>1</v>
      </c>
      <c r="AO30" s="329">
        <v>0</v>
      </c>
      <c r="AP30" s="328">
        <v>7129708</v>
      </c>
      <c r="AQ30" s="256">
        <f t="shared" si="8"/>
        <v>0</v>
      </c>
      <c r="AR30" s="206"/>
      <c r="AS30" s="207" t="s">
        <v>114</v>
      </c>
      <c r="AV30" s="398" t="s">
        <v>118</v>
      </c>
      <c r="AW30" s="398"/>
      <c r="AY30" s="257"/>
    </row>
    <row r="31" spans="1:51" x14ac:dyDescent="0.25">
      <c r="B31" s="190">
        <v>2.8333333333333299</v>
      </c>
      <c r="C31" s="190">
        <v>0.875000000000004</v>
      </c>
      <c r="D31" s="191">
        <v>12</v>
      </c>
      <c r="E31" s="192">
        <f>D31/1.42</f>
        <v>8.4507042253521139</v>
      </c>
      <c r="F31" s="255">
        <v>76</v>
      </c>
      <c r="G31" s="192">
        <f t="shared" si="1"/>
        <v>53.521126760563384</v>
      </c>
      <c r="H31" s="193" t="s">
        <v>89</v>
      </c>
      <c r="I31" s="193">
        <f t="shared" si="2"/>
        <v>50</v>
      </c>
      <c r="J31" s="194">
        <f t="shared" si="13"/>
        <v>51.408450704225352</v>
      </c>
      <c r="K31" s="193">
        <f t="shared" si="12"/>
        <v>55.633802816901408</v>
      </c>
      <c r="L31" s="195">
        <v>18</v>
      </c>
      <c r="M31" s="196" t="s">
        <v>101</v>
      </c>
      <c r="N31" s="196">
        <v>16.100000000000001</v>
      </c>
      <c r="O31" s="197">
        <v>118</v>
      </c>
      <c r="P31" s="197">
        <v>122</v>
      </c>
      <c r="Q31" s="197">
        <v>14261216</v>
      </c>
      <c r="R31" s="198">
        <f t="shared" si="3"/>
        <v>5074</v>
      </c>
      <c r="S31" s="199">
        <f t="shared" si="4"/>
        <v>121.776</v>
      </c>
      <c r="T31" s="199">
        <f t="shared" si="5"/>
        <v>5.0739999999999998</v>
      </c>
      <c r="U31" s="200">
        <v>4.5</v>
      </c>
      <c r="V31" s="200">
        <f t="shared" si="6"/>
        <v>4.5</v>
      </c>
      <c r="W31" s="262" t="s">
        <v>153</v>
      </c>
      <c r="X31" s="256">
        <v>0</v>
      </c>
      <c r="Y31" s="256">
        <v>993</v>
      </c>
      <c r="Z31" s="256">
        <v>1195</v>
      </c>
      <c r="AA31" s="256">
        <v>0</v>
      </c>
      <c r="AB31" s="256">
        <v>1198</v>
      </c>
      <c r="AC31" s="201" t="s">
        <v>91</v>
      </c>
      <c r="AD31" s="201" t="s">
        <v>91</v>
      </c>
      <c r="AE31" s="201" t="s">
        <v>91</v>
      </c>
      <c r="AF31" s="202" t="s">
        <v>91</v>
      </c>
      <c r="AG31" s="202">
        <v>32427894</v>
      </c>
      <c r="AH31" s="203">
        <f t="shared" si="9"/>
        <v>1010</v>
      </c>
      <c r="AI31" s="204">
        <f t="shared" si="7"/>
        <v>199.05400078833267</v>
      </c>
      <c r="AJ31" s="205">
        <v>0</v>
      </c>
      <c r="AK31" s="205">
        <v>1</v>
      </c>
      <c r="AL31" s="205">
        <v>1</v>
      </c>
      <c r="AM31" s="205">
        <v>0</v>
      </c>
      <c r="AN31" s="205">
        <v>1</v>
      </c>
      <c r="AO31" s="329">
        <v>0</v>
      </c>
      <c r="AP31" s="328">
        <v>7129708</v>
      </c>
      <c r="AQ31" s="256">
        <f t="shared" si="8"/>
        <v>0</v>
      </c>
      <c r="AR31" s="206"/>
      <c r="AS31" s="207" t="s">
        <v>114</v>
      </c>
      <c r="AV31" s="215" t="s">
        <v>30</v>
      </c>
      <c r="AW31" s="215" t="s">
        <v>75</v>
      </c>
      <c r="AY31" s="257"/>
    </row>
    <row r="32" spans="1:51" x14ac:dyDescent="0.25">
      <c r="B32" s="190">
        <v>2.875</v>
      </c>
      <c r="C32" s="190">
        <v>0.91666666666667096</v>
      </c>
      <c r="D32" s="191">
        <v>16</v>
      </c>
      <c r="E32" s="192">
        <f t="shared" si="0"/>
        <v>11.267605633802818</v>
      </c>
      <c r="F32" s="255">
        <v>76</v>
      </c>
      <c r="G32" s="192">
        <f t="shared" si="1"/>
        <v>53.521126760563384</v>
      </c>
      <c r="H32" s="193" t="s">
        <v>89</v>
      </c>
      <c r="I32" s="193">
        <f t="shared" si="2"/>
        <v>50</v>
      </c>
      <c r="J32" s="194">
        <f t="shared" si="13"/>
        <v>51.408450704225352</v>
      </c>
      <c r="K32" s="193">
        <f t="shared" si="12"/>
        <v>55.633802816901408</v>
      </c>
      <c r="L32" s="195">
        <v>14</v>
      </c>
      <c r="M32" s="196" t="s">
        <v>119</v>
      </c>
      <c r="N32" s="196">
        <v>12.6</v>
      </c>
      <c r="O32" s="197">
        <v>119</v>
      </c>
      <c r="P32" s="197">
        <v>123</v>
      </c>
      <c r="Q32" s="197">
        <v>14266237</v>
      </c>
      <c r="R32" s="198">
        <f>Q32-Q31</f>
        <v>5021</v>
      </c>
      <c r="S32" s="199">
        <f t="shared" si="4"/>
        <v>120.504</v>
      </c>
      <c r="T32" s="199">
        <f t="shared" si="5"/>
        <v>5.0209999999999999</v>
      </c>
      <c r="U32" s="200">
        <v>4.4000000000000004</v>
      </c>
      <c r="V32" s="200">
        <f t="shared" si="6"/>
        <v>4.4000000000000004</v>
      </c>
      <c r="W32" s="262" t="s">
        <v>153</v>
      </c>
      <c r="X32" s="256">
        <v>0</v>
      </c>
      <c r="Y32" s="256">
        <v>920</v>
      </c>
      <c r="Z32" s="256">
        <v>1165</v>
      </c>
      <c r="AA32" s="256">
        <v>0</v>
      </c>
      <c r="AB32" s="256">
        <v>1170</v>
      </c>
      <c r="AC32" s="201" t="s">
        <v>91</v>
      </c>
      <c r="AD32" s="201" t="s">
        <v>91</v>
      </c>
      <c r="AE32" s="201" t="s">
        <v>91</v>
      </c>
      <c r="AF32" s="202" t="s">
        <v>91</v>
      </c>
      <c r="AG32" s="202">
        <v>32428878</v>
      </c>
      <c r="AH32" s="203">
        <f t="shared" si="9"/>
        <v>984</v>
      </c>
      <c r="AI32" s="204">
        <f t="shared" si="7"/>
        <v>195.97689703246365</v>
      </c>
      <c r="AJ32" s="205">
        <v>0</v>
      </c>
      <c r="AK32" s="205">
        <v>1</v>
      </c>
      <c r="AL32" s="205">
        <v>1</v>
      </c>
      <c r="AM32" s="205">
        <v>0</v>
      </c>
      <c r="AN32" s="205">
        <v>1</v>
      </c>
      <c r="AO32" s="329">
        <v>0</v>
      </c>
      <c r="AP32" s="328">
        <v>7129708</v>
      </c>
      <c r="AQ32" s="256">
        <f t="shared" si="8"/>
        <v>0</v>
      </c>
      <c r="AR32" s="208"/>
      <c r="AS32" s="207" t="s">
        <v>114</v>
      </c>
      <c r="AV32" s="216">
        <v>1</v>
      </c>
      <c r="AW32" s="216">
        <f>IFERROR(AV32*VLOOKUP(AV31,AV24:AW28,2,FALSE)/VLOOKUP(AW31,AV24:AW28,2,FALSE),"Enter Unit and Value")</f>
        <v>1.4189189189189189</v>
      </c>
      <c r="AY32" s="257"/>
    </row>
    <row r="33" spans="2:51" x14ac:dyDescent="0.25">
      <c r="B33" s="190">
        <v>2.9166666666666701</v>
      </c>
      <c r="C33" s="190">
        <v>0.95833333333333803</v>
      </c>
      <c r="D33" s="191">
        <v>10</v>
      </c>
      <c r="E33" s="192">
        <f t="shared" si="0"/>
        <v>7.042253521126761</v>
      </c>
      <c r="F33" s="255">
        <v>66</v>
      </c>
      <c r="G33" s="192">
        <f t="shared" si="1"/>
        <v>46.478873239436624</v>
      </c>
      <c r="H33" s="193" t="s">
        <v>89</v>
      </c>
      <c r="I33" s="193">
        <f>J33-(2/1.42)</f>
        <v>41.549295774647888</v>
      </c>
      <c r="J33" s="194">
        <f t="shared" ref="J33:J34" si="14">(F33-5)/1.42</f>
        <v>42.95774647887324</v>
      </c>
      <c r="K33" s="193">
        <f t="shared" si="12"/>
        <v>47.183098591549296</v>
      </c>
      <c r="L33" s="195">
        <v>14</v>
      </c>
      <c r="M33" s="196" t="s">
        <v>119</v>
      </c>
      <c r="N33" s="196">
        <v>11.9</v>
      </c>
      <c r="O33" s="197">
        <v>114</v>
      </c>
      <c r="P33" s="197">
        <v>101</v>
      </c>
      <c r="Q33" s="197">
        <v>14270556</v>
      </c>
      <c r="R33" s="198">
        <f t="shared" si="3"/>
        <v>4319</v>
      </c>
      <c r="S33" s="199">
        <f t="shared" si="4"/>
        <v>103.65600000000001</v>
      </c>
      <c r="T33" s="199">
        <f t="shared" si="5"/>
        <v>4.319</v>
      </c>
      <c r="U33" s="200">
        <v>4.8</v>
      </c>
      <c r="V33" s="200">
        <f t="shared" si="6"/>
        <v>4.8</v>
      </c>
      <c r="W33" s="262" t="s">
        <v>132</v>
      </c>
      <c r="X33" s="256">
        <v>0</v>
      </c>
      <c r="Y33" s="256">
        <v>0</v>
      </c>
      <c r="Z33" s="256">
        <v>1097</v>
      </c>
      <c r="AA33" s="256">
        <v>0</v>
      </c>
      <c r="AB33" s="256">
        <v>1110</v>
      </c>
      <c r="AC33" s="201" t="s">
        <v>91</v>
      </c>
      <c r="AD33" s="201" t="s">
        <v>91</v>
      </c>
      <c r="AE33" s="201" t="s">
        <v>91</v>
      </c>
      <c r="AF33" s="202" t="s">
        <v>91</v>
      </c>
      <c r="AG33" s="202">
        <v>32429618</v>
      </c>
      <c r="AH33" s="203">
        <f t="shared" si="9"/>
        <v>740</v>
      </c>
      <c r="AI33" s="204">
        <f t="shared" si="7"/>
        <v>171.33595739754574</v>
      </c>
      <c r="AJ33" s="205">
        <v>0</v>
      </c>
      <c r="AK33" s="205">
        <v>0</v>
      </c>
      <c r="AL33" s="205">
        <v>1</v>
      </c>
      <c r="AM33" s="205">
        <v>0</v>
      </c>
      <c r="AN33" s="205">
        <v>1</v>
      </c>
      <c r="AO33" s="329">
        <v>0</v>
      </c>
      <c r="AP33" s="328">
        <v>7130147</v>
      </c>
      <c r="AQ33" s="256">
        <f t="shared" si="8"/>
        <v>439</v>
      </c>
      <c r="AR33" s="206"/>
      <c r="AS33" s="207" t="s">
        <v>114</v>
      </c>
      <c r="AY33" s="257"/>
    </row>
    <row r="34" spans="2:51" x14ac:dyDescent="0.25">
      <c r="B34" s="190">
        <v>2.9583333333333299</v>
      </c>
      <c r="C34" s="190">
        <v>1</v>
      </c>
      <c r="D34" s="191">
        <v>15</v>
      </c>
      <c r="E34" s="192">
        <f t="shared" si="0"/>
        <v>10.563380281690142</v>
      </c>
      <c r="F34" s="255">
        <v>66</v>
      </c>
      <c r="G34" s="192">
        <f t="shared" si="1"/>
        <v>46.478873239436624</v>
      </c>
      <c r="H34" s="193" t="s">
        <v>89</v>
      </c>
      <c r="I34" s="193">
        <f t="shared" si="2"/>
        <v>41.549295774647888</v>
      </c>
      <c r="J34" s="194">
        <f t="shared" si="14"/>
        <v>42.95774647887324</v>
      </c>
      <c r="K34" s="193">
        <f t="shared" si="12"/>
        <v>47.183098591549296</v>
      </c>
      <c r="L34" s="195">
        <v>14</v>
      </c>
      <c r="M34" s="196" t="s">
        <v>119</v>
      </c>
      <c r="N34" s="217">
        <v>11.5</v>
      </c>
      <c r="O34" s="197">
        <v>110</v>
      </c>
      <c r="P34" s="197">
        <v>95</v>
      </c>
      <c r="Q34" s="197">
        <v>14274594</v>
      </c>
      <c r="R34" s="198">
        <f t="shared" si="3"/>
        <v>4038</v>
      </c>
      <c r="S34" s="199">
        <f t="shared" si="4"/>
        <v>96.912000000000006</v>
      </c>
      <c r="T34" s="199">
        <f t="shared" si="5"/>
        <v>4.0380000000000003</v>
      </c>
      <c r="U34" s="200">
        <v>5.3</v>
      </c>
      <c r="V34" s="200">
        <f t="shared" si="6"/>
        <v>5.3</v>
      </c>
      <c r="W34" s="262" t="s">
        <v>132</v>
      </c>
      <c r="X34" s="256">
        <v>0</v>
      </c>
      <c r="Y34" s="256">
        <v>0</v>
      </c>
      <c r="Z34" s="256">
        <v>1026</v>
      </c>
      <c r="AA34" s="256">
        <v>0</v>
      </c>
      <c r="AB34" s="256">
        <v>1059</v>
      </c>
      <c r="AC34" s="201" t="s">
        <v>91</v>
      </c>
      <c r="AD34" s="201" t="s">
        <v>91</v>
      </c>
      <c r="AE34" s="201" t="s">
        <v>91</v>
      </c>
      <c r="AF34" s="202" t="s">
        <v>91</v>
      </c>
      <c r="AG34" s="202">
        <v>32430272</v>
      </c>
      <c r="AH34" s="203">
        <f t="shared" si="9"/>
        <v>654</v>
      </c>
      <c r="AI34" s="204">
        <f t="shared" si="7"/>
        <v>161.96136701337295</v>
      </c>
      <c r="AJ34" s="205">
        <v>0</v>
      </c>
      <c r="AK34" s="205">
        <v>0</v>
      </c>
      <c r="AL34" s="205">
        <v>1</v>
      </c>
      <c r="AM34" s="205">
        <v>0</v>
      </c>
      <c r="AN34" s="205">
        <v>1</v>
      </c>
      <c r="AO34" s="329">
        <v>0</v>
      </c>
      <c r="AP34" s="328">
        <v>7130693</v>
      </c>
      <c r="AQ34" s="256">
        <f t="shared" si="8"/>
        <v>546</v>
      </c>
      <c r="AR34" s="206"/>
      <c r="AS34" s="207" t="s">
        <v>114</v>
      </c>
      <c r="AV34" s="212" t="s">
        <v>120</v>
      </c>
      <c r="AW34" s="218" t="s">
        <v>31</v>
      </c>
      <c r="AY34" s="257"/>
    </row>
    <row r="35" spans="2:51" x14ac:dyDescent="0.25">
      <c r="B35" s="219"/>
      <c r="C35" s="220"/>
      <c r="D35" s="219"/>
      <c r="E35" s="221"/>
      <c r="F35" s="221"/>
      <c r="G35" s="222"/>
      <c r="H35" s="223"/>
      <c r="I35" s="221"/>
      <c r="J35" s="221"/>
      <c r="K35" s="222"/>
      <c r="L35" s="399" t="s">
        <v>121</v>
      </c>
      <c r="M35" s="400"/>
      <c r="N35" s="401"/>
      <c r="O35" s="224"/>
      <c r="P35" s="224">
        <f>AVERAGE(P11:P34)</f>
        <v>122.75</v>
      </c>
      <c r="Q35" s="225">
        <f>Q34-Q10</f>
        <v>122278</v>
      </c>
      <c r="R35" s="226">
        <f>SUM(R11:R34)</f>
        <v>122278</v>
      </c>
      <c r="S35" s="227">
        <f>AVERAGE(S11:S34)</f>
        <v>122.27799999999996</v>
      </c>
      <c r="T35" s="227">
        <f>SUM(T11:T34)</f>
        <v>122.27800000000001</v>
      </c>
      <c r="U35" s="223"/>
      <c r="V35" s="223"/>
      <c r="W35" s="213"/>
      <c r="X35" s="228"/>
      <c r="Y35" s="229"/>
      <c r="Z35" s="229"/>
      <c r="AA35" s="229"/>
      <c r="AB35" s="230"/>
      <c r="AC35" s="228"/>
      <c r="AD35" s="229"/>
      <c r="AE35" s="230"/>
      <c r="AF35" s="231"/>
      <c r="AG35" s="232">
        <f>AG34-AG10</f>
        <v>25064</v>
      </c>
      <c r="AH35" s="233">
        <f>SUM(AH11:AH34)</f>
        <v>25064</v>
      </c>
      <c r="AI35" s="234">
        <f>$AH$35/$T35</f>
        <v>204.97554752285774</v>
      </c>
      <c r="AJ35" s="231"/>
      <c r="AK35" s="235"/>
      <c r="AL35" s="235"/>
      <c r="AM35" s="235"/>
      <c r="AN35" s="236"/>
      <c r="AO35" s="237"/>
      <c r="AP35" s="238"/>
      <c r="AQ35" s="239">
        <f>SUM(AQ11:AQ34)</f>
        <v>6143</v>
      </c>
      <c r="AR35" s="240" t="e">
        <f>AVERAGE(AR11:AR34)</f>
        <v>#DIV/0!</v>
      </c>
      <c r="AS35" s="237"/>
      <c r="AV35" s="241" t="s">
        <v>31</v>
      </c>
      <c r="AW35" s="241">
        <v>1</v>
      </c>
      <c r="AY35" s="257"/>
    </row>
    <row r="36" spans="2:51" x14ac:dyDescent="0.25">
      <c r="B36" s="242"/>
      <c r="C36" s="242"/>
      <c r="D36" s="242"/>
      <c r="E36" s="243"/>
      <c r="F36" s="243"/>
      <c r="G36" s="243"/>
      <c r="H36" s="243"/>
      <c r="I36" s="244"/>
      <c r="J36" s="244"/>
      <c r="K36" s="244"/>
      <c r="L36" s="254"/>
      <c r="M36" s="254"/>
      <c r="N36" s="254"/>
      <c r="O36" s="254"/>
      <c r="P36" s="254"/>
      <c r="Q36" s="254"/>
      <c r="R36" s="254"/>
      <c r="S36" s="254"/>
      <c r="T36" s="254"/>
      <c r="U36" s="245"/>
      <c r="V36" s="245"/>
      <c r="W36" s="254"/>
      <c r="X36" s="254"/>
      <c r="Y36" s="254"/>
      <c r="Z36" s="258"/>
      <c r="AA36" s="254"/>
      <c r="AB36" s="254"/>
      <c r="AC36" s="254"/>
      <c r="AD36" s="254"/>
      <c r="AE36" s="254"/>
      <c r="AH36" s="246"/>
      <c r="AM36" s="254"/>
      <c r="AN36" s="254"/>
      <c r="AO36" s="254"/>
      <c r="AP36" s="254"/>
      <c r="AQ36" s="254"/>
      <c r="AR36" s="254"/>
      <c r="AV36" s="241" t="s">
        <v>122</v>
      </c>
      <c r="AW36" s="241">
        <v>41.67</v>
      </c>
      <c r="AY36" s="257"/>
    </row>
    <row r="37" spans="2:51" x14ac:dyDescent="0.25">
      <c r="B37" s="275" t="s">
        <v>123</v>
      </c>
      <c r="C37" s="275"/>
      <c r="D37" s="275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58"/>
      <c r="X37" s="258"/>
      <c r="Y37" s="258"/>
      <c r="Z37" s="258"/>
      <c r="AA37" s="258"/>
      <c r="AB37" s="258"/>
      <c r="AC37" s="258"/>
      <c r="AD37" s="258"/>
      <c r="AE37" s="258"/>
      <c r="AM37" s="169"/>
      <c r="AN37" s="254"/>
      <c r="AO37" s="254"/>
      <c r="AP37" s="254"/>
      <c r="AQ37" s="254"/>
      <c r="AR37" s="258"/>
      <c r="AV37" s="241" t="s">
        <v>124</v>
      </c>
      <c r="AW37" s="241">
        <v>11.574999999999999</v>
      </c>
      <c r="AY37" s="257"/>
    </row>
    <row r="38" spans="2:51" x14ac:dyDescent="0.25">
      <c r="B38" s="295" t="s">
        <v>170</v>
      </c>
      <c r="C38" s="275"/>
      <c r="D38" s="275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58"/>
      <c r="X38" s="258"/>
      <c r="Y38" s="258"/>
      <c r="Z38" s="258"/>
      <c r="AA38" s="258"/>
      <c r="AB38" s="258"/>
      <c r="AC38" s="258"/>
      <c r="AD38" s="258"/>
      <c r="AE38" s="258"/>
      <c r="AM38" s="169"/>
      <c r="AN38" s="254"/>
      <c r="AO38" s="254"/>
      <c r="AP38" s="254"/>
      <c r="AQ38" s="254"/>
      <c r="AR38" s="258"/>
      <c r="AV38" s="247"/>
      <c r="AW38" s="247"/>
      <c r="AY38" s="257"/>
    </row>
    <row r="39" spans="2:51" x14ac:dyDescent="0.25">
      <c r="B39" s="273" t="s">
        <v>131</v>
      </c>
      <c r="C39" s="264"/>
      <c r="D39" s="264"/>
      <c r="E39" s="264"/>
      <c r="F39" s="264"/>
      <c r="G39" s="264"/>
      <c r="H39" s="264"/>
      <c r="I39" s="265"/>
      <c r="J39" s="265"/>
      <c r="K39" s="265"/>
      <c r="L39" s="265"/>
      <c r="M39" s="265"/>
      <c r="N39" s="265"/>
      <c r="O39" s="265"/>
      <c r="P39" s="265"/>
      <c r="Q39" s="265"/>
      <c r="R39" s="265"/>
      <c r="S39" s="263"/>
      <c r="T39" s="263"/>
      <c r="U39" s="263"/>
      <c r="V39" s="263"/>
      <c r="W39" s="258"/>
      <c r="X39" s="258"/>
      <c r="Y39" s="258"/>
      <c r="Z39" s="258"/>
      <c r="AA39" s="258"/>
      <c r="AB39" s="258"/>
      <c r="AC39" s="258"/>
      <c r="AD39" s="258"/>
      <c r="AE39" s="258"/>
      <c r="AM39" s="169"/>
      <c r="AN39" s="254"/>
      <c r="AO39" s="254"/>
      <c r="AP39" s="254"/>
      <c r="AQ39" s="254"/>
      <c r="AR39" s="258"/>
      <c r="AV39" s="247"/>
      <c r="AW39" s="247"/>
      <c r="AY39" s="257"/>
    </row>
    <row r="40" spans="2:51" x14ac:dyDescent="0.25">
      <c r="B40" s="276" t="s">
        <v>141</v>
      </c>
      <c r="C40" s="264"/>
      <c r="D40" s="264"/>
      <c r="E40" s="264"/>
      <c r="F40" s="264"/>
      <c r="G40" s="264"/>
      <c r="H40" s="264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3"/>
      <c r="T40" s="263"/>
      <c r="U40" s="263"/>
      <c r="V40" s="263"/>
      <c r="W40" s="258"/>
      <c r="X40" s="258"/>
      <c r="Y40" s="258"/>
      <c r="Z40" s="258"/>
      <c r="AA40" s="258"/>
      <c r="AB40" s="258"/>
      <c r="AC40" s="258"/>
      <c r="AD40" s="258"/>
      <c r="AE40" s="258"/>
      <c r="AM40" s="169"/>
      <c r="AN40" s="254"/>
      <c r="AO40" s="254"/>
      <c r="AP40" s="254"/>
      <c r="AQ40" s="254"/>
      <c r="AR40" s="258"/>
      <c r="AV40" s="247"/>
      <c r="AW40" s="247"/>
      <c r="AY40" s="257"/>
    </row>
    <row r="41" spans="2:51" x14ac:dyDescent="0.25">
      <c r="B41" s="268" t="s">
        <v>238</v>
      </c>
      <c r="C41" s="264"/>
      <c r="D41" s="264"/>
      <c r="E41" s="264"/>
      <c r="F41" s="264"/>
      <c r="G41" s="264"/>
      <c r="H41" s="264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9"/>
      <c r="T41" s="269"/>
      <c r="U41" s="269"/>
      <c r="V41" s="269"/>
      <c r="W41" s="258"/>
      <c r="X41" s="258"/>
      <c r="Y41" s="258"/>
      <c r="Z41" s="258"/>
      <c r="AA41" s="258"/>
      <c r="AB41" s="258"/>
      <c r="AC41" s="258"/>
      <c r="AD41" s="258"/>
      <c r="AE41" s="258"/>
      <c r="AM41" s="259"/>
      <c r="AN41" s="259"/>
      <c r="AO41" s="259"/>
      <c r="AP41" s="259"/>
      <c r="AQ41" s="259"/>
      <c r="AR41" s="259"/>
      <c r="AS41" s="260"/>
      <c r="AV41" s="257"/>
      <c r="AW41" s="301"/>
      <c r="AX41" s="301"/>
      <c r="AY41" s="301"/>
    </row>
    <row r="42" spans="2:51" x14ac:dyDescent="0.25">
      <c r="B42" s="276" t="s">
        <v>126</v>
      </c>
      <c r="C42" s="264"/>
      <c r="D42" s="264"/>
      <c r="E42" s="274"/>
      <c r="F42" s="274"/>
      <c r="G42" s="274"/>
      <c r="H42" s="264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9"/>
      <c r="T42" s="269"/>
      <c r="U42" s="269"/>
      <c r="V42" s="269"/>
      <c r="W42" s="258"/>
      <c r="X42" s="258"/>
      <c r="Y42" s="258"/>
      <c r="Z42" s="258"/>
      <c r="AA42" s="258"/>
      <c r="AB42" s="258"/>
      <c r="AC42" s="258"/>
      <c r="AD42" s="258"/>
      <c r="AE42" s="258"/>
      <c r="AM42" s="259"/>
      <c r="AN42" s="259"/>
      <c r="AO42" s="259"/>
      <c r="AP42" s="259"/>
      <c r="AQ42" s="259"/>
      <c r="AR42" s="259"/>
      <c r="AS42" s="260"/>
      <c r="AV42" s="257"/>
      <c r="AW42" s="301"/>
      <c r="AX42" s="301"/>
      <c r="AY42" s="301"/>
    </row>
    <row r="43" spans="2:51" x14ac:dyDescent="0.25">
      <c r="B43" s="270" t="s">
        <v>239</v>
      </c>
      <c r="C43" s="264"/>
      <c r="D43" s="264"/>
      <c r="E43" s="264"/>
      <c r="F43" s="264"/>
      <c r="G43" s="264"/>
      <c r="H43" s="264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9"/>
      <c r="T43" s="269"/>
      <c r="U43" s="269"/>
      <c r="V43" s="269"/>
      <c r="W43" s="258"/>
      <c r="X43" s="258"/>
      <c r="Y43" s="258"/>
      <c r="Z43" s="258"/>
      <c r="AA43" s="258"/>
      <c r="AB43" s="258"/>
      <c r="AC43" s="258"/>
      <c r="AD43" s="258"/>
      <c r="AE43" s="258"/>
      <c r="AM43" s="259"/>
      <c r="AN43" s="259"/>
      <c r="AO43" s="259"/>
      <c r="AP43" s="259"/>
      <c r="AQ43" s="259"/>
      <c r="AR43" s="259"/>
      <c r="AS43" s="260"/>
      <c r="AV43" s="257"/>
      <c r="AW43" s="301"/>
      <c r="AX43" s="301"/>
      <c r="AY43" s="301"/>
    </row>
    <row r="44" spans="2:51" x14ac:dyDescent="0.25">
      <c r="B44" s="276" t="s">
        <v>127</v>
      </c>
      <c r="C44" s="264"/>
      <c r="D44" s="264"/>
      <c r="E44" s="264"/>
      <c r="F44" s="264"/>
      <c r="G44" s="264"/>
      <c r="H44" s="264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9"/>
      <c r="T44" s="269"/>
      <c r="U44" s="269"/>
      <c r="V44" s="269"/>
      <c r="W44" s="258"/>
      <c r="X44" s="258"/>
      <c r="Y44" s="258"/>
      <c r="Z44" s="258"/>
      <c r="AA44" s="258"/>
      <c r="AB44" s="258"/>
      <c r="AC44" s="258"/>
      <c r="AD44" s="258"/>
      <c r="AE44" s="258"/>
      <c r="AM44" s="259"/>
      <c r="AN44" s="259"/>
      <c r="AO44" s="259"/>
      <c r="AP44" s="259"/>
      <c r="AQ44" s="259"/>
      <c r="AR44" s="259"/>
      <c r="AS44" s="260"/>
      <c r="AV44" s="257"/>
      <c r="AW44" s="301"/>
      <c r="AX44" s="301"/>
      <c r="AY44" s="301"/>
    </row>
    <row r="45" spans="2:51" x14ac:dyDescent="0.25">
      <c r="B45" s="267" t="s">
        <v>128</v>
      </c>
      <c r="C45" s="264"/>
      <c r="D45" s="264"/>
      <c r="E45" s="264"/>
      <c r="F45" s="264"/>
      <c r="G45" s="264"/>
      <c r="H45" s="264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9"/>
      <c r="T45" s="269"/>
      <c r="U45" s="269"/>
      <c r="V45" s="269"/>
      <c r="W45" s="258"/>
      <c r="X45" s="258"/>
      <c r="Y45" s="258"/>
      <c r="Z45" s="258"/>
      <c r="AA45" s="258"/>
      <c r="AB45" s="258"/>
      <c r="AC45" s="258"/>
      <c r="AD45" s="258"/>
      <c r="AE45" s="258"/>
      <c r="AM45" s="259"/>
      <c r="AN45" s="259"/>
      <c r="AO45" s="259"/>
      <c r="AP45" s="259"/>
      <c r="AQ45" s="259"/>
      <c r="AR45" s="259"/>
      <c r="AS45" s="260"/>
      <c r="AV45" s="257"/>
      <c r="AW45" s="301"/>
      <c r="AX45" s="301"/>
      <c r="AY45" s="301"/>
    </row>
    <row r="46" spans="2:51" x14ac:dyDescent="0.25">
      <c r="B46" s="267" t="s">
        <v>161</v>
      </c>
      <c r="C46" s="264"/>
      <c r="D46" s="264"/>
      <c r="E46" s="264"/>
      <c r="F46" s="264"/>
      <c r="G46" s="264"/>
      <c r="H46" s="264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9"/>
      <c r="U46" s="269"/>
      <c r="V46" s="269"/>
      <c r="W46" s="258"/>
      <c r="X46" s="258"/>
      <c r="Y46" s="258"/>
      <c r="Z46" s="258"/>
      <c r="AA46" s="258"/>
      <c r="AB46" s="258"/>
      <c r="AC46" s="258"/>
      <c r="AD46" s="258"/>
      <c r="AE46" s="258"/>
      <c r="AM46" s="259"/>
      <c r="AN46" s="259"/>
      <c r="AO46" s="259"/>
      <c r="AP46" s="259"/>
      <c r="AQ46" s="259"/>
      <c r="AR46" s="259"/>
      <c r="AS46" s="260"/>
      <c r="AV46" s="257"/>
      <c r="AW46" s="301"/>
      <c r="AX46" s="301"/>
      <c r="AY46" s="301"/>
    </row>
    <row r="47" spans="2:51" x14ac:dyDescent="0.25">
      <c r="B47" s="276" t="s">
        <v>246</v>
      </c>
      <c r="C47" s="264"/>
      <c r="D47" s="264"/>
      <c r="E47" s="264"/>
      <c r="F47" s="264"/>
      <c r="G47" s="264"/>
      <c r="H47" s="264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9"/>
      <c r="U47" s="269"/>
      <c r="V47" s="269"/>
      <c r="W47" s="258"/>
      <c r="X47" s="258"/>
      <c r="Y47" s="258"/>
      <c r="Z47" s="258"/>
      <c r="AA47" s="258"/>
      <c r="AB47" s="258"/>
      <c r="AC47" s="258"/>
      <c r="AD47" s="258"/>
      <c r="AE47" s="258"/>
      <c r="AM47" s="259"/>
      <c r="AN47" s="259"/>
      <c r="AO47" s="259"/>
      <c r="AP47" s="259"/>
      <c r="AQ47" s="259"/>
      <c r="AR47" s="259"/>
      <c r="AS47" s="260"/>
      <c r="AV47" s="257"/>
      <c r="AW47" s="301"/>
      <c r="AX47" s="301"/>
      <c r="AY47" s="301"/>
    </row>
    <row r="48" spans="2:51" x14ac:dyDescent="0.25">
      <c r="B48" s="276" t="s">
        <v>137</v>
      </c>
      <c r="C48" s="264"/>
      <c r="D48" s="264"/>
      <c r="E48" s="264"/>
      <c r="F48" s="264"/>
      <c r="G48" s="264"/>
      <c r="H48" s="264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71"/>
      <c r="T48" s="269"/>
      <c r="U48" s="269"/>
      <c r="V48" s="269"/>
      <c r="W48" s="258"/>
      <c r="X48" s="258"/>
      <c r="Y48" s="258"/>
      <c r="Z48" s="258"/>
      <c r="AA48" s="258"/>
      <c r="AB48" s="258"/>
      <c r="AC48" s="258"/>
      <c r="AD48" s="258"/>
      <c r="AE48" s="258"/>
      <c r="AM48" s="259"/>
      <c r="AN48" s="259"/>
      <c r="AO48" s="259"/>
      <c r="AP48" s="259"/>
      <c r="AQ48" s="259"/>
      <c r="AR48" s="259"/>
      <c r="AS48" s="260"/>
      <c r="AV48" s="257"/>
      <c r="AW48" s="301"/>
      <c r="AX48" s="301"/>
      <c r="AY48" s="301"/>
    </row>
    <row r="49" spans="2:51" x14ac:dyDescent="0.25">
      <c r="B49" s="267" t="s">
        <v>242</v>
      </c>
      <c r="C49" s="264"/>
      <c r="D49" s="264"/>
      <c r="E49" s="264"/>
      <c r="F49" s="264"/>
      <c r="G49" s="264"/>
      <c r="H49" s="264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71"/>
      <c r="T49" s="269"/>
      <c r="U49" s="269"/>
      <c r="V49" s="269"/>
      <c r="W49" s="258"/>
      <c r="X49" s="258"/>
      <c r="Y49" s="258"/>
      <c r="Z49" s="258"/>
      <c r="AA49" s="258"/>
      <c r="AB49" s="258"/>
      <c r="AC49" s="258"/>
      <c r="AD49" s="258"/>
      <c r="AE49" s="258"/>
      <c r="AM49" s="259"/>
      <c r="AN49" s="259"/>
      <c r="AO49" s="259"/>
      <c r="AP49" s="259"/>
      <c r="AQ49" s="259"/>
      <c r="AR49" s="259"/>
      <c r="AS49" s="260"/>
      <c r="AV49" s="257"/>
      <c r="AW49" s="301"/>
      <c r="AX49" s="301"/>
      <c r="AY49" s="301"/>
    </row>
    <row r="50" spans="2:51" x14ac:dyDescent="0.25">
      <c r="B50" s="261" t="s">
        <v>243</v>
      </c>
      <c r="C50" s="264"/>
      <c r="D50" s="264"/>
      <c r="E50" s="264"/>
      <c r="F50" s="264"/>
      <c r="G50" s="264"/>
      <c r="H50" s="264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9"/>
      <c r="U50" s="269"/>
      <c r="V50" s="269"/>
      <c r="W50" s="258"/>
      <c r="X50" s="258"/>
      <c r="Y50" s="258"/>
      <c r="Z50" s="258"/>
      <c r="AA50" s="258"/>
      <c r="AB50" s="258"/>
      <c r="AC50" s="258"/>
      <c r="AD50" s="258"/>
      <c r="AE50" s="258"/>
      <c r="AM50" s="259"/>
      <c r="AN50" s="259"/>
      <c r="AO50" s="259"/>
      <c r="AP50" s="259"/>
      <c r="AQ50" s="259"/>
      <c r="AR50" s="259"/>
      <c r="AS50" s="260"/>
      <c r="AV50" s="257"/>
      <c r="AW50" s="301"/>
      <c r="AX50" s="301"/>
      <c r="AY50" s="301"/>
    </row>
    <row r="51" spans="2:51" x14ac:dyDescent="0.25">
      <c r="B51" s="261" t="s">
        <v>244</v>
      </c>
      <c r="C51" s="264"/>
      <c r="D51" s="264"/>
      <c r="E51" s="264"/>
      <c r="F51" s="264"/>
      <c r="G51" s="264"/>
      <c r="H51" s="264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9"/>
      <c r="U51" s="269"/>
      <c r="V51" s="269"/>
      <c r="W51" s="258"/>
      <c r="X51" s="258"/>
      <c r="Y51" s="258"/>
      <c r="Z51" s="258"/>
      <c r="AA51" s="258"/>
      <c r="AB51" s="258"/>
      <c r="AC51" s="258"/>
      <c r="AD51" s="258"/>
      <c r="AE51" s="258"/>
      <c r="AM51" s="259"/>
      <c r="AN51" s="259"/>
      <c r="AO51" s="259"/>
      <c r="AP51" s="259"/>
      <c r="AQ51" s="259"/>
      <c r="AR51" s="259"/>
      <c r="AS51" s="260"/>
      <c r="AV51" s="257"/>
      <c r="AW51" s="301"/>
      <c r="AX51" s="301"/>
      <c r="AY51" s="301"/>
    </row>
    <row r="52" spans="2:51" x14ac:dyDescent="0.25">
      <c r="B52" s="276" t="s">
        <v>138</v>
      </c>
      <c r="C52" s="264"/>
      <c r="D52" s="264"/>
      <c r="E52" s="264"/>
      <c r="F52" s="264"/>
      <c r="G52" s="264"/>
      <c r="H52" s="264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71"/>
      <c r="U52" s="271"/>
      <c r="V52" s="271"/>
      <c r="W52" s="258"/>
      <c r="X52" s="258"/>
      <c r="Y52" s="258"/>
      <c r="Z52" s="258"/>
      <c r="AA52" s="258"/>
      <c r="AB52" s="258"/>
      <c r="AC52" s="258"/>
      <c r="AD52" s="258"/>
      <c r="AE52" s="258"/>
      <c r="AM52" s="259"/>
      <c r="AN52" s="259"/>
      <c r="AO52" s="259"/>
      <c r="AP52" s="259"/>
      <c r="AQ52" s="259"/>
      <c r="AR52" s="259"/>
      <c r="AS52" s="260"/>
      <c r="AV52" s="257"/>
      <c r="AW52" s="301"/>
      <c r="AX52" s="301"/>
      <c r="AY52" s="301"/>
    </row>
    <row r="53" spans="2:51" x14ac:dyDescent="0.25">
      <c r="B53" s="284" t="s">
        <v>139</v>
      </c>
      <c r="C53" s="264"/>
      <c r="D53" s="264"/>
      <c r="E53" s="264"/>
      <c r="F53" s="264"/>
      <c r="G53" s="264"/>
      <c r="H53" s="264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71"/>
      <c r="U53" s="250"/>
      <c r="V53" s="250"/>
      <c r="W53" s="258"/>
      <c r="X53" s="258"/>
      <c r="Y53" s="258"/>
      <c r="Z53" s="258"/>
      <c r="AA53" s="258"/>
      <c r="AB53" s="258"/>
      <c r="AC53" s="258"/>
      <c r="AD53" s="258"/>
      <c r="AE53" s="258"/>
      <c r="AM53" s="259"/>
      <c r="AN53" s="259"/>
      <c r="AO53" s="259"/>
      <c r="AP53" s="259"/>
      <c r="AQ53" s="259"/>
      <c r="AR53" s="259"/>
      <c r="AS53" s="260"/>
      <c r="AV53" s="257"/>
      <c r="AW53" s="301"/>
      <c r="AX53" s="301"/>
      <c r="AY53" s="301"/>
    </row>
    <row r="54" spans="2:51" x14ac:dyDescent="0.25">
      <c r="B54" s="270" t="s">
        <v>142</v>
      </c>
      <c r="C54" s="264"/>
      <c r="D54" s="264"/>
      <c r="E54" s="264"/>
      <c r="F54" s="264"/>
      <c r="G54" s="264"/>
      <c r="H54" s="264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71"/>
      <c r="U54" s="250"/>
      <c r="V54" s="250"/>
      <c r="W54" s="258"/>
      <c r="X54" s="258"/>
      <c r="Y54" s="258"/>
      <c r="Z54" s="258"/>
      <c r="AA54" s="258"/>
      <c r="AB54" s="258"/>
      <c r="AC54" s="258"/>
      <c r="AD54" s="258"/>
      <c r="AE54" s="258"/>
      <c r="AM54" s="259"/>
      <c r="AN54" s="259"/>
      <c r="AO54" s="259"/>
      <c r="AP54" s="259"/>
      <c r="AQ54" s="259"/>
      <c r="AR54" s="259"/>
      <c r="AS54" s="260"/>
      <c r="AV54" s="257"/>
      <c r="AW54" s="301"/>
      <c r="AX54" s="301"/>
      <c r="AY54" s="301"/>
    </row>
    <row r="55" spans="2:51" x14ac:dyDescent="0.25">
      <c r="B55" s="270" t="s">
        <v>245</v>
      </c>
      <c r="C55" s="264"/>
      <c r="D55" s="264"/>
      <c r="E55" s="264"/>
      <c r="F55" s="264"/>
      <c r="G55" s="264"/>
      <c r="H55" s="264"/>
      <c r="I55" s="264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71"/>
      <c r="U55" s="250"/>
      <c r="V55" s="250"/>
      <c r="W55" s="258"/>
      <c r="X55" s="258"/>
      <c r="Y55" s="258"/>
      <c r="Z55" s="258"/>
      <c r="AA55" s="258"/>
      <c r="AB55" s="258"/>
      <c r="AC55" s="258"/>
      <c r="AD55" s="258"/>
      <c r="AE55" s="258"/>
      <c r="AM55" s="259"/>
      <c r="AN55" s="259"/>
      <c r="AO55" s="259"/>
      <c r="AP55" s="259"/>
      <c r="AQ55" s="259"/>
      <c r="AR55" s="259"/>
      <c r="AS55" s="260"/>
      <c r="AV55" s="257"/>
      <c r="AW55" s="301"/>
      <c r="AX55" s="301"/>
      <c r="AY55" s="301"/>
    </row>
    <row r="56" spans="2:51" x14ac:dyDescent="0.25">
      <c r="B56" s="276" t="s">
        <v>247</v>
      </c>
      <c r="C56" s="264"/>
      <c r="D56" s="264"/>
      <c r="E56" s="264"/>
      <c r="F56" s="264"/>
      <c r="G56" s="264"/>
      <c r="H56" s="264"/>
      <c r="I56" s="264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71"/>
      <c r="U56" s="250"/>
      <c r="V56" s="250"/>
      <c r="W56" s="258"/>
      <c r="X56" s="258"/>
      <c r="Y56" s="258"/>
      <c r="Z56" s="258"/>
      <c r="AA56" s="258"/>
      <c r="AB56" s="258"/>
      <c r="AC56" s="258"/>
      <c r="AD56" s="258"/>
      <c r="AE56" s="258"/>
      <c r="AM56" s="259"/>
      <c r="AN56" s="259"/>
      <c r="AO56" s="259"/>
      <c r="AP56" s="259"/>
      <c r="AQ56" s="259"/>
      <c r="AR56" s="259"/>
      <c r="AS56" s="260"/>
      <c r="AV56" s="257"/>
      <c r="AW56" s="301"/>
      <c r="AX56" s="301"/>
      <c r="AY56" s="301"/>
    </row>
    <row r="57" spans="2:51" x14ac:dyDescent="0.25">
      <c r="B57" s="272" t="s">
        <v>140</v>
      </c>
      <c r="C57" s="264"/>
      <c r="D57" s="264"/>
      <c r="E57" s="264"/>
      <c r="F57" s="264"/>
      <c r="G57" s="264"/>
      <c r="H57" s="264"/>
      <c r="I57" s="264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71"/>
      <c r="U57" s="250"/>
      <c r="V57" s="250"/>
      <c r="W57" s="258"/>
      <c r="X57" s="258"/>
      <c r="Y57" s="258"/>
      <c r="Z57" s="252"/>
      <c r="AA57" s="258"/>
      <c r="AB57" s="258"/>
      <c r="AC57" s="258"/>
      <c r="AD57" s="258"/>
      <c r="AE57" s="258"/>
      <c r="AM57" s="259"/>
      <c r="AN57" s="259"/>
      <c r="AO57" s="259"/>
      <c r="AP57" s="259"/>
      <c r="AQ57" s="259"/>
      <c r="AR57" s="259"/>
      <c r="AS57" s="260"/>
      <c r="AV57" s="257"/>
      <c r="AW57" s="301"/>
      <c r="AX57" s="301"/>
      <c r="AY57" s="301"/>
    </row>
    <row r="58" spans="2:51" x14ac:dyDescent="0.25">
      <c r="B58" s="277" t="s">
        <v>129</v>
      </c>
      <c r="C58" s="267"/>
      <c r="D58" s="264"/>
      <c r="E58" s="264"/>
      <c r="F58" s="264"/>
      <c r="G58" s="264"/>
      <c r="H58" s="264"/>
      <c r="I58" s="248"/>
      <c r="J58" s="265"/>
      <c r="K58" s="265"/>
      <c r="L58" s="265"/>
      <c r="M58" s="265"/>
      <c r="N58" s="265"/>
      <c r="O58" s="265"/>
      <c r="P58" s="265"/>
      <c r="Q58" s="265"/>
      <c r="R58" s="265"/>
      <c r="S58" s="252"/>
      <c r="T58" s="252"/>
      <c r="U58" s="252"/>
      <c r="V58" s="252"/>
      <c r="W58" s="252"/>
      <c r="X58" s="252"/>
      <c r="Y58" s="252"/>
      <c r="Z58" s="251"/>
      <c r="AA58" s="252"/>
      <c r="AB58" s="252"/>
      <c r="AC58" s="252"/>
      <c r="AD58" s="252"/>
      <c r="AE58" s="252"/>
      <c r="AF58" s="252"/>
      <c r="AG58" s="252"/>
      <c r="AH58" s="252"/>
      <c r="AI58" s="252"/>
      <c r="AJ58" s="252"/>
      <c r="AK58" s="252"/>
      <c r="AL58" s="252"/>
      <c r="AM58" s="252"/>
      <c r="AN58" s="252"/>
      <c r="AO58" s="252"/>
      <c r="AP58" s="252"/>
      <c r="AQ58" s="252"/>
      <c r="AR58" s="252"/>
      <c r="AS58" s="252"/>
      <c r="AT58" s="252"/>
      <c r="AU58" s="252"/>
      <c r="AV58" s="257"/>
      <c r="AW58" s="301"/>
      <c r="AX58" s="301"/>
      <c r="AY58" s="301"/>
    </row>
    <row r="59" spans="2:51" x14ac:dyDescent="0.25">
      <c r="B59" s="277" t="s">
        <v>148</v>
      </c>
      <c r="C59" s="267"/>
      <c r="D59" s="264"/>
      <c r="E59" s="264"/>
      <c r="F59" s="264"/>
      <c r="G59" s="264"/>
      <c r="H59" s="264"/>
      <c r="I59" s="248"/>
      <c r="J59" s="252"/>
      <c r="K59" s="252"/>
      <c r="L59" s="252"/>
      <c r="M59" s="252"/>
      <c r="N59" s="252"/>
      <c r="O59" s="252"/>
      <c r="P59" s="252"/>
      <c r="Q59" s="252"/>
      <c r="R59" s="252"/>
      <c r="S59" s="252"/>
      <c r="T59" s="252"/>
      <c r="U59" s="252"/>
      <c r="V59" s="252"/>
      <c r="W59" s="251"/>
      <c r="X59" s="251"/>
      <c r="Y59" s="251"/>
      <c r="Z59" s="258"/>
      <c r="AA59" s="251"/>
      <c r="AB59" s="251"/>
      <c r="AC59" s="251"/>
      <c r="AD59" s="251"/>
      <c r="AE59" s="251"/>
      <c r="AF59" s="251"/>
      <c r="AG59" s="251"/>
      <c r="AH59" s="251"/>
      <c r="AI59" s="251"/>
      <c r="AJ59" s="251"/>
      <c r="AK59" s="251"/>
      <c r="AL59" s="251"/>
      <c r="AM59" s="251"/>
      <c r="AN59" s="251"/>
      <c r="AO59" s="251"/>
      <c r="AP59" s="251"/>
      <c r="AQ59" s="251"/>
      <c r="AR59" s="251"/>
      <c r="AS59" s="251"/>
      <c r="AT59" s="251"/>
      <c r="AU59" s="251"/>
      <c r="AV59" s="257"/>
      <c r="AW59" s="301"/>
      <c r="AX59" s="301"/>
      <c r="AY59" s="301"/>
    </row>
    <row r="60" spans="2:51" x14ac:dyDescent="0.25">
      <c r="B60" s="277" t="s">
        <v>130</v>
      </c>
      <c r="C60" s="261"/>
      <c r="D60" s="248"/>
      <c r="E60" s="264"/>
      <c r="F60" s="264"/>
      <c r="G60" s="264"/>
      <c r="H60" s="264"/>
      <c r="I60" s="264"/>
      <c r="J60" s="252"/>
      <c r="K60" s="252"/>
      <c r="L60" s="252"/>
      <c r="M60" s="252"/>
      <c r="N60" s="252"/>
      <c r="O60" s="252"/>
      <c r="P60" s="252"/>
      <c r="Q60" s="252"/>
      <c r="R60" s="252"/>
      <c r="S60" s="265"/>
      <c r="T60" s="271"/>
      <c r="U60" s="250"/>
      <c r="V60" s="250"/>
      <c r="W60" s="258"/>
      <c r="X60" s="258"/>
      <c r="Y60" s="258"/>
      <c r="Z60" s="258"/>
      <c r="AA60" s="258"/>
      <c r="AB60" s="258"/>
      <c r="AC60" s="258"/>
      <c r="AD60" s="258"/>
      <c r="AE60" s="258"/>
      <c r="AM60" s="259"/>
      <c r="AN60" s="259"/>
      <c r="AO60" s="259"/>
      <c r="AP60" s="259"/>
      <c r="AQ60" s="259"/>
      <c r="AR60" s="259"/>
      <c r="AS60" s="260"/>
      <c r="AV60" s="257"/>
      <c r="AW60" s="301"/>
      <c r="AX60" s="301"/>
      <c r="AY60" s="301"/>
    </row>
    <row r="61" spans="2:51" x14ac:dyDescent="0.25">
      <c r="B61" s="147"/>
      <c r="C61" s="276"/>
      <c r="D61" s="248"/>
      <c r="E61" s="264"/>
      <c r="F61" s="264"/>
      <c r="G61" s="264"/>
      <c r="H61" s="264"/>
      <c r="I61" s="264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71"/>
      <c r="U61" s="250"/>
      <c r="V61" s="250"/>
      <c r="W61" s="258"/>
      <c r="X61" s="258"/>
      <c r="Y61" s="258"/>
      <c r="Z61" s="258"/>
      <c r="AA61" s="258"/>
      <c r="AB61" s="258"/>
      <c r="AC61" s="258"/>
      <c r="AD61" s="258"/>
      <c r="AE61" s="258"/>
      <c r="AM61" s="259"/>
      <c r="AN61" s="259"/>
      <c r="AO61" s="259"/>
      <c r="AP61" s="259"/>
      <c r="AQ61" s="259"/>
      <c r="AR61" s="259"/>
      <c r="AS61" s="260"/>
      <c r="AV61" s="257"/>
      <c r="AW61" s="301"/>
      <c r="AX61" s="301"/>
      <c r="AY61" s="301"/>
    </row>
    <row r="62" spans="2:51" x14ac:dyDescent="0.25">
      <c r="B62" s="147"/>
      <c r="C62" s="276"/>
      <c r="D62" s="264"/>
      <c r="E62" s="248"/>
      <c r="F62" s="264"/>
      <c r="G62" s="248"/>
      <c r="H62" s="248"/>
      <c r="I62" s="264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71"/>
      <c r="U62" s="250"/>
      <c r="V62" s="250"/>
      <c r="W62" s="258"/>
      <c r="X62" s="258"/>
      <c r="Y62" s="258"/>
      <c r="Z62" s="258"/>
      <c r="AA62" s="258"/>
      <c r="AB62" s="258"/>
      <c r="AC62" s="258"/>
      <c r="AD62" s="258"/>
      <c r="AE62" s="258"/>
      <c r="AM62" s="259"/>
      <c r="AN62" s="259"/>
      <c r="AO62" s="259"/>
      <c r="AP62" s="259"/>
      <c r="AQ62" s="259"/>
      <c r="AR62" s="259"/>
      <c r="AS62" s="260"/>
      <c r="AV62" s="257"/>
      <c r="AW62" s="301"/>
      <c r="AX62" s="301"/>
      <c r="AY62" s="301"/>
    </row>
    <row r="63" spans="2:51" x14ac:dyDescent="0.25">
      <c r="B63" s="249"/>
      <c r="C63" s="267"/>
      <c r="D63" s="264"/>
      <c r="E63" s="248"/>
      <c r="F63" s="248"/>
      <c r="G63" s="248"/>
      <c r="H63" s="248"/>
      <c r="I63" s="264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71"/>
      <c r="U63" s="250"/>
      <c r="V63" s="250"/>
      <c r="W63" s="258"/>
      <c r="X63" s="258"/>
      <c r="Y63" s="258"/>
      <c r="Z63" s="258"/>
      <c r="AA63" s="258"/>
      <c r="AB63" s="258"/>
      <c r="AC63" s="258"/>
      <c r="AD63" s="258"/>
      <c r="AE63" s="258"/>
      <c r="AM63" s="259"/>
      <c r="AN63" s="259"/>
      <c r="AO63" s="259"/>
      <c r="AP63" s="259"/>
      <c r="AQ63" s="259"/>
      <c r="AR63" s="259"/>
      <c r="AS63" s="260"/>
      <c r="AV63" s="257"/>
      <c r="AW63" s="301"/>
      <c r="AX63" s="301"/>
      <c r="AY63" s="301"/>
    </row>
    <row r="64" spans="2:51" x14ac:dyDescent="0.25">
      <c r="B64" s="249"/>
      <c r="C64" s="267"/>
      <c r="D64" s="264"/>
      <c r="E64" s="264"/>
      <c r="F64" s="248"/>
      <c r="G64" s="264"/>
      <c r="H64" s="264"/>
      <c r="I64" s="252"/>
      <c r="J64" s="265"/>
      <c r="K64" s="265"/>
      <c r="L64" s="265"/>
      <c r="M64" s="265"/>
      <c r="N64" s="265"/>
      <c r="O64" s="265"/>
      <c r="P64" s="265"/>
      <c r="Q64" s="265"/>
      <c r="R64" s="265"/>
      <c r="S64" s="265"/>
      <c r="T64" s="271"/>
      <c r="U64" s="250"/>
      <c r="V64" s="250"/>
      <c r="W64" s="258"/>
      <c r="X64" s="258"/>
      <c r="Y64" s="258"/>
      <c r="Z64" s="258"/>
      <c r="AA64" s="258"/>
      <c r="AB64" s="258"/>
      <c r="AC64" s="258"/>
      <c r="AD64" s="258"/>
      <c r="AE64" s="258"/>
      <c r="AM64" s="259"/>
      <c r="AN64" s="259"/>
      <c r="AO64" s="259"/>
      <c r="AP64" s="259"/>
      <c r="AQ64" s="259"/>
      <c r="AR64" s="259"/>
      <c r="AS64" s="260"/>
      <c r="AV64" s="257"/>
      <c r="AW64" s="301"/>
      <c r="AX64" s="301"/>
      <c r="AY64" s="301"/>
    </row>
    <row r="65" spans="1:51" x14ac:dyDescent="0.25">
      <c r="B65" s="249"/>
      <c r="C65" s="252"/>
      <c r="D65" s="264"/>
      <c r="E65" s="264"/>
      <c r="F65" s="264"/>
      <c r="G65" s="264"/>
      <c r="H65" s="264"/>
      <c r="I65" s="252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71"/>
      <c r="U65" s="250"/>
      <c r="V65" s="250"/>
      <c r="W65" s="258"/>
      <c r="X65" s="258"/>
      <c r="Y65" s="258"/>
      <c r="Z65" s="258"/>
      <c r="AA65" s="258"/>
      <c r="AB65" s="258"/>
      <c r="AC65" s="258"/>
      <c r="AD65" s="258"/>
      <c r="AE65" s="258"/>
      <c r="AM65" s="259"/>
      <c r="AN65" s="259"/>
      <c r="AO65" s="259"/>
      <c r="AP65" s="259"/>
      <c r="AQ65" s="259"/>
      <c r="AR65" s="259"/>
      <c r="AS65" s="260"/>
      <c r="AU65" s="301"/>
      <c r="AV65" s="257"/>
      <c r="AW65" s="301"/>
      <c r="AX65" s="301"/>
      <c r="AY65" s="301"/>
    </row>
    <row r="66" spans="1:51" x14ac:dyDescent="0.25">
      <c r="B66" s="249"/>
      <c r="C66" s="276"/>
      <c r="D66" s="252"/>
      <c r="E66" s="264"/>
      <c r="F66" s="264"/>
      <c r="G66" s="264"/>
      <c r="H66" s="264"/>
      <c r="I66" s="264"/>
      <c r="J66" s="265"/>
      <c r="K66" s="265"/>
      <c r="L66" s="265"/>
      <c r="M66" s="265"/>
      <c r="N66" s="265"/>
      <c r="O66" s="265"/>
      <c r="P66" s="265"/>
      <c r="Q66" s="265"/>
      <c r="R66" s="265"/>
      <c r="S66" s="265"/>
      <c r="T66" s="271"/>
      <c r="U66" s="250"/>
      <c r="V66" s="250"/>
      <c r="W66" s="258"/>
      <c r="X66" s="258"/>
      <c r="Y66" s="258"/>
      <c r="Z66" s="258"/>
      <c r="AA66" s="258"/>
      <c r="AB66" s="258"/>
      <c r="AC66" s="258"/>
      <c r="AD66" s="258"/>
      <c r="AE66" s="258"/>
      <c r="AM66" s="259"/>
      <c r="AN66" s="259"/>
      <c r="AO66" s="259"/>
      <c r="AP66" s="259"/>
      <c r="AQ66" s="259"/>
      <c r="AR66" s="259"/>
      <c r="AS66" s="260"/>
      <c r="AU66" s="301"/>
      <c r="AV66" s="257"/>
      <c r="AW66" s="301"/>
      <c r="AX66" s="301"/>
      <c r="AY66" s="301"/>
    </row>
    <row r="67" spans="1:51" x14ac:dyDescent="0.25">
      <c r="A67" s="258"/>
      <c r="B67" s="252"/>
      <c r="C67" s="267"/>
      <c r="D67" s="252"/>
      <c r="E67" s="264"/>
      <c r="F67" s="264"/>
      <c r="G67" s="264"/>
      <c r="H67" s="264"/>
      <c r="I67" s="259"/>
      <c r="J67" s="259"/>
      <c r="K67" s="259"/>
      <c r="L67" s="259"/>
      <c r="M67" s="259"/>
      <c r="N67" s="259"/>
      <c r="O67" s="260"/>
      <c r="P67" s="254"/>
      <c r="R67" s="257"/>
      <c r="AS67" s="301"/>
      <c r="AT67" s="301"/>
      <c r="AU67" s="301"/>
      <c r="AV67" s="301"/>
      <c r="AW67" s="301"/>
      <c r="AX67" s="301"/>
      <c r="AY67" s="301"/>
    </row>
    <row r="68" spans="1:51" x14ac:dyDescent="0.25">
      <c r="A68" s="258"/>
      <c r="B68" s="252"/>
      <c r="C68" s="276"/>
      <c r="D68" s="264"/>
      <c r="E68" s="252"/>
      <c r="F68" s="264"/>
      <c r="G68" s="252"/>
      <c r="H68" s="252"/>
      <c r="I68" s="259"/>
      <c r="J68" s="259"/>
      <c r="K68" s="259"/>
      <c r="L68" s="259"/>
      <c r="M68" s="259"/>
      <c r="N68" s="259"/>
      <c r="O68" s="260"/>
      <c r="P68" s="254"/>
      <c r="R68" s="254"/>
      <c r="AS68" s="301"/>
      <c r="AT68" s="301"/>
      <c r="AU68" s="301"/>
      <c r="AV68" s="301"/>
      <c r="AW68" s="301"/>
      <c r="AX68" s="301"/>
      <c r="AY68" s="301"/>
    </row>
    <row r="69" spans="1:51" x14ac:dyDescent="0.25">
      <c r="A69" s="258"/>
      <c r="B69" s="249"/>
      <c r="C69" s="270"/>
      <c r="D69" s="264"/>
      <c r="E69" s="252"/>
      <c r="F69" s="252"/>
      <c r="G69" s="252"/>
      <c r="H69" s="252"/>
      <c r="I69" s="259"/>
      <c r="J69" s="259"/>
      <c r="K69" s="259"/>
      <c r="L69" s="259"/>
      <c r="M69" s="259"/>
      <c r="N69" s="259"/>
      <c r="O69" s="260"/>
      <c r="P69" s="254"/>
      <c r="R69" s="254"/>
      <c r="AS69" s="301"/>
      <c r="AT69" s="301"/>
      <c r="AU69" s="301"/>
      <c r="AV69" s="301"/>
      <c r="AW69" s="301"/>
      <c r="AX69" s="301"/>
      <c r="AY69" s="301"/>
    </row>
    <row r="70" spans="1:51" x14ac:dyDescent="0.25">
      <c r="A70" s="258"/>
      <c r="I70" s="259"/>
      <c r="J70" s="259"/>
      <c r="K70" s="259"/>
      <c r="L70" s="259"/>
      <c r="M70" s="259"/>
      <c r="N70" s="259"/>
      <c r="O70" s="260"/>
      <c r="P70" s="254"/>
      <c r="R70" s="254"/>
      <c r="AS70" s="301"/>
      <c r="AT70" s="301"/>
      <c r="AU70" s="301"/>
      <c r="AV70" s="301"/>
      <c r="AW70" s="301"/>
      <c r="AX70" s="301"/>
      <c r="AY70" s="301"/>
    </row>
    <row r="71" spans="1:51" x14ac:dyDescent="0.25">
      <c r="A71" s="258"/>
      <c r="I71" s="259"/>
      <c r="J71" s="259"/>
      <c r="K71" s="259"/>
      <c r="L71" s="259"/>
      <c r="M71" s="259"/>
      <c r="N71" s="259"/>
      <c r="O71" s="260"/>
      <c r="P71" s="254"/>
      <c r="R71" s="254"/>
      <c r="AS71" s="301"/>
      <c r="AT71" s="301"/>
      <c r="AU71" s="301"/>
      <c r="AV71" s="301"/>
      <c r="AW71" s="301"/>
      <c r="AX71" s="301"/>
      <c r="AY71" s="301"/>
    </row>
    <row r="72" spans="1:51" x14ac:dyDescent="0.25">
      <c r="A72" s="258"/>
      <c r="I72" s="259"/>
      <c r="J72" s="259"/>
      <c r="K72" s="259"/>
      <c r="L72" s="259"/>
      <c r="M72" s="259"/>
      <c r="N72" s="259"/>
      <c r="O72" s="260"/>
      <c r="P72" s="254"/>
      <c r="R72" s="254"/>
      <c r="AS72" s="301"/>
      <c r="AT72" s="301"/>
      <c r="AU72" s="301"/>
      <c r="AV72" s="301"/>
      <c r="AW72" s="301"/>
      <c r="AX72" s="301"/>
      <c r="AY72" s="301"/>
    </row>
    <row r="73" spans="1:51" x14ac:dyDescent="0.25">
      <c r="A73" s="258"/>
      <c r="I73" s="259"/>
      <c r="J73" s="259"/>
      <c r="K73" s="259"/>
      <c r="L73" s="259"/>
      <c r="M73" s="259"/>
      <c r="N73" s="259"/>
      <c r="O73" s="260"/>
      <c r="P73" s="254"/>
      <c r="R73" s="251"/>
      <c r="AS73" s="301"/>
      <c r="AT73" s="301"/>
      <c r="AU73" s="301"/>
      <c r="AV73" s="301"/>
      <c r="AW73" s="301"/>
      <c r="AX73" s="301"/>
      <c r="AY73" s="301"/>
    </row>
    <row r="74" spans="1:51" x14ac:dyDescent="0.25">
      <c r="A74" s="258"/>
      <c r="I74" s="259"/>
      <c r="J74" s="259"/>
      <c r="K74" s="259"/>
      <c r="L74" s="259"/>
      <c r="M74" s="259"/>
      <c r="N74" s="259"/>
      <c r="O74" s="260"/>
      <c r="R74" s="254"/>
      <c r="AS74" s="301"/>
      <c r="AT74" s="301"/>
      <c r="AU74" s="301"/>
      <c r="AV74" s="301"/>
      <c r="AW74" s="301"/>
      <c r="AX74" s="301"/>
      <c r="AY74" s="301"/>
    </row>
    <row r="75" spans="1:51" x14ac:dyDescent="0.25">
      <c r="O75" s="260"/>
      <c r="R75" s="254"/>
      <c r="AS75" s="301"/>
      <c r="AT75" s="301"/>
      <c r="AU75" s="301"/>
      <c r="AV75" s="301"/>
      <c r="AW75" s="301"/>
      <c r="AX75" s="301"/>
      <c r="AY75" s="301"/>
    </row>
    <row r="76" spans="1:51" x14ac:dyDescent="0.25">
      <c r="O76" s="260"/>
      <c r="R76" s="254"/>
      <c r="AS76" s="301"/>
      <c r="AT76" s="301"/>
      <c r="AU76" s="301"/>
      <c r="AV76" s="301"/>
      <c r="AW76" s="301"/>
      <c r="AX76" s="301"/>
      <c r="AY76" s="301"/>
    </row>
    <row r="77" spans="1:51" x14ac:dyDescent="0.25">
      <c r="O77" s="260"/>
      <c r="R77" s="254"/>
      <c r="AS77" s="301"/>
      <c r="AT77" s="301"/>
      <c r="AU77" s="301"/>
      <c r="AV77" s="301"/>
      <c r="AW77" s="301"/>
      <c r="AX77" s="301"/>
      <c r="AY77" s="301"/>
    </row>
    <row r="78" spans="1:51" x14ac:dyDescent="0.25">
      <c r="O78" s="260"/>
      <c r="R78" s="254"/>
      <c r="AS78" s="301"/>
      <c r="AT78" s="301"/>
      <c r="AU78" s="301"/>
      <c r="AV78" s="301"/>
      <c r="AW78" s="301"/>
      <c r="AX78" s="301"/>
      <c r="AY78" s="301"/>
    </row>
    <row r="79" spans="1:51" x14ac:dyDescent="0.25">
      <c r="O79" s="260"/>
      <c r="AS79" s="301"/>
      <c r="AT79" s="301"/>
      <c r="AU79" s="301"/>
      <c r="AV79" s="301"/>
      <c r="AW79" s="301"/>
      <c r="AX79" s="301"/>
      <c r="AY79" s="301"/>
    </row>
    <row r="80" spans="1:51" x14ac:dyDescent="0.25">
      <c r="O80" s="260"/>
      <c r="AS80" s="301"/>
      <c r="AT80" s="301"/>
      <c r="AU80" s="301"/>
      <c r="AV80" s="301"/>
      <c r="AW80" s="301"/>
      <c r="AX80" s="301"/>
      <c r="AY80" s="301"/>
    </row>
    <row r="81" spans="15:51" x14ac:dyDescent="0.25">
      <c r="O81" s="260"/>
      <c r="AS81" s="301"/>
      <c r="AT81" s="301"/>
      <c r="AU81" s="301"/>
      <c r="AV81" s="301"/>
      <c r="AW81" s="301"/>
      <c r="AX81" s="301"/>
      <c r="AY81" s="301"/>
    </row>
    <row r="82" spans="15:51" x14ac:dyDescent="0.25">
      <c r="O82" s="260"/>
      <c r="AS82" s="301"/>
      <c r="AT82" s="301"/>
      <c r="AU82" s="301"/>
      <c r="AV82" s="301"/>
      <c r="AW82" s="301"/>
      <c r="AX82" s="301"/>
      <c r="AY82" s="301"/>
    </row>
    <row r="83" spans="15:51" x14ac:dyDescent="0.25">
      <c r="O83" s="260"/>
      <c r="AS83" s="301"/>
      <c r="AT83" s="301"/>
      <c r="AU83" s="301"/>
      <c r="AV83" s="301"/>
      <c r="AW83" s="301"/>
      <c r="AX83" s="301"/>
      <c r="AY83" s="301"/>
    </row>
    <row r="84" spans="15:51" x14ac:dyDescent="0.25">
      <c r="O84" s="260"/>
      <c r="AS84" s="301"/>
      <c r="AT84" s="301"/>
      <c r="AU84" s="301"/>
      <c r="AV84" s="301"/>
      <c r="AW84" s="301"/>
      <c r="AX84" s="301"/>
      <c r="AY84" s="301"/>
    </row>
    <row r="85" spans="15:51" x14ac:dyDescent="0.25">
      <c r="O85" s="260"/>
      <c r="Q85" s="254"/>
      <c r="AS85" s="301"/>
      <c r="AT85" s="301"/>
      <c r="AU85" s="301"/>
      <c r="AV85" s="301"/>
      <c r="AW85" s="301"/>
      <c r="AX85" s="301"/>
      <c r="AY85" s="301"/>
    </row>
    <row r="86" spans="15:51" x14ac:dyDescent="0.25">
      <c r="O86" s="161"/>
      <c r="P86" s="254"/>
      <c r="Q86" s="254"/>
      <c r="AS86" s="301"/>
      <c r="AT86" s="301"/>
      <c r="AU86" s="301"/>
      <c r="AV86" s="301"/>
      <c r="AW86" s="301"/>
      <c r="AX86" s="301"/>
      <c r="AY86" s="301"/>
    </row>
    <row r="87" spans="15:51" x14ac:dyDescent="0.25">
      <c r="O87" s="161"/>
      <c r="P87" s="254"/>
      <c r="Q87" s="254"/>
      <c r="AS87" s="301"/>
      <c r="AT87" s="301"/>
      <c r="AU87" s="301"/>
      <c r="AV87" s="301"/>
      <c r="AW87" s="301"/>
      <c r="AX87" s="301"/>
      <c r="AY87" s="301"/>
    </row>
    <row r="88" spans="15:51" x14ac:dyDescent="0.25">
      <c r="O88" s="161"/>
      <c r="P88" s="254"/>
      <c r="Q88" s="254"/>
      <c r="AS88" s="301"/>
      <c r="AT88" s="301"/>
      <c r="AU88" s="301"/>
      <c r="AV88" s="301"/>
      <c r="AW88" s="301"/>
      <c r="AX88" s="301"/>
      <c r="AY88" s="301"/>
    </row>
    <row r="89" spans="15:51" x14ac:dyDescent="0.25">
      <c r="O89" s="161"/>
      <c r="P89" s="254"/>
      <c r="Q89" s="254"/>
      <c r="AS89" s="301"/>
      <c r="AT89" s="301"/>
      <c r="AU89" s="301"/>
      <c r="AV89" s="301"/>
      <c r="AW89" s="301"/>
      <c r="AX89" s="301"/>
      <c r="AY89" s="301"/>
    </row>
    <row r="90" spans="15:51" x14ac:dyDescent="0.25">
      <c r="O90" s="161"/>
      <c r="P90" s="254"/>
      <c r="Q90" s="254"/>
      <c r="AS90" s="301"/>
      <c r="AT90" s="301"/>
      <c r="AU90" s="301"/>
      <c r="AV90" s="301"/>
      <c r="AW90" s="301"/>
      <c r="AX90" s="301"/>
      <c r="AY90" s="301"/>
    </row>
    <row r="91" spans="15:51" x14ac:dyDescent="0.25">
      <c r="O91" s="161"/>
      <c r="P91" s="254"/>
      <c r="Q91" s="254"/>
      <c r="AS91" s="301"/>
      <c r="AT91" s="301"/>
      <c r="AU91" s="301"/>
      <c r="AV91" s="301"/>
      <c r="AW91" s="301"/>
      <c r="AX91" s="301"/>
      <c r="AY91" s="301"/>
    </row>
    <row r="92" spans="15:51" x14ac:dyDescent="0.25">
      <c r="O92" s="161"/>
      <c r="P92" s="254"/>
      <c r="Q92" s="254"/>
      <c r="AS92" s="301"/>
      <c r="AT92" s="301"/>
      <c r="AU92" s="301"/>
      <c r="AV92" s="301"/>
      <c r="AW92" s="301"/>
      <c r="AX92" s="301"/>
      <c r="AY92" s="301"/>
    </row>
    <row r="93" spans="15:51" x14ac:dyDescent="0.25">
      <c r="O93" s="161"/>
      <c r="P93" s="254"/>
      <c r="Q93" s="254"/>
      <c r="AS93" s="301"/>
      <c r="AT93" s="301"/>
      <c r="AU93" s="301"/>
      <c r="AV93" s="301"/>
      <c r="AW93" s="301"/>
      <c r="AX93" s="301"/>
      <c r="AY93" s="301"/>
    </row>
    <row r="94" spans="15:51" x14ac:dyDescent="0.25">
      <c r="O94" s="161"/>
      <c r="P94" s="254"/>
      <c r="Q94" s="254"/>
      <c r="AS94" s="301"/>
      <c r="AT94" s="301"/>
      <c r="AU94" s="301"/>
      <c r="AV94" s="301"/>
      <c r="AW94" s="301"/>
      <c r="AX94" s="301"/>
      <c r="AY94" s="301"/>
    </row>
    <row r="95" spans="15:51" x14ac:dyDescent="0.25">
      <c r="O95" s="161"/>
      <c r="P95" s="254"/>
      <c r="Q95" s="254"/>
      <c r="R95" s="254"/>
      <c r="S95" s="254"/>
      <c r="AS95" s="301"/>
      <c r="AT95" s="301"/>
      <c r="AU95" s="301"/>
      <c r="AV95" s="301"/>
      <c r="AW95" s="301"/>
      <c r="AX95" s="301"/>
      <c r="AY95" s="301"/>
    </row>
    <row r="96" spans="15:51" x14ac:dyDescent="0.25">
      <c r="O96" s="161"/>
      <c r="P96" s="254"/>
      <c r="Q96" s="254"/>
      <c r="R96" s="254"/>
      <c r="S96" s="254"/>
      <c r="T96" s="254"/>
      <c r="AS96" s="301"/>
      <c r="AT96" s="301"/>
      <c r="AU96" s="301"/>
      <c r="AV96" s="301"/>
      <c r="AW96" s="301"/>
      <c r="AX96" s="301"/>
      <c r="AY96" s="301"/>
    </row>
    <row r="97" spans="15:51" x14ac:dyDescent="0.25">
      <c r="O97" s="161"/>
      <c r="P97" s="254"/>
      <c r="Q97" s="254"/>
      <c r="R97" s="254"/>
      <c r="S97" s="254"/>
      <c r="T97" s="254"/>
      <c r="AS97" s="301"/>
      <c r="AT97" s="301"/>
      <c r="AU97" s="301"/>
      <c r="AV97" s="301"/>
      <c r="AW97" s="301"/>
      <c r="AX97" s="301"/>
      <c r="AY97" s="301"/>
    </row>
    <row r="98" spans="15:51" x14ac:dyDescent="0.25">
      <c r="O98" s="161"/>
      <c r="P98" s="254"/>
      <c r="T98" s="254"/>
      <c r="AS98" s="301"/>
      <c r="AT98" s="301"/>
      <c r="AU98" s="301"/>
      <c r="AV98" s="301"/>
      <c r="AW98" s="301"/>
      <c r="AX98" s="301"/>
      <c r="AY98" s="301"/>
    </row>
    <row r="99" spans="15:51" x14ac:dyDescent="0.25">
      <c r="O99" s="254"/>
      <c r="Q99" s="254"/>
      <c r="R99" s="254"/>
      <c r="S99" s="254"/>
      <c r="AS99" s="301"/>
      <c r="AT99" s="301"/>
      <c r="AU99" s="301"/>
      <c r="AV99" s="301"/>
      <c r="AW99" s="301"/>
      <c r="AX99" s="301"/>
      <c r="AY99" s="301"/>
    </row>
    <row r="100" spans="15:51" x14ac:dyDescent="0.25">
      <c r="O100" s="161"/>
      <c r="P100" s="254"/>
      <c r="Q100" s="254"/>
      <c r="R100" s="254"/>
      <c r="S100" s="254"/>
      <c r="T100" s="254"/>
      <c r="AS100" s="301"/>
      <c r="AT100" s="301"/>
      <c r="AU100" s="301"/>
      <c r="AV100" s="301"/>
      <c r="AW100" s="301"/>
      <c r="AX100" s="301"/>
      <c r="AY100" s="301"/>
    </row>
    <row r="101" spans="15:51" x14ac:dyDescent="0.25">
      <c r="O101" s="161"/>
      <c r="P101" s="254"/>
      <c r="Q101" s="254"/>
      <c r="R101" s="254"/>
      <c r="S101" s="254"/>
      <c r="T101" s="254"/>
      <c r="U101" s="254"/>
      <c r="AS101" s="301"/>
      <c r="AT101" s="301"/>
      <c r="AU101" s="301"/>
      <c r="AV101" s="301"/>
      <c r="AW101" s="301"/>
      <c r="AX101" s="301"/>
      <c r="AY101" s="301"/>
    </row>
    <row r="102" spans="15:51" x14ac:dyDescent="0.25">
      <c r="O102" s="161"/>
      <c r="P102" s="254"/>
      <c r="T102" s="254"/>
      <c r="U102" s="254"/>
      <c r="AS102" s="301"/>
      <c r="AT102" s="301"/>
      <c r="AU102" s="301"/>
      <c r="AV102" s="301"/>
      <c r="AW102" s="301"/>
      <c r="AX102" s="301"/>
      <c r="AY102" s="301"/>
    </row>
    <row r="114" spans="45:51" x14ac:dyDescent="0.25">
      <c r="AS114" s="301"/>
      <c r="AT114" s="301"/>
      <c r="AU114" s="301"/>
      <c r="AV114" s="301"/>
      <c r="AW114" s="301"/>
      <c r="AX114" s="301"/>
      <c r="AY114" s="301"/>
    </row>
  </sheetData>
  <protectedRanges>
    <protectedRange sqref="N58:R58 B69 S60:T66 B61:B66 S54:T57 N61:R66 T42 T51:T53" name="Range2_12_5_1_1_5"/>
    <protectedRange sqref="L10 L6 D6 D8 AD8 AF8 O8:U8 AJ8:AR8 AF10 AR11:AR34 L24:N31 N32:N34 N10:N23 E11:G15 O16:T34 R11:Y11 AA11:AA15 AC11:AF15 R12:T15 W12:Y15 U12:V34 E16:E34 G16:G34 W16:AG34" name="Range1_16_3_1_1_2"/>
    <protectedRange sqref="I63 J61:M66 J58:M58 I66" name="Range2_2_12_2_1_1_1"/>
    <protectedRange sqref="L16:M23" name="Range1_1_1_1_10_1_1_1_1"/>
    <protectedRange sqref="L32:M34" name="Range1_1_10_1_1_1_1"/>
    <protectedRange sqref="K11:L15 K16:K34 I11:I15 I16:J24 I25:I34 J25" name="Range1_1_2_1_10_2_1_1_1"/>
    <protectedRange sqref="M11:M15" name="Range1_2_1_2_1_10_1_1_1_1"/>
    <protectedRange sqref="G67:H67 F68 E67" name="Range2_2_2_9_2_1_1_1"/>
    <protectedRange sqref="D65 D68:D69" name="Range2_1_1_1_1_1_9_2_1_1_1"/>
    <protectedRange sqref="Q10" name="Range1_17_1_1_1_1"/>
    <protectedRange sqref="AG10" name="Range1_18_1_1_1_1"/>
    <protectedRange sqref="C66 C68" name="Range2_4_1_1_1_1"/>
    <protectedRange sqref="AS16:AS34" name="Range1_1_1_1_1"/>
    <protectedRange sqref="P3:U5" name="Range1_16_1_1_1_1_1"/>
    <protectedRange sqref="C69 C67 C64" name="Range2_1_3_1_1_1"/>
    <protectedRange sqref="H11:H34" name="Range1_1_1_1_1_1_1_1"/>
    <protectedRange sqref="B67:B68 J59:R60 D66:D67 I64:I65 Z57:Z58 S58:Y59 AA58:AU59 E68:E69 G68:H69 F69" name="Range2_2_1_10_1_1_1_2_1"/>
    <protectedRange sqref="C65" name="Range2_2_1_10_2_1_1_1_1"/>
    <protectedRange sqref="R54:R57 G64:H64 D62 F65 E64" name="Range2_12_1_6_1_1_1"/>
    <protectedRange sqref="I60:I62 G65:H66 G60:H60 E65:E66 F66:F67 F60:F61 E60" name="Range2_2_12_1_7_1_1_2"/>
    <protectedRange sqref="D63:D64" name="Range2_1_1_1_1_11_1_2_1_1_2"/>
    <protectedRange sqref="E61 G61:H61 F62" name="Range2_2_2_9_1_1_1_1_1"/>
    <protectedRange sqref="C63" name="Range2_1_1_2_1_1_1"/>
    <protectedRange sqref="C62" name="Range2_1_2_2_1_1_1"/>
    <protectedRange sqref="C61" name="Range2_3_2_1_1_1"/>
    <protectedRange sqref="C60" name="Range2_5_1_1_1_1"/>
    <protectedRange sqref="E62:E63 F63:F64 G62:H63 I58:I59" name="Range2_2_1_1_1_1_1"/>
    <protectedRange sqref="D60:D61" name="Range2_1_1_1_1_1_1_1_1_1"/>
    <protectedRange sqref="AS11:AS15" name="Range1_4_1_1_1_1_1"/>
    <protectedRange sqref="J11:J15 J26:J34" name="Range1_1_2_1_10_1_1_1_1_1"/>
    <protectedRange sqref="R73" name="Range2_2_1_10_1_1_1_1_1_1"/>
    <protectedRange sqref="T41" name="Range2_12_5_1_1_4_2"/>
    <protectedRange sqref="B41:B42" name="Range2_12_5_1_1_1_2"/>
    <protectedRange sqref="E41:H41" name="Range2_2_12_1_7_1_1_1_1"/>
    <protectedRange sqref="D41" name="Range2_3_2_1_3_1_1_2_10_1_1_1_1_1_1"/>
    <protectedRange sqref="C41" name="Range2_1_1_1_1_11_1_2_1_1_1_1"/>
    <protectedRange sqref="S39:S40" name="Range2_12_3_1_1_1_1_1"/>
    <protectedRange sqref="D39:H39 N39:R40" name="Range2_12_1_3_1_1_1_1_1"/>
    <protectedRange sqref="I39:M39 E40:M40" name="Range2_2_12_1_6_1_1_1_1_1"/>
    <protectedRange sqref="D40" name="Range2_1_1_1_1_11_1_1_1_1_1_1_1"/>
    <protectedRange sqref="C40" name="Range2_1_2_1_1_1_1_1_1"/>
    <protectedRange sqref="C39" name="Range2_3_1_1_1_1_1_1"/>
    <protectedRange sqref="S41" name="Range2_12_5_1_1_4_1_1"/>
    <protectedRange sqref="Q41:R41" name="Range2_12_1_5_1_1_1_1_1_1"/>
    <protectedRange sqref="N41:P41" name="Range2_12_1_2_2_1_1_1_1_1_1"/>
    <protectedRange sqref="K41:M41" name="Range2_2_12_1_4_2_1_1_1_1_1_1"/>
    <protectedRange sqref="G42:H42" name="Range2_2_12_1_3_1_1_1_1_1_4_1_1_1"/>
    <protectedRange sqref="E42:F42" name="Range2_2_12_1_7_1_1_3_1_1_1"/>
    <protectedRange sqref="I41:J41" name="Range2_2_12_1_4_2_1_1_1_2_1_1_1"/>
    <protectedRange sqref="S42" name="Range2_12_5_1_1_2_3_1_1"/>
    <protectedRange sqref="Q42:R42" name="Range2_12_1_6_1_1_1_1_2_1_1"/>
    <protectedRange sqref="N42:P42" name="Range2_12_1_2_3_1_1_1_1_2_1_1"/>
    <protectedRange sqref="I42:M42" name="Range2_2_12_1_4_3_1_1_1_1_2_1_1"/>
    <protectedRange sqref="D42" name="Range2_2_12_1_3_1_2_1_1_1_2_1_2_1_1"/>
    <protectedRange sqref="S53" name="Range2_12_5_1_1_5_1_1_1"/>
    <protectedRange sqref="S51:S52" name="Range2_12_2_1_1_1_2_1_1_2"/>
    <protectedRange sqref="R53" name="Range2_12_1_6_1_1_4_1_1_1_1_1_1_1_1_1_1_1"/>
    <protectedRange sqref="R52" name="Range2_12_1_4_1_1_1_1_1_1_1_1_1_1_1_1_1_1_1"/>
    <protectedRange sqref="Q51:R51" name="Range2_12_1_6_1_1_1_2_3_1_1_3_1_1_1_1_1_1_2"/>
    <protectedRange sqref="N51:P51" name="Range2_12_1_2_3_1_1_1_2_3_1_1_3_1_1_1_1_1_1_2"/>
    <protectedRange sqref="J51:M51" name="Range2_2_12_1_4_3_1_1_1_3_3_1_1_3_1_1_1_1_1_1_2"/>
    <protectedRange sqref="I51" name="Range2_2_12_1_7_1_1_5_2_1_1_1_1_1_1_1_1_1_1_1_1"/>
    <protectedRange sqref="D53:E53" name="Range2_2_12_1_3_1_2_1_1_1_2_1_1_1_1_3_1_1_1_1_1_1_1"/>
    <protectedRange sqref="F53" name="Range2_2_12_1_3_1_2_1_1_1_3_1_1_1_1_1_3_1_1_1_1_1_1_1"/>
    <protectedRange sqref="T49:T50" name="Range2_12_5_1_1_3_1"/>
    <protectedRange sqref="S49" name="Range2_12_4_1_1_1_4_2_2_2_1"/>
    <protectedRange sqref="Q49:R49" name="Range2_12_1_6_1_1_1_2_3_2_1_1_3_1"/>
    <protectedRange sqref="N49:P49" name="Range2_12_1_2_3_1_1_1_2_3_2_1_1_3_1"/>
    <protectedRange sqref="K49:M49" name="Range2_2_12_1_4_3_1_1_1_3_3_2_1_1_3_1"/>
    <protectedRange sqref="J49" name="Range2_2_12_1_4_3_1_1_1_3_2_1_2_2_1"/>
    <protectedRange sqref="S50" name="Range2_12_2_1_1_1_2_1_1_1_1"/>
    <protectedRange sqref="G49:H49 G52:H52" name="Range2_2_12_1_3_1_2_1_1_1_2_1_1_1_1_1_1_2_1_1_1"/>
    <protectedRange sqref="D49:E49 D52:E52" name="Range2_2_12_1_3_1_2_1_1_1_2_1_1_1_1_3_1_1_1_1_1"/>
    <protectedRange sqref="F49 F52" name="Range2_2_12_1_3_1_2_1_1_1_3_1_1_1_1_1_3_1_1_1_1_1"/>
    <protectedRange sqref="Q50:R50" name="Range2_12_1_6_1_1_1_2_3_1_1_3_1_1_1_1_1_1_1_1"/>
    <protectedRange sqref="N50:P50" name="Range2_12_1_2_3_1_1_1_2_3_1_1_3_1_1_1_1_1_1_1_1"/>
    <protectedRange sqref="J50:M50" name="Range2_2_12_1_4_3_1_1_1_3_3_1_1_3_1_1_1_1_1_1_1_1"/>
    <protectedRange sqref="I49:I50" name="Range2_2_12_1_4_3_1_1_1_2_1_2_1_1_3_1_1_1_1_1_1_1"/>
    <protectedRange sqref="G53:H53" name="Range2_2_12_1_3_1_2_1_1_1_2_1_3_1_1_3_1_1_1_1_1_1_1_1"/>
    <protectedRange sqref="T48" name="Range2_12_5_1_1_2_1_1_1"/>
    <protectedRange sqref="T43:T44" name="Range2_12_5_1_1_3_1_1_1_1_1_1"/>
    <protectedRange sqref="S43:S44" name="Range2_12_5_1_1_2_3_1_1_1_1_1_1_1_1"/>
    <protectedRange sqref="Q43:R44" name="Range2_12_1_6_1_1_1_1_2_1_1_1_1_1_1_1"/>
    <protectedRange sqref="N43:P44" name="Range2_12_1_2_3_1_1_1_1_2_1_1_1_1_1_1_1"/>
    <protectedRange sqref="I43:M44" name="Range2_2_12_1_4_3_1_1_1_1_2_1_1_1_1_1_1_1"/>
    <protectedRange sqref="E43:H44" name="Range2_2_12_1_3_1_2_1_1_1_1_2_1_1_1_1_1_1_1"/>
    <protectedRange sqref="D43:D44" name="Range2_2_12_1_3_1_2_1_1_1_2_1_2_3_1_1_1_1_1"/>
    <protectedRange sqref="T45" name="Range2_12_5_1_1_2_1_1_1_1_1_1_1_1"/>
    <protectedRange sqref="S45" name="Range2_12_4_1_1_1_4_2_1_1_1_1_1_1_1"/>
    <protectedRange sqref="Q45:R45" name="Range2_12_1_6_1_1_1_2_3_2_1_1_1_1_1_1_1"/>
    <protectedRange sqref="N45:P45" name="Range2_12_1_2_3_1_1_1_2_3_2_1_1_1_1_1_1_1"/>
    <protectedRange sqref="J45:M45" name="Range2_2_12_1_4_3_1_1_1_3_3_2_1_1_1_1_1_1_1"/>
    <protectedRange sqref="I45" name="Range2_2_12_1_4_3_1_1_1_2_1_2_2_1_1_1_1_1_1"/>
    <protectedRange sqref="G45:H45 D45:E45" name="Range2_2_12_1_3_1_2_1_1_1_2_1_3_2_1_1_1_1_1_1"/>
    <protectedRange sqref="F45" name="Range2_2_12_1_3_1_2_1_1_1_1_1_2_2_1_1_1_1_1_1"/>
    <protectedRange sqref="T46:T47" name="Range2_12_5_1_1_6_1_1_1_1_1_1_1_1"/>
    <protectedRange sqref="S46:S47" name="Range2_12_5_1_1_5_3_1_1_1_1_1_1_1_1"/>
    <protectedRange sqref="Q46:R47" name="Range2_12_1_6_1_1_1_2_3_2_1_1_2_1_1_1_1_1_1"/>
    <protectedRange sqref="N46:P47" name="Range2_12_1_2_3_1_1_1_2_3_2_1_1_2_1_1_1_1_1_1"/>
    <protectedRange sqref="J46:M47" name="Range2_2_12_1_4_3_1_1_1_3_3_2_1_1_2_1_1_1_1_1_1"/>
    <protectedRange sqref="I46:I47" name="Range2_2_12_1_4_3_1_1_1_2_1_2_2_1_2_1_1_1_1_1_1"/>
    <protectedRange sqref="G46:H47 D46:E47" name="Range2_2_12_1_3_1_2_1_1_1_2_1_3_2_1_2_1_1_1_1_1_1"/>
    <protectedRange sqref="F46:F47" name="Range2_2_12_1_3_1_2_1_1_1_1_1_2_2_1_2_1_1_1_1_1_1"/>
    <protectedRange sqref="B43:B45" name="Range2_12_5_1_1_1_2_2_1_1_1_1_1_1_1_1_1"/>
    <protectedRange sqref="B46" name="Range2_12_5_1_1_1_3_1_1_1_1_1_1_1_1_1_1"/>
    <protectedRange sqref="S48" name="Range2_12_4_1_1_1_4_2_2_1_1_1"/>
    <protectedRange sqref="Q48:R48" name="Range2_12_1_6_1_1_1_2_3_2_1_1_1_1_1"/>
    <protectedRange sqref="N48:P48" name="Range2_12_1_2_3_1_1_1_2_3_2_1_1_1_1_1"/>
    <protectedRange sqref="K48:M48" name="Range2_2_12_1_4_3_1_1_1_3_3_2_1_1_1_1_1"/>
    <protectedRange sqref="J48" name="Range2_2_12_1_4_3_1_1_1_3_2_1_2_1_1_1"/>
    <protectedRange sqref="D48:E48" name="Range2_2_12_1_3_1_2_1_1_1_2_1_2_3_2_1_1_1"/>
    <protectedRange sqref="I48" name="Range2_2_12_1_4_2_1_1_1_4_1_2_1_1_1_2_1_1_1"/>
    <protectedRange sqref="F48:H48" name="Range2_2_12_1_3_1_1_1_1_1_4_1_2_1_2_1_2_1_1_1"/>
    <protectedRange sqref="B54" name="Range2_12_5_1_1_1_2_1_1_1_1_1_1_1_1"/>
    <protectedRange sqref="B53" name="Range2_12_5_1_1_2_1_4_1_1_1_2_1_1_1_1_1_1_1_1"/>
    <protectedRange sqref="N55:Q57" name="Range2_12_1_6_1_1_2"/>
    <protectedRange sqref="D58:D59 I55:M57 G59:H59 E59" name="Range2_2_12_1_7_1_1_3"/>
    <protectedRange sqref="C59" name="Range2_1_1_2_1_1_2"/>
    <protectedRange sqref="F58:F59 E58 G58:H58" name="Range2_2_12_1_1_1_1_1_2"/>
    <protectedRange sqref="C58" name="Range2_1_4_2_1_1_1_2"/>
    <protectedRange sqref="N54:Q54" name="Range2_12_1_6_1_1_4_1_1_1_1_1_1_1_1_1_1_2"/>
    <protectedRange sqref="J54:M54" name="Range2_2_12_1_7_1_1_6_1_1_1_1_1_1_1_1_1_1_2"/>
    <protectedRange sqref="I54" name="Range2_2_12_1_4_3_1_1_1_5_1_1_1_1_1_1_1_1_1_1_1_2"/>
    <protectedRange sqref="G57:H57" name="Range2_2_12_1_3_1_2_1_1_1_2_1_1_1_1_1_1_2_1_1_1_1_2"/>
    <protectedRange sqref="Q53" name="Range2_12_1_4_1_1_1_1_1_1_1_1_1_1_1_1_1_1_2"/>
    <protectedRange sqref="N53:P53" name="Range2_12_1_2_1_1_1_1_1_1_1_1_1_1_1_1_1_1_1_2"/>
    <protectedRange sqref="J53:M53" name="Range2_2_12_1_4_1_1_1_1_1_1_1_1_1_1_1_1_1_1_1_2"/>
    <protectedRange sqref="Q52" name="Range2_12_1_6_1_1_1_2_3_1_1_3_1_1_1_1_1_1_3"/>
    <protectedRange sqref="N52:P52" name="Range2_12_1_2_3_1_1_1_2_3_1_1_3_1_1_1_1_1_1_3"/>
    <protectedRange sqref="I53 J52:M52" name="Range2_2_12_1_4_3_1_1_1_3_3_1_1_3_1_1_1_1_1_1_3"/>
    <protectedRange sqref="D57:E57 G56:H56" name="Range2_2_12_1_3_1_2_1_1_1_3_1_1_1_1_1_1_1_2_1_1_2"/>
    <protectedRange sqref="I52" name="Range2_2_12_1_7_1_1_5_2_1_1_1_1_1_1_1_1_1_1_1_2"/>
    <protectedRange sqref="D55:E56 G55:H55 F57" name="Range2_2_12_1_3_3_1_1_1_2_1_1_1_1_1_1_1_1_1_1_1_2"/>
    <protectedRange sqref="F55:F56" name="Range2_2_12_1_3_1_2_1_1_1_2_1_3_1_1_3_1_1_1_1_1_1_3"/>
    <protectedRange sqref="D54:E54" name="Range2_2_12_1_3_1_2_1_1_1_2_1_1_1_1_3_1_1_1_1_1_1_2"/>
    <protectedRange sqref="F54" name="Range2_2_12_1_3_1_2_1_1_1_3_1_1_1_1_1_3_1_1_1_1_1_1_2"/>
    <protectedRange sqref="G54:H54" name="Range2_2_12_1_3_1_2_1_1_1_2_1_3_1_1_3_1_1_1_1_1_1_1_2"/>
    <protectedRange sqref="B55" name="Range2_12_5_1_1_1_2_1_1_1_1_1_1_1_1_1"/>
    <protectedRange sqref="B58:B60" name="Range2_12_5_1_1_2_1_3"/>
    <protectedRange sqref="B56" name="Range2_12_5_1_1_2_2_1_3_1_1_1_1_1_1_1_1_1_1_1_1"/>
    <protectedRange sqref="B57" name="Range2_12_5_1_1_2_1_4_1_1_1_2_1_1_1_1_1_1_1_1_1"/>
    <protectedRange sqref="O11:O15" name="Range1_16_3_1_1"/>
    <protectedRange sqref="P11:P15" name="Range1_16_3_1_1_1"/>
    <protectedRange sqref="Q11:Q15" name="Range1_16_3_1_1_3"/>
    <protectedRange sqref="Z11:Z15" name="Range1_16_3_1_1_4"/>
    <protectedRange sqref="AB11:AB15" name="Range1_16_3_1_1_5"/>
    <protectedRange sqref="AG11:AG15" name="Range1_16_3_1_1_6"/>
    <protectedRange sqref="F16:F22" name="Range1_16_3_1_1_2_1"/>
    <protectedRange sqref="G50:H51 D50:E51" name="Range2_2_12_1_3_1_2_1_1_1_2_1_3_2_1_2_1_1_1_1_1_1_1"/>
    <protectedRange sqref="F50:F51" name="Range2_2_12_1_3_1_2_1_1_1_1_1_2_2_1_2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Y15 AA11:AA15 AC11:AE15 X16:AE34">
    <cfRule type="containsText" dxfId="531" priority="17" operator="containsText" text="N/A">
      <formula>NOT(ISERROR(SEARCH("N/A",X11)))</formula>
    </cfRule>
    <cfRule type="cellIs" dxfId="530" priority="35" operator="equal">
      <formula>0</formula>
    </cfRule>
  </conditionalFormatting>
  <conditionalFormatting sqref="X11:Y15 AA11:AA15 AC11:AE15 X16:AE34">
    <cfRule type="cellIs" dxfId="529" priority="34" operator="greaterThanOrEqual">
      <formula>1185</formula>
    </cfRule>
  </conditionalFormatting>
  <conditionalFormatting sqref="X11:Y15 AA11:AA15 AC11:AE15 X16:AE34">
    <cfRule type="cellIs" dxfId="528" priority="33" operator="between">
      <formula>0.1</formula>
      <formula>1184</formula>
    </cfRule>
  </conditionalFormatting>
  <conditionalFormatting sqref="X8 AJ11:AO15 AJ16:AJ34 AK17:AK34 AL16:AO34">
    <cfRule type="cellIs" dxfId="527" priority="32" operator="equal">
      <formula>0</formula>
    </cfRule>
  </conditionalFormatting>
  <conditionalFormatting sqref="X8 AJ11:AO15 AJ16:AJ34 AK17:AK34 AL16:AO34">
    <cfRule type="cellIs" dxfId="526" priority="31" operator="greaterThan">
      <formula>1179</formula>
    </cfRule>
  </conditionalFormatting>
  <conditionalFormatting sqref="X8 AJ11:AO15 AJ16:AJ34 AK17:AK34 AL16:AO34">
    <cfRule type="cellIs" dxfId="525" priority="30" operator="greaterThan">
      <formula>99</formula>
    </cfRule>
  </conditionalFormatting>
  <conditionalFormatting sqref="X8 AJ11:AO15 AJ16:AJ34 AK17:AK34 AL16:AO34">
    <cfRule type="cellIs" dxfId="524" priority="29" operator="greaterThan">
      <formula>0.99</formula>
    </cfRule>
  </conditionalFormatting>
  <conditionalFormatting sqref="AB8">
    <cfRule type="cellIs" dxfId="523" priority="28" operator="equal">
      <formula>0</formula>
    </cfRule>
  </conditionalFormatting>
  <conditionalFormatting sqref="AB8">
    <cfRule type="cellIs" dxfId="522" priority="27" operator="greaterThan">
      <formula>1179</formula>
    </cfRule>
  </conditionalFormatting>
  <conditionalFormatting sqref="AB8">
    <cfRule type="cellIs" dxfId="521" priority="26" operator="greaterThan">
      <formula>99</formula>
    </cfRule>
  </conditionalFormatting>
  <conditionalFormatting sqref="AB8">
    <cfRule type="cellIs" dxfId="520" priority="25" operator="greaterThan">
      <formula>0.99</formula>
    </cfRule>
  </conditionalFormatting>
  <conditionalFormatting sqref="AQ11:AQ34 AK16">
    <cfRule type="cellIs" dxfId="519" priority="24" operator="equal">
      <formula>0</formula>
    </cfRule>
  </conditionalFormatting>
  <conditionalFormatting sqref="AQ11:AQ34 AK16">
    <cfRule type="cellIs" dxfId="518" priority="23" operator="greaterThan">
      <formula>1179</formula>
    </cfRule>
  </conditionalFormatting>
  <conditionalFormatting sqref="AQ11:AQ34 AK16">
    <cfRule type="cellIs" dxfId="517" priority="22" operator="greaterThan">
      <formula>99</formula>
    </cfRule>
  </conditionalFormatting>
  <conditionalFormatting sqref="AQ11:AQ34 AK16">
    <cfRule type="cellIs" dxfId="516" priority="21" operator="greaterThan">
      <formula>0.99</formula>
    </cfRule>
  </conditionalFormatting>
  <conditionalFormatting sqref="AI11:AI34">
    <cfRule type="cellIs" dxfId="515" priority="20" operator="greaterThan">
      <formula>$AI$8</formula>
    </cfRule>
  </conditionalFormatting>
  <conditionalFormatting sqref="AH11:AH34">
    <cfRule type="cellIs" dxfId="514" priority="18" operator="greaterThan">
      <formula>$AH$8</formula>
    </cfRule>
    <cfRule type="cellIs" dxfId="513" priority="19" operator="greaterThan">
      <formula>$AH$8</formula>
    </cfRule>
  </conditionalFormatting>
  <conditionalFormatting sqref="Z11:Z15">
    <cfRule type="containsText" dxfId="512" priority="9" operator="containsText" text="N/A">
      <formula>NOT(ISERROR(SEARCH("N/A",Z11)))</formula>
    </cfRule>
    <cfRule type="cellIs" dxfId="511" priority="12" operator="equal">
      <formula>0</formula>
    </cfRule>
  </conditionalFormatting>
  <conditionalFormatting sqref="Z11:Z15">
    <cfRule type="cellIs" dxfId="510" priority="11" operator="greaterThanOrEqual">
      <formula>1185</formula>
    </cfRule>
  </conditionalFormatting>
  <conditionalFormatting sqref="Z11:Z15">
    <cfRule type="cellIs" dxfId="509" priority="10" operator="between">
      <formula>0.1</formula>
      <formula>1184</formula>
    </cfRule>
  </conditionalFormatting>
  <conditionalFormatting sqref="AB11:AB15">
    <cfRule type="containsText" dxfId="508" priority="5" operator="containsText" text="N/A">
      <formula>NOT(ISERROR(SEARCH("N/A",AB11)))</formula>
    </cfRule>
    <cfRule type="cellIs" dxfId="507" priority="8" operator="equal">
      <formula>0</formula>
    </cfRule>
  </conditionalFormatting>
  <conditionalFormatting sqref="AB11:AB15">
    <cfRule type="cellIs" dxfId="506" priority="7" operator="greaterThanOrEqual">
      <formula>1185</formula>
    </cfRule>
  </conditionalFormatting>
  <conditionalFormatting sqref="AB11:AB15">
    <cfRule type="cellIs" dxfId="505" priority="6" operator="between">
      <formula>0.1</formula>
      <formula>1184</formula>
    </cfRule>
  </conditionalFormatting>
  <conditionalFormatting sqref="AP11:AP34">
    <cfRule type="cellIs" dxfId="504" priority="4" operator="equal">
      <formula>0</formula>
    </cfRule>
  </conditionalFormatting>
  <conditionalFormatting sqref="AP11:AP34">
    <cfRule type="cellIs" dxfId="503" priority="3" operator="greaterThan">
      <formula>1179</formula>
    </cfRule>
  </conditionalFormatting>
  <conditionalFormatting sqref="AP11:AP34">
    <cfRule type="cellIs" dxfId="502" priority="2" operator="greaterThan">
      <formula>99</formula>
    </cfRule>
  </conditionalFormatting>
  <conditionalFormatting sqref="AP11:AP34">
    <cfRule type="cellIs" dxfId="501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2"/>
  <sheetViews>
    <sheetView showGridLines="0" topLeftCell="O19" zoomScaleNormal="100" workbookViewId="0">
      <pane xSplit="20010" topLeftCell="AE1"/>
      <selection activeCell="A35" sqref="A35"/>
      <selection pane="topRight" activeCell="AE35" sqref="AE35"/>
    </sheetView>
  </sheetViews>
  <sheetFormatPr defaultRowHeight="15" x14ac:dyDescent="0.25"/>
  <cols>
    <col min="1" max="1" width="7.140625" style="301" customWidth="1"/>
    <col min="2" max="2" width="10.5703125" style="301" customWidth="1"/>
    <col min="3" max="3" width="14" style="301" customWidth="1"/>
    <col min="4" max="7" width="9.140625" style="301"/>
    <col min="8" max="8" width="20.42578125" style="301" customWidth="1"/>
    <col min="9" max="10" width="9.140625" style="301"/>
    <col min="11" max="11" width="9" style="301" customWidth="1"/>
    <col min="12" max="14" width="9.140625" style="301" hidden="1" customWidth="1"/>
    <col min="15" max="16" width="9.140625" style="301"/>
    <col min="17" max="18" width="9.140625" style="301" customWidth="1"/>
    <col min="19" max="32" width="9.140625" style="301"/>
    <col min="33" max="33" width="10.42578125" style="301" bestFit="1" customWidth="1"/>
    <col min="34" max="44" width="9.140625" style="301"/>
    <col min="45" max="45" width="83.85546875" style="161" customWidth="1"/>
    <col min="46" max="47" width="9.140625" style="254"/>
    <col min="48" max="48" width="29.7109375" style="254" customWidth="1"/>
    <col min="49" max="49" width="22" style="254" customWidth="1"/>
    <col min="50" max="50" width="9.140625" style="254"/>
    <col min="51" max="51" width="38.5703125" style="254" bestFit="1" customWidth="1"/>
    <col min="52" max="16384" width="9.140625" style="301"/>
  </cols>
  <sheetData>
    <row r="2" spans="2:51" ht="21" x14ac:dyDescent="0.25">
      <c r="B2" s="151"/>
      <c r="C2" s="254"/>
      <c r="D2" s="254"/>
      <c r="E2" s="152"/>
      <c r="F2" s="152"/>
      <c r="G2" s="254"/>
      <c r="H2" s="153"/>
      <c r="I2" s="153"/>
      <c r="J2" s="254"/>
      <c r="K2" s="153"/>
      <c r="L2" s="153"/>
      <c r="M2" s="254"/>
      <c r="N2" s="254"/>
      <c r="O2" s="154"/>
      <c r="P2" s="155" t="s">
        <v>0</v>
      </c>
      <c r="Q2" s="155"/>
      <c r="R2" s="156"/>
      <c r="S2" s="157"/>
      <c r="T2" s="158"/>
      <c r="U2" s="158"/>
      <c r="V2" s="159"/>
      <c r="W2" s="160"/>
      <c r="X2" s="158"/>
      <c r="Y2" s="158"/>
      <c r="Z2" s="158"/>
      <c r="AA2" s="158"/>
      <c r="AB2" s="158"/>
      <c r="AC2" s="158"/>
      <c r="AD2" s="158"/>
      <c r="AE2" s="158"/>
      <c r="AM2" s="254"/>
      <c r="AN2" s="254"/>
      <c r="AO2" s="254"/>
      <c r="AP2" s="254"/>
      <c r="AQ2" s="254"/>
      <c r="AR2" s="254"/>
    </row>
    <row r="3" spans="2:51" ht="21" x14ac:dyDescent="0.25">
      <c r="B3" s="162" t="s">
        <v>1</v>
      </c>
      <c r="C3" s="162"/>
      <c r="D3" s="162"/>
      <c r="E3" s="254"/>
      <c r="F3" s="153"/>
      <c r="G3" s="153"/>
      <c r="H3" s="254"/>
      <c r="I3" s="254"/>
      <c r="J3" s="254"/>
      <c r="K3" s="163"/>
      <c r="L3" s="164"/>
      <c r="M3" s="254"/>
      <c r="N3" s="254"/>
      <c r="O3" s="165" t="s">
        <v>2</v>
      </c>
      <c r="P3" s="367" t="s">
        <v>134</v>
      </c>
      <c r="Q3" s="368"/>
      <c r="R3" s="368"/>
      <c r="S3" s="368"/>
      <c r="T3" s="368"/>
      <c r="U3" s="369"/>
      <c r="V3" s="166"/>
      <c r="W3" s="166"/>
      <c r="X3" s="166"/>
      <c r="Y3" s="166"/>
      <c r="Z3" s="166"/>
      <c r="AH3" s="254"/>
      <c r="AI3" s="254"/>
      <c r="AJ3" s="254"/>
      <c r="AK3" s="254"/>
      <c r="AL3" s="161"/>
      <c r="AM3" s="254"/>
      <c r="AN3" s="254"/>
      <c r="AO3" s="254"/>
      <c r="AP3" s="254"/>
      <c r="AQ3" s="254"/>
      <c r="AR3" s="254"/>
      <c r="AS3" s="254"/>
    </row>
    <row r="4" spans="2:51" x14ac:dyDescent="0.25">
      <c r="B4" s="167" t="s">
        <v>4</v>
      </c>
      <c r="C4" s="167"/>
      <c r="D4" s="167"/>
      <c r="E4" s="254"/>
      <c r="F4" s="168"/>
      <c r="G4" s="254"/>
      <c r="H4" s="254"/>
      <c r="I4" s="254"/>
      <c r="J4" s="254"/>
      <c r="K4" s="254"/>
      <c r="L4" s="254"/>
      <c r="M4" s="254"/>
      <c r="N4" s="254"/>
      <c r="O4" s="165" t="s">
        <v>5</v>
      </c>
      <c r="P4" s="367" t="s">
        <v>201</v>
      </c>
      <c r="Q4" s="368"/>
      <c r="R4" s="368"/>
      <c r="S4" s="368"/>
      <c r="T4" s="368"/>
      <c r="U4" s="369"/>
      <c r="V4" s="166"/>
      <c r="W4" s="166"/>
      <c r="X4" s="166"/>
      <c r="Y4" s="166"/>
      <c r="Z4" s="166"/>
      <c r="AH4" s="254"/>
      <c r="AI4" s="254"/>
      <c r="AJ4" s="254"/>
      <c r="AK4" s="254"/>
      <c r="AL4" s="161"/>
      <c r="AM4" s="254"/>
      <c r="AN4" s="254"/>
      <c r="AO4" s="254"/>
      <c r="AP4" s="254"/>
      <c r="AQ4" s="254"/>
      <c r="AR4" s="254"/>
      <c r="AS4" s="254"/>
    </row>
    <row r="5" spans="2:51" x14ac:dyDescent="0.25">
      <c r="B5" s="254"/>
      <c r="C5" s="254"/>
      <c r="D5" s="254"/>
      <c r="E5" s="169"/>
      <c r="F5" s="169"/>
      <c r="G5" s="254"/>
      <c r="H5" s="254"/>
      <c r="I5" s="254"/>
      <c r="J5" s="254"/>
      <c r="K5" s="254"/>
      <c r="L5" s="254"/>
      <c r="M5" s="254"/>
      <c r="N5" s="254"/>
      <c r="O5" s="165" t="s">
        <v>6</v>
      </c>
      <c r="P5" s="367" t="s">
        <v>133</v>
      </c>
      <c r="Q5" s="368"/>
      <c r="R5" s="368"/>
      <c r="S5" s="368"/>
      <c r="T5" s="368"/>
      <c r="U5" s="369"/>
      <c r="V5" s="166"/>
      <c r="W5" s="166"/>
      <c r="X5" s="166"/>
      <c r="Y5" s="166"/>
      <c r="Z5" s="166"/>
      <c r="AH5" s="254"/>
      <c r="AI5" s="254"/>
      <c r="AJ5" s="254"/>
      <c r="AK5" s="254"/>
      <c r="AL5" s="161"/>
      <c r="AM5" s="254"/>
      <c r="AN5" s="254"/>
      <c r="AO5" s="254"/>
      <c r="AP5" s="254"/>
      <c r="AQ5" s="254"/>
      <c r="AR5" s="254"/>
      <c r="AS5" s="254"/>
    </row>
    <row r="6" spans="2:51" x14ac:dyDescent="0.25">
      <c r="B6" s="367" t="s">
        <v>7</v>
      </c>
      <c r="C6" s="369"/>
      <c r="D6" s="370" t="s">
        <v>8</v>
      </c>
      <c r="E6" s="371"/>
      <c r="F6" s="371"/>
      <c r="G6" s="371"/>
      <c r="H6" s="372"/>
      <c r="I6" s="254"/>
      <c r="J6" s="254"/>
      <c r="K6" s="165"/>
      <c r="L6" s="373">
        <v>41686</v>
      </c>
      <c r="M6" s="373"/>
      <c r="N6" s="170"/>
      <c r="O6" s="170"/>
      <c r="P6" s="171"/>
      <c r="Q6" s="171"/>
      <c r="R6" s="171"/>
      <c r="S6" s="171"/>
      <c r="T6" s="171"/>
      <c r="U6" s="171"/>
      <c r="V6" s="171"/>
      <c r="W6" s="172"/>
      <c r="X6" s="172"/>
      <c r="Y6" s="172"/>
      <c r="Z6" s="172"/>
      <c r="AA6" s="172"/>
      <c r="AB6" s="172"/>
      <c r="AC6" s="172"/>
      <c r="AD6" s="172"/>
      <c r="AE6" s="172"/>
      <c r="AJ6" s="302"/>
      <c r="AM6" s="174"/>
      <c r="AN6" s="174"/>
      <c r="AO6" s="174"/>
      <c r="AP6" s="174"/>
      <c r="AQ6" s="174"/>
      <c r="AR6" s="174"/>
      <c r="AS6" s="175"/>
    </row>
    <row r="7" spans="2:51" ht="36" x14ac:dyDescent="0.25">
      <c r="B7" s="374" t="s">
        <v>9</v>
      </c>
      <c r="C7" s="375"/>
      <c r="D7" s="374" t="s">
        <v>10</v>
      </c>
      <c r="E7" s="376"/>
      <c r="F7" s="376"/>
      <c r="G7" s="375"/>
      <c r="H7" s="323" t="s">
        <v>11</v>
      </c>
      <c r="I7" s="324" t="s">
        <v>12</v>
      </c>
      <c r="J7" s="324" t="s">
        <v>13</v>
      </c>
      <c r="K7" s="324" t="s">
        <v>14</v>
      </c>
      <c r="L7" s="161"/>
      <c r="M7" s="161"/>
      <c r="N7" s="161"/>
      <c r="O7" s="323" t="s">
        <v>15</v>
      </c>
      <c r="P7" s="374" t="s">
        <v>16</v>
      </c>
      <c r="Q7" s="376"/>
      <c r="R7" s="376"/>
      <c r="S7" s="376"/>
      <c r="T7" s="375"/>
      <c r="U7" s="387" t="s">
        <v>17</v>
      </c>
      <c r="V7" s="387"/>
      <c r="W7" s="324" t="s">
        <v>18</v>
      </c>
      <c r="X7" s="374" t="s">
        <v>19</v>
      </c>
      <c r="Y7" s="375"/>
      <c r="Z7" s="374" t="s">
        <v>20</v>
      </c>
      <c r="AA7" s="375"/>
      <c r="AB7" s="374" t="s">
        <v>21</v>
      </c>
      <c r="AC7" s="375"/>
      <c r="AD7" s="374" t="s">
        <v>22</v>
      </c>
      <c r="AE7" s="375"/>
      <c r="AF7" s="324" t="s">
        <v>23</v>
      </c>
      <c r="AG7" s="324" t="s">
        <v>24</v>
      </c>
      <c r="AH7" s="324" t="s">
        <v>25</v>
      </c>
      <c r="AI7" s="324" t="s">
        <v>26</v>
      </c>
      <c r="AJ7" s="374" t="s">
        <v>27</v>
      </c>
      <c r="AK7" s="376"/>
      <c r="AL7" s="376"/>
      <c r="AM7" s="376"/>
      <c r="AN7" s="375"/>
      <c r="AO7" s="374" t="s">
        <v>28</v>
      </c>
      <c r="AP7" s="376"/>
      <c r="AQ7" s="375"/>
      <c r="AR7" s="324" t="s">
        <v>29</v>
      </c>
      <c r="AS7" s="176"/>
      <c r="AT7" s="161"/>
      <c r="AU7" s="161"/>
      <c r="AV7" s="161"/>
      <c r="AW7" s="161"/>
      <c r="AX7" s="161"/>
      <c r="AY7" s="161"/>
    </row>
    <row r="8" spans="2:51" x14ac:dyDescent="0.25">
      <c r="B8" s="377">
        <v>41959</v>
      </c>
      <c r="C8" s="378"/>
      <c r="D8" s="379" t="s">
        <v>30</v>
      </c>
      <c r="E8" s="380"/>
      <c r="F8" s="380"/>
      <c r="G8" s="381"/>
      <c r="H8" s="177"/>
      <c r="I8" s="379" t="s">
        <v>30</v>
      </c>
      <c r="J8" s="380"/>
      <c r="K8" s="381"/>
      <c r="L8" s="178"/>
      <c r="M8" s="178"/>
      <c r="N8" s="178"/>
      <c r="O8" s="177" t="s">
        <v>31</v>
      </c>
      <c r="P8" s="177" t="s">
        <v>31</v>
      </c>
      <c r="Q8" s="177" t="s">
        <v>32</v>
      </c>
      <c r="R8" s="177" t="s">
        <v>32</v>
      </c>
      <c r="S8" s="177" t="s">
        <v>31</v>
      </c>
      <c r="T8" s="177" t="s">
        <v>33</v>
      </c>
      <c r="U8" s="382" t="s">
        <v>34</v>
      </c>
      <c r="V8" s="382"/>
      <c r="W8" s="179" t="s">
        <v>35</v>
      </c>
      <c r="X8" s="383">
        <v>0</v>
      </c>
      <c r="Y8" s="384"/>
      <c r="Z8" s="385" t="s">
        <v>36</v>
      </c>
      <c r="AA8" s="386"/>
      <c r="AB8" s="383">
        <v>1185</v>
      </c>
      <c r="AC8" s="384"/>
      <c r="AD8" s="388">
        <v>800</v>
      </c>
      <c r="AE8" s="389"/>
      <c r="AF8" s="177"/>
      <c r="AG8" s="179">
        <f>AG34-AG10</f>
        <v>25244</v>
      </c>
      <c r="AH8" s="180"/>
      <c r="AI8" s="180"/>
      <c r="AJ8" s="177" t="s">
        <v>37</v>
      </c>
      <c r="AK8" s="177" t="s">
        <v>37</v>
      </c>
      <c r="AL8" s="177" t="s">
        <v>37</v>
      </c>
      <c r="AM8" s="177" t="s">
        <v>37</v>
      </c>
      <c r="AN8" s="177" t="s">
        <v>37</v>
      </c>
      <c r="AO8" s="177" t="s">
        <v>37</v>
      </c>
      <c r="AP8" s="177" t="s">
        <v>32</v>
      </c>
      <c r="AQ8" s="177" t="s">
        <v>32</v>
      </c>
      <c r="AR8" s="177" t="s">
        <v>38</v>
      </c>
      <c r="AS8" s="176"/>
      <c r="AV8" s="181" t="s">
        <v>39</v>
      </c>
    </row>
    <row r="9" spans="2:51" ht="60" x14ac:dyDescent="0.25">
      <c r="B9" s="390" t="s">
        <v>40</v>
      </c>
      <c r="C9" s="390"/>
      <c r="D9" s="391" t="s">
        <v>41</v>
      </c>
      <c r="E9" s="392"/>
      <c r="F9" s="393" t="s">
        <v>42</v>
      </c>
      <c r="G9" s="392"/>
      <c r="H9" s="394" t="s">
        <v>43</v>
      </c>
      <c r="I9" s="390" t="s">
        <v>44</v>
      </c>
      <c r="J9" s="390"/>
      <c r="K9" s="390"/>
      <c r="L9" s="324" t="s">
        <v>45</v>
      </c>
      <c r="M9" s="387" t="s">
        <v>46</v>
      </c>
      <c r="N9" s="182" t="s">
        <v>47</v>
      </c>
      <c r="O9" s="395" t="s">
        <v>48</v>
      </c>
      <c r="P9" s="395" t="s">
        <v>49</v>
      </c>
      <c r="Q9" s="183" t="s">
        <v>50</v>
      </c>
      <c r="R9" s="402" t="s">
        <v>51</v>
      </c>
      <c r="S9" s="403"/>
      <c r="T9" s="404"/>
      <c r="U9" s="325" t="s">
        <v>52</v>
      </c>
      <c r="V9" s="325" t="s">
        <v>53</v>
      </c>
      <c r="W9" s="390" t="s">
        <v>54</v>
      </c>
      <c r="X9" s="408" t="s">
        <v>55</v>
      </c>
      <c r="Y9" s="409"/>
      <c r="Z9" s="409"/>
      <c r="AA9" s="409"/>
      <c r="AB9" s="409"/>
      <c r="AC9" s="409"/>
      <c r="AD9" s="409"/>
      <c r="AE9" s="410"/>
      <c r="AF9" s="327" t="s">
        <v>56</v>
      </c>
      <c r="AG9" s="327" t="s">
        <v>57</v>
      </c>
      <c r="AH9" s="397" t="s">
        <v>58</v>
      </c>
      <c r="AI9" s="411" t="s">
        <v>59</v>
      </c>
      <c r="AJ9" s="325" t="s">
        <v>60</v>
      </c>
      <c r="AK9" s="325" t="s">
        <v>61</v>
      </c>
      <c r="AL9" s="325" t="s">
        <v>62</v>
      </c>
      <c r="AM9" s="325" t="s">
        <v>63</v>
      </c>
      <c r="AN9" s="325" t="s">
        <v>64</v>
      </c>
      <c r="AO9" s="325" t="s">
        <v>65</v>
      </c>
      <c r="AP9" s="325" t="s">
        <v>66</v>
      </c>
      <c r="AQ9" s="395" t="s">
        <v>67</v>
      </c>
      <c r="AR9" s="325" t="s">
        <v>68</v>
      </c>
      <c r="AS9" s="397" t="s">
        <v>69</v>
      </c>
      <c r="AV9" s="184" t="s">
        <v>70</v>
      </c>
      <c r="AW9" s="184" t="s">
        <v>71</v>
      </c>
      <c r="AY9" s="185" t="s">
        <v>72</v>
      </c>
    </row>
    <row r="10" spans="2:51" x14ac:dyDescent="0.25">
      <c r="B10" s="325" t="s">
        <v>73</v>
      </c>
      <c r="C10" s="325" t="s">
        <v>74</v>
      </c>
      <c r="D10" s="325" t="s">
        <v>75</v>
      </c>
      <c r="E10" s="325" t="s">
        <v>76</v>
      </c>
      <c r="F10" s="325" t="s">
        <v>75</v>
      </c>
      <c r="G10" s="325" t="s">
        <v>76</v>
      </c>
      <c r="H10" s="394"/>
      <c r="I10" s="325" t="s">
        <v>76</v>
      </c>
      <c r="J10" s="325" t="s">
        <v>76</v>
      </c>
      <c r="K10" s="325" t="s">
        <v>76</v>
      </c>
      <c r="L10" s="177" t="s">
        <v>30</v>
      </c>
      <c r="M10" s="387"/>
      <c r="N10" s="177" t="s">
        <v>30</v>
      </c>
      <c r="O10" s="396"/>
      <c r="P10" s="396"/>
      <c r="Q10" s="150">
        <f>'NOV 15'!Q34</f>
        <v>14274594</v>
      </c>
      <c r="R10" s="405"/>
      <c r="S10" s="406"/>
      <c r="T10" s="407"/>
      <c r="U10" s="325" t="s">
        <v>76</v>
      </c>
      <c r="V10" s="325" t="s">
        <v>76</v>
      </c>
      <c r="W10" s="390"/>
      <c r="X10" s="186" t="s">
        <v>77</v>
      </c>
      <c r="Y10" s="186" t="s">
        <v>78</v>
      </c>
      <c r="Z10" s="186" t="s">
        <v>79</v>
      </c>
      <c r="AA10" s="186" t="s">
        <v>80</v>
      </c>
      <c r="AB10" s="186" t="s">
        <v>81</v>
      </c>
      <c r="AC10" s="186" t="s">
        <v>82</v>
      </c>
      <c r="AD10" s="186" t="s">
        <v>83</v>
      </c>
      <c r="AE10" s="186" t="s">
        <v>84</v>
      </c>
      <c r="AF10" s="187"/>
      <c r="AG10" s="148">
        <f>'NOV 15'!AG34</f>
        <v>32430272</v>
      </c>
      <c r="AH10" s="397"/>
      <c r="AI10" s="412"/>
      <c r="AJ10" s="325" t="s">
        <v>85</v>
      </c>
      <c r="AK10" s="325" t="s">
        <v>85</v>
      </c>
      <c r="AL10" s="325" t="s">
        <v>85</v>
      </c>
      <c r="AM10" s="325" t="s">
        <v>85</v>
      </c>
      <c r="AN10" s="325" t="s">
        <v>85</v>
      </c>
      <c r="AO10" s="325" t="s">
        <v>85</v>
      </c>
      <c r="AP10" s="149">
        <f>'NOV 15'!AP34</f>
        <v>7130693</v>
      </c>
      <c r="AQ10" s="396"/>
      <c r="AR10" s="326" t="s">
        <v>86</v>
      </c>
      <c r="AS10" s="397"/>
      <c r="AV10" s="188" t="s">
        <v>87</v>
      </c>
      <c r="AW10" s="188" t="s">
        <v>88</v>
      </c>
      <c r="AY10" s="253" t="s">
        <v>251</v>
      </c>
    </row>
    <row r="11" spans="2:51" x14ac:dyDescent="0.25">
      <c r="B11" s="190">
        <v>2</v>
      </c>
      <c r="C11" s="190">
        <v>4.1666666666666664E-2</v>
      </c>
      <c r="D11" s="191">
        <v>14</v>
      </c>
      <c r="E11" s="192">
        <f>D11/1.42</f>
        <v>9.8591549295774659</v>
      </c>
      <c r="F11" s="255">
        <v>66</v>
      </c>
      <c r="G11" s="192">
        <f>F11/1.42</f>
        <v>46.478873239436624</v>
      </c>
      <c r="H11" s="193" t="s">
        <v>89</v>
      </c>
      <c r="I11" s="193">
        <f>J11-(2/1.42)</f>
        <v>41.549295774647888</v>
      </c>
      <c r="J11" s="194">
        <f>(F11-5)/1.42</f>
        <v>42.95774647887324</v>
      </c>
      <c r="K11" s="193">
        <f>J11+(6/1.42)</f>
        <v>47.183098591549296</v>
      </c>
      <c r="L11" s="195">
        <v>14</v>
      </c>
      <c r="M11" s="196" t="s">
        <v>90</v>
      </c>
      <c r="N11" s="196">
        <v>11.4</v>
      </c>
      <c r="O11" s="197">
        <v>111</v>
      </c>
      <c r="P11" s="197">
        <v>91</v>
      </c>
      <c r="Q11" s="197">
        <v>14278431</v>
      </c>
      <c r="R11" s="198">
        <f>Q11-Q10</f>
        <v>3837</v>
      </c>
      <c r="S11" s="199">
        <f>R11*24/1000</f>
        <v>92.087999999999994</v>
      </c>
      <c r="T11" s="199">
        <f>R11/1000</f>
        <v>3.8370000000000002</v>
      </c>
      <c r="U11" s="200">
        <v>6.2</v>
      </c>
      <c r="V11" s="200">
        <f>U11</f>
        <v>6.2</v>
      </c>
      <c r="W11" s="262" t="s">
        <v>132</v>
      </c>
      <c r="X11" s="256">
        <v>0</v>
      </c>
      <c r="Y11" s="256">
        <v>0</v>
      </c>
      <c r="Z11" s="256">
        <v>1028</v>
      </c>
      <c r="AA11" s="256">
        <v>0</v>
      </c>
      <c r="AB11" s="256">
        <v>1028</v>
      </c>
      <c r="AC11" s="201" t="s">
        <v>91</v>
      </c>
      <c r="AD11" s="201" t="s">
        <v>91</v>
      </c>
      <c r="AE11" s="201" t="s">
        <v>91</v>
      </c>
      <c r="AF11" s="202" t="s">
        <v>91</v>
      </c>
      <c r="AG11" s="202">
        <v>32430890</v>
      </c>
      <c r="AH11" s="203">
        <f>IF(ISBLANK(AG11),"-",AG11-AG10)</f>
        <v>618</v>
      </c>
      <c r="AI11" s="204">
        <f>AH11/T11</f>
        <v>161.06333072713056</v>
      </c>
      <c r="AJ11" s="205">
        <v>0</v>
      </c>
      <c r="AK11" s="205">
        <v>0</v>
      </c>
      <c r="AL11" s="205">
        <v>1</v>
      </c>
      <c r="AM11" s="205">
        <v>0</v>
      </c>
      <c r="AN11" s="205">
        <v>1</v>
      </c>
      <c r="AO11" s="205">
        <v>0.32</v>
      </c>
      <c r="AP11" s="328">
        <v>7131515</v>
      </c>
      <c r="AQ11" s="256">
        <f>AP11-AP10</f>
        <v>822</v>
      </c>
      <c r="AR11" s="206"/>
      <c r="AS11" s="207" t="s">
        <v>114</v>
      </c>
      <c r="AV11" s="188" t="s">
        <v>89</v>
      </c>
      <c r="AW11" s="188" t="s">
        <v>92</v>
      </c>
      <c r="AY11" s="253" t="s">
        <v>250</v>
      </c>
    </row>
    <row r="12" spans="2:51" x14ac:dyDescent="0.25">
      <c r="B12" s="190">
        <v>2.0416666666666701</v>
      </c>
      <c r="C12" s="190">
        <v>8.3333333333333329E-2</v>
      </c>
      <c r="D12" s="191">
        <v>16</v>
      </c>
      <c r="E12" s="192">
        <f t="shared" ref="E12:E34" si="0">D12/1.42</f>
        <v>11.267605633802818</v>
      </c>
      <c r="F12" s="255">
        <v>66</v>
      </c>
      <c r="G12" s="192">
        <f t="shared" ref="G12:G34" si="1">F12/1.42</f>
        <v>46.478873239436624</v>
      </c>
      <c r="H12" s="193" t="s">
        <v>89</v>
      </c>
      <c r="I12" s="193">
        <f t="shared" ref="I12:I34" si="2">J12-(2/1.42)</f>
        <v>41.549295774647888</v>
      </c>
      <c r="J12" s="194">
        <f>(F12-5)/1.42</f>
        <v>42.95774647887324</v>
      </c>
      <c r="K12" s="193">
        <f>J12+(6/1.42)</f>
        <v>47.183098591549296</v>
      </c>
      <c r="L12" s="195">
        <v>14</v>
      </c>
      <c r="M12" s="196" t="s">
        <v>90</v>
      </c>
      <c r="N12" s="196">
        <v>11.2</v>
      </c>
      <c r="O12" s="197">
        <v>111</v>
      </c>
      <c r="P12" s="197">
        <v>89</v>
      </c>
      <c r="Q12" s="197">
        <v>14282066</v>
      </c>
      <c r="R12" s="198">
        <f t="shared" ref="R12:R34" si="3">Q12-Q11</f>
        <v>3635</v>
      </c>
      <c r="S12" s="199">
        <f t="shared" ref="S12:S34" si="4">R12*24/1000</f>
        <v>87.24</v>
      </c>
      <c r="T12" s="199">
        <f t="shared" ref="T12:T34" si="5">R12/1000</f>
        <v>3.6349999999999998</v>
      </c>
      <c r="U12" s="200">
        <v>7.2</v>
      </c>
      <c r="V12" s="200">
        <f t="shared" ref="V12:V34" si="6">U12</f>
        <v>7.2</v>
      </c>
      <c r="W12" s="262" t="s">
        <v>132</v>
      </c>
      <c r="X12" s="256">
        <v>0</v>
      </c>
      <c r="Y12" s="256">
        <v>0</v>
      </c>
      <c r="Z12" s="256">
        <v>1005</v>
      </c>
      <c r="AA12" s="256">
        <v>0</v>
      </c>
      <c r="AB12" s="256">
        <v>1018</v>
      </c>
      <c r="AC12" s="201" t="s">
        <v>91</v>
      </c>
      <c r="AD12" s="201" t="s">
        <v>91</v>
      </c>
      <c r="AE12" s="201" t="s">
        <v>91</v>
      </c>
      <c r="AF12" s="202" t="s">
        <v>91</v>
      </c>
      <c r="AG12" s="202">
        <v>32431462</v>
      </c>
      <c r="AH12" s="203">
        <f>IF(ISBLANK(AG12),"-",AG12-AG11)</f>
        <v>572</v>
      </c>
      <c r="AI12" s="204">
        <f t="shared" ref="AI12:AI34" si="7">AH12/T12</f>
        <v>157.35900962861075</v>
      </c>
      <c r="AJ12" s="205">
        <v>0</v>
      </c>
      <c r="AK12" s="205">
        <v>0</v>
      </c>
      <c r="AL12" s="205">
        <v>1</v>
      </c>
      <c r="AM12" s="205">
        <v>0</v>
      </c>
      <c r="AN12" s="205">
        <v>1</v>
      </c>
      <c r="AO12" s="205">
        <v>0.32</v>
      </c>
      <c r="AP12" s="256">
        <v>7132392</v>
      </c>
      <c r="AQ12" s="256">
        <f t="shared" ref="AQ12:AQ34" si="8">AP12-AP11</f>
        <v>877</v>
      </c>
      <c r="AR12" s="208"/>
      <c r="AS12" s="207" t="s">
        <v>114</v>
      </c>
      <c r="AV12" s="188" t="s">
        <v>93</v>
      </c>
      <c r="AW12" s="188" t="s">
        <v>94</v>
      </c>
      <c r="AY12" s="253" t="s">
        <v>136</v>
      </c>
    </row>
    <row r="13" spans="2:51" x14ac:dyDescent="0.25">
      <c r="B13" s="190">
        <v>2.0833333333333299</v>
      </c>
      <c r="C13" s="190">
        <v>0.125</v>
      </c>
      <c r="D13" s="191">
        <v>18</v>
      </c>
      <c r="E13" s="192">
        <f t="shared" si="0"/>
        <v>12.67605633802817</v>
      </c>
      <c r="F13" s="255">
        <v>66</v>
      </c>
      <c r="G13" s="192">
        <f t="shared" si="1"/>
        <v>46.478873239436624</v>
      </c>
      <c r="H13" s="193" t="s">
        <v>89</v>
      </c>
      <c r="I13" s="193">
        <f t="shared" si="2"/>
        <v>41.549295774647888</v>
      </c>
      <c r="J13" s="194">
        <f>(F13-5)/1.42</f>
        <v>42.95774647887324</v>
      </c>
      <c r="K13" s="193">
        <f>J13+(6/1.42)</f>
        <v>47.183098591549296</v>
      </c>
      <c r="L13" s="195">
        <v>14</v>
      </c>
      <c r="M13" s="196" t="s">
        <v>90</v>
      </c>
      <c r="N13" s="196">
        <v>11.2</v>
      </c>
      <c r="O13" s="197">
        <v>110</v>
      </c>
      <c r="P13" s="197">
        <v>87</v>
      </c>
      <c r="Q13" s="197">
        <v>14285731</v>
      </c>
      <c r="R13" s="198">
        <f t="shared" si="3"/>
        <v>3665</v>
      </c>
      <c r="S13" s="199">
        <f t="shared" si="4"/>
        <v>87.96</v>
      </c>
      <c r="T13" s="199">
        <f t="shared" si="5"/>
        <v>3.665</v>
      </c>
      <c r="U13" s="200">
        <v>8.1999999999999993</v>
      </c>
      <c r="V13" s="200">
        <f t="shared" si="6"/>
        <v>8.1999999999999993</v>
      </c>
      <c r="W13" s="262" t="s">
        <v>132</v>
      </c>
      <c r="X13" s="256">
        <v>0</v>
      </c>
      <c r="Y13" s="256">
        <v>0</v>
      </c>
      <c r="Z13" s="256">
        <v>973</v>
      </c>
      <c r="AA13" s="256">
        <v>0</v>
      </c>
      <c r="AB13" s="256">
        <v>987</v>
      </c>
      <c r="AC13" s="201" t="s">
        <v>91</v>
      </c>
      <c r="AD13" s="201" t="s">
        <v>91</v>
      </c>
      <c r="AE13" s="201" t="s">
        <v>91</v>
      </c>
      <c r="AF13" s="202" t="s">
        <v>91</v>
      </c>
      <c r="AG13" s="202">
        <v>32432012</v>
      </c>
      <c r="AH13" s="203">
        <f>IF(ISBLANK(AG13),"-",AG13-AG12)</f>
        <v>550</v>
      </c>
      <c r="AI13" s="204">
        <f t="shared" si="7"/>
        <v>150.06821282401091</v>
      </c>
      <c r="AJ13" s="205">
        <v>0</v>
      </c>
      <c r="AK13" s="205">
        <v>0</v>
      </c>
      <c r="AL13" s="205">
        <v>1</v>
      </c>
      <c r="AM13" s="205">
        <v>0</v>
      </c>
      <c r="AN13" s="205">
        <v>1</v>
      </c>
      <c r="AO13" s="205">
        <v>0.32</v>
      </c>
      <c r="AP13" s="256">
        <v>7133338</v>
      </c>
      <c r="AQ13" s="256">
        <f t="shared" si="8"/>
        <v>946</v>
      </c>
      <c r="AR13" s="206"/>
      <c r="AS13" s="207" t="s">
        <v>114</v>
      </c>
      <c r="AV13" s="188" t="s">
        <v>95</v>
      </c>
      <c r="AW13" s="188" t="s">
        <v>96</v>
      </c>
      <c r="AY13" s="253" t="s">
        <v>135</v>
      </c>
    </row>
    <row r="14" spans="2:51" x14ac:dyDescent="0.25">
      <c r="B14" s="190">
        <v>2.125</v>
      </c>
      <c r="C14" s="190">
        <v>0.16666666666666699</v>
      </c>
      <c r="D14" s="191">
        <v>19</v>
      </c>
      <c r="E14" s="192">
        <f t="shared" si="0"/>
        <v>13.380281690140846</v>
      </c>
      <c r="F14" s="255">
        <v>66</v>
      </c>
      <c r="G14" s="192">
        <f t="shared" si="1"/>
        <v>46.478873239436624</v>
      </c>
      <c r="H14" s="193" t="s">
        <v>89</v>
      </c>
      <c r="I14" s="193">
        <f t="shared" si="2"/>
        <v>41.549295774647888</v>
      </c>
      <c r="J14" s="194">
        <f>(F14-5)/1.42</f>
        <v>42.95774647887324</v>
      </c>
      <c r="K14" s="193">
        <f>J14+(6/1.42)</f>
        <v>47.183098591549296</v>
      </c>
      <c r="L14" s="195">
        <v>14</v>
      </c>
      <c r="M14" s="196" t="s">
        <v>90</v>
      </c>
      <c r="N14" s="196">
        <v>12.8</v>
      </c>
      <c r="O14" s="197">
        <v>109</v>
      </c>
      <c r="P14" s="197">
        <v>86</v>
      </c>
      <c r="Q14" s="197">
        <v>14289312</v>
      </c>
      <c r="R14" s="198">
        <f t="shared" si="3"/>
        <v>3581</v>
      </c>
      <c r="S14" s="199">
        <f t="shared" si="4"/>
        <v>85.944000000000003</v>
      </c>
      <c r="T14" s="199">
        <f t="shared" si="5"/>
        <v>3.581</v>
      </c>
      <c r="U14" s="200">
        <v>9.1</v>
      </c>
      <c r="V14" s="200">
        <f t="shared" si="6"/>
        <v>9.1</v>
      </c>
      <c r="W14" s="262" t="s">
        <v>132</v>
      </c>
      <c r="X14" s="256">
        <v>0</v>
      </c>
      <c r="Y14" s="256">
        <v>0</v>
      </c>
      <c r="Z14" s="256">
        <v>978</v>
      </c>
      <c r="AA14" s="256">
        <v>0</v>
      </c>
      <c r="AB14" s="256">
        <v>987</v>
      </c>
      <c r="AC14" s="201" t="s">
        <v>91</v>
      </c>
      <c r="AD14" s="201" t="s">
        <v>91</v>
      </c>
      <c r="AE14" s="201" t="s">
        <v>91</v>
      </c>
      <c r="AF14" s="202" t="s">
        <v>91</v>
      </c>
      <c r="AG14" s="202">
        <v>32432560</v>
      </c>
      <c r="AH14" s="203">
        <f t="shared" ref="AH14:AH34" si="9">IF(ISBLANK(AG14),"-",AG14-AG13)</f>
        <v>548</v>
      </c>
      <c r="AI14" s="204">
        <f t="shared" si="7"/>
        <v>153.02987992180954</v>
      </c>
      <c r="AJ14" s="205">
        <v>0</v>
      </c>
      <c r="AK14" s="205">
        <v>0</v>
      </c>
      <c r="AL14" s="205">
        <v>1</v>
      </c>
      <c r="AM14" s="205">
        <v>0</v>
      </c>
      <c r="AN14" s="205">
        <v>1</v>
      </c>
      <c r="AO14" s="205">
        <v>0.32</v>
      </c>
      <c r="AP14" s="256">
        <v>7134266</v>
      </c>
      <c r="AQ14" s="256">
        <f t="shared" si="8"/>
        <v>928</v>
      </c>
      <c r="AR14" s="206"/>
      <c r="AS14" s="207" t="s">
        <v>114</v>
      </c>
      <c r="AT14" s="209"/>
      <c r="AV14" s="188" t="s">
        <v>97</v>
      </c>
      <c r="AW14" s="188" t="s">
        <v>98</v>
      </c>
      <c r="AY14" s="253" t="s">
        <v>201</v>
      </c>
    </row>
    <row r="15" spans="2:51" x14ac:dyDescent="0.25">
      <c r="B15" s="190">
        <v>2.1666666666666701</v>
      </c>
      <c r="C15" s="190">
        <v>0.20833333333333301</v>
      </c>
      <c r="D15" s="191">
        <v>24</v>
      </c>
      <c r="E15" s="192">
        <f t="shared" si="0"/>
        <v>16.901408450704228</v>
      </c>
      <c r="F15" s="255">
        <v>66</v>
      </c>
      <c r="G15" s="192">
        <f t="shared" si="1"/>
        <v>46.478873239436624</v>
      </c>
      <c r="H15" s="193" t="s">
        <v>89</v>
      </c>
      <c r="I15" s="193">
        <f t="shared" si="2"/>
        <v>41.549295774647888</v>
      </c>
      <c r="J15" s="194">
        <f>(F15-5)/1.42</f>
        <v>42.95774647887324</v>
      </c>
      <c r="K15" s="193">
        <f>J15+(6/1.42)</f>
        <v>47.183098591549296</v>
      </c>
      <c r="L15" s="195">
        <v>18</v>
      </c>
      <c r="M15" s="196" t="s">
        <v>90</v>
      </c>
      <c r="N15" s="196">
        <v>13.1</v>
      </c>
      <c r="O15" s="197">
        <v>91</v>
      </c>
      <c r="P15" s="197">
        <v>91</v>
      </c>
      <c r="Q15" s="197">
        <v>14292922</v>
      </c>
      <c r="R15" s="198">
        <f t="shared" si="3"/>
        <v>3610</v>
      </c>
      <c r="S15" s="199">
        <f t="shared" si="4"/>
        <v>86.64</v>
      </c>
      <c r="T15" s="199">
        <f t="shared" si="5"/>
        <v>3.61</v>
      </c>
      <c r="U15" s="200">
        <v>9.5</v>
      </c>
      <c r="V15" s="200">
        <f t="shared" si="6"/>
        <v>9.5</v>
      </c>
      <c r="W15" s="262" t="s">
        <v>132</v>
      </c>
      <c r="X15" s="256">
        <v>0</v>
      </c>
      <c r="Y15" s="256">
        <v>0</v>
      </c>
      <c r="Z15" s="256">
        <v>958</v>
      </c>
      <c r="AA15" s="256">
        <v>0</v>
      </c>
      <c r="AB15" s="256">
        <v>978</v>
      </c>
      <c r="AC15" s="201" t="s">
        <v>91</v>
      </c>
      <c r="AD15" s="201" t="s">
        <v>91</v>
      </c>
      <c r="AE15" s="201" t="s">
        <v>91</v>
      </c>
      <c r="AF15" s="202" t="s">
        <v>91</v>
      </c>
      <c r="AG15" s="202">
        <v>32433028</v>
      </c>
      <c r="AH15" s="203">
        <f t="shared" si="9"/>
        <v>468</v>
      </c>
      <c r="AI15" s="204">
        <f t="shared" si="7"/>
        <v>129.63988919667591</v>
      </c>
      <c r="AJ15" s="205">
        <v>0</v>
      </c>
      <c r="AK15" s="205">
        <v>0</v>
      </c>
      <c r="AL15" s="205">
        <v>1</v>
      </c>
      <c r="AM15" s="205">
        <v>0</v>
      </c>
      <c r="AN15" s="205">
        <v>1</v>
      </c>
      <c r="AO15" s="205">
        <v>0.32</v>
      </c>
      <c r="AP15" s="256">
        <v>7134676</v>
      </c>
      <c r="AQ15" s="256">
        <f t="shared" si="8"/>
        <v>410</v>
      </c>
      <c r="AR15" s="206"/>
      <c r="AS15" s="207" t="s">
        <v>114</v>
      </c>
      <c r="AV15" s="188" t="s">
        <v>99</v>
      </c>
      <c r="AW15" s="188" t="s">
        <v>100</v>
      </c>
      <c r="AY15" s="253" t="s">
        <v>133</v>
      </c>
    </row>
    <row r="16" spans="2:51" x14ac:dyDescent="0.25">
      <c r="B16" s="190">
        <v>2.2083333333333299</v>
      </c>
      <c r="C16" s="190">
        <v>0.25</v>
      </c>
      <c r="D16" s="191">
        <v>23</v>
      </c>
      <c r="E16" s="192">
        <f t="shared" si="0"/>
        <v>16.197183098591552</v>
      </c>
      <c r="F16" s="210">
        <v>68</v>
      </c>
      <c r="G16" s="192">
        <f t="shared" si="1"/>
        <v>47.887323943661976</v>
      </c>
      <c r="H16" s="193" t="s">
        <v>89</v>
      </c>
      <c r="I16" s="193">
        <f t="shared" si="2"/>
        <v>46.478873239436624</v>
      </c>
      <c r="J16" s="194">
        <f t="shared" ref="J16:J25" si="10">F16/1.42</f>
        <v>47.887323943661976</v>
      </c>
      <c r="K16" s="193">
        <f>J16+1.42</f>
        <v>49.307323943661977</v>
      </c>
      <c r="L16" s="195">
        <v>19</v>
      </c>
      <c r="M16" s="196" t="s">
        <v>101</v>
      </c>
      <c r="N16" s="196">
        <v>13.1</v>
      </c>
      <c r="O16" s="197">
        <v>110</v>
      </c>
      <c r="P16" s="197">
        <v>103</v>
      </c>
      <c r="Q16" s="197">
        <v>14297237</v>
      </c>
      <c r="R16" s="198">
        <f t="shared" si="3"/>
        <v>4315</v>
      </c>
      <c r="S16" s="199">
        <f t="shared" si="4"/>
        <v>103.56</v>
      </c>
      <c r="T16" s="199">
        <f t="shared" si="5"/>
        <v>4.3150000000000004</v>
      </c>
      <c r="U16" s="200">
        <v>9.5</v>
      </c>
      <c r="V16" s="200">
        <f t="shared" si="6"/>
        <v>9.5</v>
      </c>
      <c r="W16" s="262" t="s">
        <v>132</v>
      </c>
      <c r="X16" s="256">
        <v>0</v>
      </c>
      <c r="Y16" s="256">
        <v>0</v>
      </c>
      <c r="Z16" s="256">
        <v>1024</v>
      </c>
      <c r="AA16" s="256">
        <v>0</v>
      </c>
      <c r="AB16" s="256">
        <v>1028</v>
      </c>
      <c r="AC16" s="201" t="s">
        <v>91</v>
      </c>
      <c r="AD16" s="201" t="s">
        <v>91</v>
      </c>
      <c r="AE16" s="201" t="s">
        <v>91</v>
      </c>
      <c r="AF16" s="202" t="s">
        <v>91</v>
      </c>
      <c r="AG16" s="202">
        <v>32433558</v>
      </c>
      <c r="AH16" s="203">
        <f t="shared" si="9"/>
        <v>530</v>
      </c>
      <c r="AI16" s="204">
        <f t="shared" si="7"/>
        <v>122.8273464658169</v>
      </c>
      <c r="AJ16" s="205">
        <v>0</v>
      </c>
      <c r="AK16" s="205">
        <v>0</v>
      </c>
      <c r="AL16" s="205">
        <v>1</v>
      </c>
      <c r="AM16" s="205">
        <v>0</v>
      </c>
      <c r="AN16" s="205">
        <v>1</v>
      </c>
      <c r="AO16" s="329">
        <v>0</v>
      </c>
      <c r="AP16" s="256">
        <v>7134676</v>
      </c>
      <c r="AQ16" s="256">
        <f t="shared" si="8"/>
        <v>0</v>
      </c>
      <c r="AR16" s="208"/>
      <c r="AS16" s="207" t="s">
        <v>102</v>
      </c>
      <c r="AV16" s="188" t="s">
        <v>103</v>
      </c>
      <c r="AW16" s="188" t="s">
        <v>104</v>
      </c>
      <c r="AY16" s="253" t="s">
        <v>252</v>
      </c>
    </row>
    <row r="17" spans="1:51" x14ac:dyDescent="0.25">
      <c r="B17" s="190">
        <v>2.25</v>
      </c>
      <c r="C17" s="190">
        <v>0.29166666666666702</v>
      </c>
      <c r="D17" s="191">
        <v>12</v>
      </c>
      <c r="E17" s="192">
        <f t="shared" si="0"/>
        <v>8.4507042253521139</v>
      </c>
      <c r="F17" s="210">
        <v>83</v>
      </c>
      <c r="G17" s="192">
        <f t="shared" si="1"/>
        <v>58.450704225352112</v>
      </c>
      <c r="H17" s="193" t="s">
        <v>89</v>
      </c>
      <c r="I17" s="193">
        <f t="shared" si="2"/>
        <v>57.04225352112676</v>
      </c>
      <c r="J17" s="194">
        <f t="shared" si="10"/>
        <v>58.450704225352112</v>
      </c>
      <c r="K17" s="193">
        <f t="shared" ref="K17:K22" si="11">J17+1.42</f>
        <v>59.870704225352114</v>
      </c>
      <c r="L17" s="195">
        <v>19</v>
      </c>
      <c r="M17" s="196" t="s">
        <v>101</v>
      </c>
      <c r="N17" s="196">
        <v>16.7</v>
      </c>
      <c r="O17" s="197">
        <v>140</v>
      </c>
      <c r="P17" s="197">
        <v>136</v>
      </c>
      <c r="Q17" s="197">
        <v>14302522</v>
      </c>
      <c r="R17" s="198">
        <f t="shared" si="3"/>
        <v>5285</v>
      </c>
      <c r="S17" s="199">
        <f t="shared" si="4"/>
        <v>126.84</v>
      </c>
      <c r="T17" s="199">
        <f t="shared" si="5"/>
        <v>5.2850000000000001</v>
      </c>
      <c r="U17" s="200">
        <v>9.5</v>
      </c>
      <c r="V17" s="200">
        <f t="shared" si="6"/>
        <v>9.5</v>
      </c>
      <c r="W17" s="262" t="s">
        <v>149</v>
      </c>
      <c r="X17" s="256">
        <v>0</v>
      </c>
      <c r="Y17" s="256">
        <v>0</v>
      </c>
      <c r="Z17" s="256">
        <v>1164</v>
      </c>
      <c r="AA17" s="256">
        <v>1185</v>
      </c>
      <c r="AB17" s="256">
        <v>1169</v>
      </c>
      <c r="AC17" s="201" t="s">
        <v>91</v>
      </c>
      <c r="AD17" s="201" t="s">
        <v>91</v>
      </c>
      <c r="AE17" s="201" t="s">
        <v>91</v>
      </c>
      <c r="AF17" s="202" t="s">
        <v>91</v>
      </c>
      <c r="AG17" s="202">
        <v>32434660</v>
      </c>
      <c r="AH17" s="203">
        <f t="shared" si="9"/>
        <v>1102</v>
      </c>
      <c r="AI17" s="204">
        <f t="shared" si="7"/>
        <v>208.5146641438032</v>
      </c>
      <c r="AJ17" s="205">
        <v>0</v>
      </c>
      <c r="AK17" s="205">
        <v>0</v>
      </c>
      <c r="AL17" s="205">
        <v>1</v>
      </c>
      <c r="AM17" s="205">
        <v>1</v>
      </c>
      <c r="AN17" s="205">
        <v>1</v>
      </c>
      <c r="AO17" s="329">
        <v>0</v>
      </c>
      <c r="AP17" s="256">
        <v>7134676</v>
      </c>
      <c r="AQ17" s="256">
        <f t="shared" si="8"/>
        <v>0</v>
      </c>
      <c r="AR17" s="206"/>
      <c r="AS17" s="207" t="s">
        <v>102</v>
      </c>
      <c r="AT17" s="209"/>
      <c r="AV17" s="188" t="s">
        <v>105</v>
      </c>
      <c r="AW17" s="188" t="s">
        <v>106</v>
      </c>
      <c r="AY17" s="257"/>
    </row>
    <row r="18" spans="1:51" x14ac:dyDescent="0.25">
      <c r="B18" s="190">
        <v>2.2916666666666701</v>
      </c>
      <c r="C18" s="190">
        <v>0.33333333333333298</v>
      </c>
      <c r="D18" s="191">
        <v>10</v>
      </c>
      <c r="E18" s="192">
        <f t="shared" si="0"/>
        <v>7.042253521126761</v>
      </c>
      <c r="F18" s="210">
        <v>83</v>
      </c>
      <c r="G18" s="192">
        <f t="shared" si="1"/>
        <v>58.450704225352112</v>
      </c>
      <c r="H18" s="193" t="s">
        <v>89</v>
      </c>
      <c r="I18" s="193">
        <f t="shared" si="2"/>
        <v>57.04225352112676</v>
      </c>
      <c r="J18" s="194">
        <f t="shared" si="10"/>
        <v>58.450704225352112</v>
      </c>
      <c r="K18" s="193">
        <f t="shared" si="11"/>
        <v>59.870704225352114</v>
      </c>
      <c r="L18" s="195">
        <v>19</v>
      </c>
      <c r="M18" s="196" t="s">
        <v>101</v>
      </c>
      <c r="N18" s="196">
        <v>17.3</v>
      </c>
      <c r="O18" s="197">
        <v>142</v>
      </c>
      <c r="P18" s="197">
        <v>143</v>
      </c>
      <c r="Q18" s="197">
        <v>14308429</v>
      </c>
      <c r="R18" s="198">
        <f t="shared" si="3"/>
        <v>5907</v>
      </c>
      <c r="S18" s="199">
        <f t="shared" si="4"/>
        <v>141.768</v>
      </c>
      <c r="T18" s="199">
        <f t="shared" si="5"/>
        <v>5.907</v>
      </c>
      <c r="U18" s="200">
        <v>9.4</v>
      </c>
      <c r="V18" s="200">
        <f t="shared" si="6"/>
        <v>9.4</v>
      </c>
      <c r="W18" s="262" t="s">
        <v>152</v>
      </c>
      <c r="X18" s="256">
        <v>0</v>
      </c>
      <c r="Y18" s="256">
        <v>1007</v>
      </c>
      <c r="Z18" s="256">
        <v>1195</v>
      </c>
      <c r="AA18" s="256">
        <v>1185</v>
      </c>
      <c r="AB18" s="256">
        <v>1198</v>
      </c>
      <c r="AC18" s="201" t="s">
        <v>91</v>
      </c>
      <c r="AD18" s="201" t="s">
        <v>91</v>
      </c>
      <c r="AE18" s="201" t="s">
        <v>91</v>
      </c>
      <c r="AF18" s="202" t="s">
        <v>91</v>
      </c>
      <c r="AG18" s="202">
        <v>32435954</v>
      </c>
      <c r="AH18" s="203">
        <f t="shared" si="9"/>
        <v>1294</v>
      </c>
      <c r="AI18" s="204">
        <f t="shared" si="7"/>
        <v>219.06212967665482</v>
      </c>
      <c r="AJ18" s="205">
        <v>0</v>
      </c>
      <c r="AK18" s="205">
        <v>1</v>
      </c>
      <c r="AL18" s="205">
        <v>1</v>
      </c>
      <c r="AM18" s="205">
        <v>1</v>
      </c>
      <c r="AN18" s="205">
        <v>1</v>
      </c>
      <c r="AO18" s="329">
        <v>0</v>
      </c>
      <c r="AP18" s="256">
        <v>7134676</v>
      </c>
      <c r="AQ18" s="256">
        <f t="shared" si="8"/>
        <v>0</v>
      </c>
      <c r="AR18" s="206"/>
      <c r="AS18" s="207" t="s">
        <v>102</v>
      </c>
      <c r="AV18" s="188" t="s">
        <v>107</v>
      </c>
      <c r="AW18" s="188" t="s">
        <v>108</v>
      </c>
      <c r="AY18" s="257"/>
    </row>
    <row r="19" spans="1:51" x14ac:dyDescent="0.25">
      <c r="B19" s="190">
        <v>2.3333333333333299</v>
      </c>
      <c r="C19" s="190">
        <v>0.375</v>
      </c>
      <c r="D19" s="191">
        <v>8</v>
      </c>
      <c r="E19" s="192">
        <f t="shared" si="0"/>
        <v>5.6338028169014089</v>
      </c>
      <c r="F19" s="210">
        <v>83</v>
      </c>
      <c r="G19" s="192">
        <f t="shared" si="1"/>
        <v>58.450704225352112</v>
      </c>
      <c r="H19" s="193" t="s">
        <v>89</v>
      </c>
      <c r="I19" s="193">
        <f t="shared" si="2"/>
        <v>57.04225352112676</v>
      </c>
      <c r="J19" s="194">
        <f t="shared" si="10"/>
        <v>58.450704225352112</v>
      </c>
      <c r="K19" s="193">
        <f t="shared" si="11"/>
        <v>59.870704225352114</v>
      </c>
      <c r="L19" s="195">
        <v>19</v>
      </c>
      <c r="M19" s="196" t="s">
        <v>101</v>
      </c>
      <c r="N19" s="196">
        <v>18.399999999999999</v>
      </c>
      <c r="O19" s="197">
        <v>140</v>
      </c>
      <c r="P19" s="197">
        <v>147</v>
      </c>
      <c r="Q19" s="197">
        <v>14314655</v>
      </c>
      <c r="R19" s="198">
        <f t="shared" si="3"/>
        <v>6226</v>
      </c>
      <c r="S19" s="199">
        <f t="shared" si="4"/>
        <v>149.42400000000001</v>
      </c>
      <c r="T19" s="199">
        <f t="shared" si="5"/>
        <v>6.226</v>
      </c>
      <c r="U19" s="200">
        <v>8.8000000000000007</v>
      </c>
      <c r="V19" s="200">
        <f t="shared" si="6"/>
        <v>8.8000000000000007</v>
      </c>
      <c r="W19" s="262" t="s">
        <v>152</v>
      </c>
      <c r="X19" s="256">
        <v>0</v>
      </c>
      <c r="Y19" s="256">
        <v>1092</v>
      </c>
      <c r="Z19" s="256">
        <v>1195</v>
      </c>
      <c r="AA19" s="256">
        <v>1185</v>
      </c>
      <c r="AB19" s="256">
        <v>1198</v>
      </c>
      <c r="AC19" s="201" t="s">
        <v>91</v>
      </c>
      <c r="AD19" s="201" t="s">
        <v>91</v>
      </c>
      <c r="AE19" s="201" t="s">
        <v>91</v>
      </c>
      <c r="AF19" s="202" t="s">
        <v>91</v>
      </c>
      <c r="AG19" s="202">
        <v>32437348</v>
      </c>
      <c r="AH19" s="203">
        <f t="shared" si="9"/>
        <v>1394</v>
      </c>
      <c r="AI19" s="204">
        <f t="shared" si="7"/>
        <v>223.89977513652426</v>
      </c>
      <c r="AJ19" s="205">
        <v>0</v>
      </c>
      <c r="AK19" s="205">
        <v>1</v>
      </c>
      <c r="AL19" s="205">
        <v>1</v>
      </c>
      <c r="AM19" s="205">
        <v>1</v>
      </c>
      <c r="AN19" s="205">
        <v>1</v>
      </c>
      <c r="AO19" s="329">
        <v>0</v>
      </c>
      <c r="AP19" s="256">
        <v>7134676</v>
      </c>
      <c r="AQ19" s="256">
        <f t="shared" si="8"/>
        <v>0</v>
      </c>
      <c r="AR19" s="206"/>
      <c r="AS19" s="207" t="s">
        <v>102</v>
      </c>
      <c r="AV19" s="188" t="s">
        <v>109</v>
      </c>
      <c r="AW19" s="188" t="s">
        <v>110</v>
      </c>
      <c r="AY19" s="257"/>
    </row>
    <row r="20" spans="1:51" x14ac:dyDescent="0.25">
      <c r="B20" s="190">
        <v>2.375</v>
      </c>
      <c r="C20" s="190">
        <v>0.41666666666666669</v>
      </c>
      <c r="D20" s="191">
        <v>8</v>
      </c>
      <c r="E20" s="192">
        <f t="shared" si="0"/>
        <v>5.6338028169014089</v>
      </c>
      <c r="F20" s="210">
        <v>83</v>
      </c>
      <c r="G20" s="192">
        <f t="shared" si="1"/>
        <v>58.450704225352112</v>
      </c>
      <c r="H20" s="193" t="s">
        <v>89</v>
      </c>
      <c r="I20" s="193">
        <f t="shared" si="2"/>
        <v>57.04225352112676</v>
      </c>
      <c r="J20" s="194">
        <f t="shared" si="10"/>
        <v>58.450704225352112</v>
      </c>
      <c r="K20" s="193">
        <f t="shared" si="11"/>
        <v>59.870704225352114</v>
      </c>
      <c r="L20" s="195">
        <v>19</v>
      </c>
      <c r="M20" s="196" t="s">
        <v>101</v>
      </c>
      <c r="N20" s="196">
        <v>17.7</v>
      </c>
      <c r="O20" s="197">
        <v>132</v>
      </c>
      <c r="P20" s="197">
        <v>153</v>
      </c>
      <c r="Q20" s="197">
        <v>14320976</v>
      </c>
      <c r="R20" s="198">
        <f t="shared" si="3"/>
        <v>6321</v>
      </c>
      <c r="S20" s="199">
        <f t="shared" si="4"/>
        <v>151.70400000000001</v>
      </c>
      <c r="T20" s="199">
        <f t="shared" si="5"/>
        <v>6.3209999999999997</v>
      </c>
      <c r="U20" s="200">
        <v>7.9</v>
      </c>
      <c r="V20" s="200">
        <f t="shared" si="6"/>
        <v>7.9</v>
      </c>
      <c r="W20" s="262" t="s">
        <v>152</v>
      </c>
      <c r="X20" s="256">
        <v>0</v>
      </c>
      <c r="Y20" s="256">
        <v>1138</v>
      </c>
      <c r="Z20" s="256">
        <v>1195</v>
      </c>
      <c r="AA20" s="256">
        <v>1185</v>
      </c>
      <c r="AB20" s="256">
        <v>1198</v>
      </c>
      <c r="AC20" s="201" t="s">
        <v>91</v>
      </c>
      <c r="AD20" s="201" t="s">
        <v>91</v>
      </c>
      <c r="AE20" s="201" t="s">
        <v>91</v>
      </c>
      <c r="AF20" s="202" t="s">
        <v>91</v>
      </c>
      <c r="AG20" s="202">
        <v>32438764</v>
      </c>
      <c r="AH20" s="203">
        <f t="shared" si="9"/>
        <v>1416</v>
      </c>
      <c r="AI20" s="204">
        <f t="shared" si="7"/>
        <v>224.01518747033697</v>
      </c>
      <c r="AJ20" s="205">
        <v>0</v>
      </c>
      <c r="AK20" s="205">
        <v>1</v>
      </c>
      <c r="AL20" s="205">
        <v>1</v>
      </c>
      <c r="AM20" s="205">
        <v>1</v>
      </c>
      <c r="AN20" s="205">
        <v>1</v>
      </c>
      <c r="AO20" s="329">
        <v>0</v>
      </c>
      <c r="AP20" s="256">
        <v>7134676</v>
      </c>
      <c r="AQ20" s="256">
        <f t="shared" si="8"/>
        <v>0</v>
      </c>
      <c r="AR20" s="208"/>
      <c r="AS20" s="207" t="s">
        <v>102</v>
      </c>
      <c r="AY20" s="257"/>
    </row>
    <row r="21" spans="1:51" x14ac:dyDescent="0.25">
      <c r="B21" s="190">
        <v>2.4166666666666701</v>
      </c>
      <c r="C21" s="190">
        <v>0.45833333333333298</v>
      </c>
      <c r="D21" s="191">
        <v>8</v>
      </c>
      <c r="E21" s="192">
        <f t="shared" si="0"/>
        <v>5.6338028169014089</v>
      </c>
      <c r="F21" s="210">
        <v>83</v>
      </c>
      <c r="G21" s="192">
        <f t="shared" si="1"/>
        <v>58.450704225352112</v>
      </c>
      <c r="H21" s="193" t="s">
        <v>89</v>
      </c>
      <c r="I21" s="193">
        <f t="shared" si="2"/>
        <v>57.04225352112676</v>
      </c>
      <c r="J21" s="194">
        <f t="shared" si="10"/>
        <v>58.450704225352112</v>
      </c>
      <c r="K21" s="193">
        <f t="shared" si="11"/>
        <v>59.870704225352114</v>
      </c>
      <c r="L21" s="195">
        <v>19</v>
      </c>
      <c r="M21" s="196" t="s">
        <v>101</v>
      </c>
      <c r="N21" s="196">
        <v>17.7</v>
      </c>
      <c r="O21" s="197">
        <v>136</v>
      </c>
      <c r="P21" s="197">
        <v>149</v>
      </c>
      <c r="Q21" s="197">
        <v>14327215</v>
      </c>
      <c r="R21" s="198">
        <f>Q21-Q20</f>
        <v>6239</v>
      </c>
      <c r="S21" s="199">
        <f t="shared" si="4"/>
        <v>149.73599999999999</v>
      </c>
      <c r="T21" s="199">
        <f t="shared" si="5"/>
        <v>6.2389999999999999</v>
      </c>
      <c r="U21" s="200">
        <v>7.2</v>
      </c>
      <c r="V21" s="200">
        <f t="shared" si="6"/>
        <v>7.2</v>
      </c>
      <c r="W21" s="262" t="s">
        <v>152</v>
      </c>
      <c r="X21" s="256">
        <v>0</v>
      </c>
      <c r="Y21" s="256">
        <v>1088</v>
      </c>
      <c r="Z21" s="256">
        <v>1195</v>
      </c>
      <c r="AA21" s="256">
        <v>1185</v>
      </c>
      <c r="AB21" s="256">
        <v>1198</v>
      </c>
      <c r="AC21" s="201" t="s">
        <v>91</v>
      </c>
      <c r="AD21" s="201" t="s">
        <v>91</v>
      </c>
      <c r="AE21" s="201" t="s">
        <v>91</v>
      </c>
      <c r="AF21" s="202" t="s">
        <v>91</v>
      </c>
      <c r="AG21" s="202">
        <v>32440177</v>
      </c>
      <c r="AH21" s="203">
        <f t="shared" si="9"/>
        <v>1413</v>
      </c>
      <c r="AI21" s="204">
        <f t="shared" si="7"/>
        <v>226.47860234011861</v>
      </c>
      <c r="AJ21" s="205">
        <v>0</v>
      </c>
      <c r="AK21" s="205">
        <v>1</v>
      </c>
      <c r="AL21" s="205">
        <v>1</v>
      </c>
      <c r="AM21" s="205">
        <v>1</v>
      </c>
      <c r="AN21" s="205">
        <v>1</v>
      </c>
      <c r="AO21" s="329">
        <v>0</v>
      </c>
      <c r="AP21" s="256">
        <v>7134676</v>
      </c>
      <c r="AQ21" s="256">
        <f t="shared" si="8"/>
        <v>0</v>
      </c>
      <c r="AR21" s="206"/>
      <c r="AS21" s="207" t="s">
        <v>102</v>
      </c>
      <c r="AY21" s="257"/>
    </row>
    <row r="22" spans="1:51" x14ac:dyDescent="0.25">
      <c r="B22" s="190">
        <v>2.4583333333333299</v>
      </c>
      <c r="C22" s="190">
        <v>0.5</v>
      </c>
      <c r="D22" s="191">
        <v>8</v>
      </c>
      <c r="E22" s="192">
        <f t="shared" si="0"/>
        <v>5.6338028169014089</v>
      </c>
      <c r="F22" s="210">
        <v>83</v>
      </c>
      <c r="G22" s="192">
        <f t="shared" si="1"/>
        <v>58.450704225352112</v>
      </c>
      <c r="H22" s="193" t="s">
        <v>89</v>
      </c>
      <c r="I22" s="193">
        <f t="shared" si="2"/>
        <v>57.04225352112676</v>
      </c>
      <c r="J22" s="194">
        <f t="shared" si="10"/>
        <v>58.450704225352112</v>
      </c>
      <c r="K22" s="193">
        <f t="shared" si="11"/>
        <v>59.870704225352114</v>
      </c>
      <c r="L22" s="195">
        <v>19</v>
      </c>
      <c r="M22" s="196" t="s">
        <v>101</v>
      </c>
      <c r="N22" s="196">
        <v>17.3</v>
      </c>
      <c r="O22" s="197">
        <v>135</v>
      </c>
      <c r="P22" s="197">
        <v>140</v>
      </c>
      <c r="Q22" s="197">
        <v>14333420</v>
      </c>
      <c r="R22" s="198">
        <f t="shared" si="3"/>
        <v>6205</v>
      </c>
      <c r="S22" s="199">
        <f t="shared" si="4"/>
        <v>148.91999999999999</v>
      </c>
      <c r="T22" s="199">
        <f t="shared" si="5"/>
        <v>6.2050000000000001</v>
      </c>
      <c r="U22" s="200">
        <v>6.5</v>
      </c>
      <c r="V22" s="200">
        <f t="shared" si="6"/>
        <v>6.5</v>
      </c>
      <c r="W22" s="262" t="s">
        <v>152</v>
      </c>
      <c r="X22" s="256">
        <v>0</v>
      </c>
      <c r="Y22" s="256">
        <v>1065</v>
      </c>
      <c r="Z22" s="256">
        <v>1195</v>
      </c>
      <c r="AA22" s="256">
        <v>1185</v>
      </c>
      <c r="AB22" s="256">
        <v>1198</v>
      </c>
      <c r="AC22" s="201" t="s">
        <v>91</v>
      </c>
      <c r="AD22" s="201" t="s">
        <v>91</v>
      </c>
      <c r="AE22" s="201" t="s">
        <v>91</v>
      </c>
      <c r="AF22" s="202" t="s">
        <v>91</v>
      </c>
      <c r="AG22" s="202">
        <v>32441578</v>
      </c>
      <c r="AH22" s="203">
        <f t="shared" si="9"/>
        <v>1401</v>
      </c>
      <c r="AI22" s="204">
        <f t="shared" si="7"/>
        <v>225.78565672844479</v>
      </c>
      <c r="AJ22" s="205">
        <v>0</v>
      </c>
      <c r="AK22" s="205">
        <v>1</v>
      </c>
      <c r="AL22" s="205">
        <v>1</v>
      </c>
      <c r="AM22" s="205">
        <v>1</v>
      </c>
      <c r="AN22" s="205">
        <v>1</v>
      </c>
      <c r="AO22" s="329">
        <v>0</v>
      </c>
      <c r="AP22" s="256">
        <v>7134676</v>
      </c>
      <c r="AQ22" s="256">
        <f t="shared" si="8"/>
        <v>0</v>
      </c>
      <c r="AR22" s="206"/>
      <c r="AS22" s="207" t="s">
        <v>102</v>
      </c>
      <c r="AV22" s="211" t="s">
        <v>111</v>
      </c>
      <c r="AY22" s="257"/>
    </row>
    <row r="23" spans="1:51" x14ac:dyDescent="0.25">
      <c r="A23" s="301" t="s">
        <v>144</v>
      </c>
      <c r="B23" s="190">
        <v>2.5</v>
      </c>
      <c r="C23" s="190">
        <v>0.54166666666666696</v>
      </c>
      <c r="D23" s="191">
        <v>5</v>
      </c>
      <c r="E23" s="192">
        <f t="shared" si="0"/>
        <v>3.5211267605633805</v>
      </c>
      <c r="F23" s="255">
        <v>81</v>
      </c>
      <c r="G23" s="192">
        <f t="shared" si="1"/>
        <v>57.04225352112676</v>
      </c>
      <c r="H23" s="193" t="s">
        <v>89</v>
      </c>
      <c r="I23" s="193">
        <f t="shared" si="2"/>
        <v>55.633802816901408</v>
      </c>
      <c r="J23" s="194">
        <f t="shared" si="10"/>
        <v>57.04225352112676</v>
      </c>
      <c r="K23" s="193">
        <f>J23+(6/1.42)</f>
        <v>61.267605633802816</v>
      </c>
      <c r="L23" s="195">
        <v>19</v>
      </c>
      <c r="M23" s="196" t="s">
        <v>101</v>
      </c>
      <c r="N23" s="196">
        <v>17.5</v>
      </c>
      <c r="O23" s="197">
        <v>136</v>
      </c>
      <c r="P23" s="197">
        <v>144</v>
      </c>
      <c r="Q23" s="197">
        <v>14339361</v>
      </c>
      <c r="R23" s="198">
        <f t="shared" si="3"/>
        <v>5941</v>
      </c>
      <c r="S23" s="199">
        <f t="shared" si="4"/>
        <v>142.584</v>
      </c>
      <c r="T23" s="199">
        <f t="shared" si="5"/>
        <v>5.9409999999999998</v>
      </c>
      <c r="U23" s="200">
        <v>6.1</v>
      </c>
      <c r="V23" s="200">
        <f t="shared" si="6"/>
        <v>6.1</v>
      </c>
      <c r="W23" s="262" t="s">
        <v>152</v>
      </c>
      <c r="X23" s="256">
        <v>0</v>
      </c>
      <c r="Y23" s="256">
        <v>1065</v>
      </c>
      <c r="Z23" s="256">
        <v>1195</v>
      </c>
      <c r="AA23" s="256">
        <v>1185</v>
      </c>
      <c r="AB23" s="256">
        <v>1198</v>
      </c>
      <c r="AC23" s="201" t="s">
        <v>91</v>
      </c>
      <c r="AD23" s="201" t="s">
        <v>91</v>
      </c>
      <c r="AE23" s="201" t="s">
        <v>91</v>
      </c>
      <c r="AF23" s="202" t="s">
        <v>91</v>
      </c>
      <c r="AG23" s="202">
        <v>32442939</v>
      </c>
      <c r="AH23" s="203">
        <f t="shared" si="9"/>
        <v>1361</v>
      </c>
      <c r="AI23" s="204">
        <f t="shared" si="7"/>
        <v>229.08601245581553</v>
      </c>
      <c r="AJ23" s="205">
        <v>0</v>
      </c>
      <c r="AK23" s="205">
        <v>1</v>
      </c>
      <c r="AL23" s="205">
        <v>1</v>
      </c>
      <c r="AM23" s="205">
        <v>1</v>
      </c>
      <c r="AN23" s="205">
        <v>1</v>
      </c>
      <c r="AO23" s="329">
        <v>0</v>
      </c>
      <c r="AP23" s="256">
        <v>7134676</v>
      </c>
      <c r="AQ23" s="256">
        <f t="shared" si="8"/>
        <v>0</v>
      </c>
      <c r="AR23" s="206"/>
      <c r="AS23" s="207" t="s">
        <v>114</v>
      </c>
      <c r="AT23" s="209"/>
      <c r="AV23" s="212" t="s">
        <v>112</v>
      </c>
      <c r="AW23" s="213" t="s">
        <v>113</v>
      </c>
      <c r="AY23" s="257"/>
    </row>
    <row r="24" spans="1:51" x14ac:dyDescent="0.25">
      <c r="B24" s="190">
        <v>2.5416666666666701</v>
      </c>
      <c r="C24" s="190">
        <v>0.58333333333333404</v>
      </c>
      <c r="D24" s="191">
        <v>5</v>
      </c>
      <c r="E24" s="192">
        <f t="shared" si="0"/>
        <v>3.5211267605633805</v>
      </c>
      <c r="F24" s="255">
        <v>81</v>
      </c>
      <c r="G24" s="192">
        <f t="shared" si="1"/>
        <v>57.04225352112676</v>
      </c>
      <c r="H24" s="193" t="s">
        <v>89</v>
      </c>
      <c r="I24" s="193">
        <f t="shared" si="2"/>
        <v>55.633802816901408</v>
      </c>
      <c r="J24" s="194">
        <f t="shared" si="10"/>
        <v>57.04225352112676</v>
      </c>
      <c r="K24" s="193">
        <f t="shared" ref="K24:K34" si="12">J24+(6/1.42)</f>
        <v>61.267605633802816</v>
      </c>
      <c r="L24" s="195">
        <v>18</v>
      </c>
      <c r="M24" s="196" t="s">
        <v>101</v>
      </c>
      <c r="N24" s="196">
        <v>17.3</v>
      </c>
      <c r="O24" s="197">
        <v>135</v>
      </c>
      <c r="P24" s="197">
        <v>143</v>
      </c>
      <c r="Q24" s="197">
        <v>14345296</v>
      </c>
      <c r="R24" s="198">
        <f t="shared" si="3"/>
        <v>5935</v>
      </c>
      <c r="S24" s="199">
        <f t="shared" si="4"/>
        <v>142.44</v>
      </c>
      <c r="T24" s="199">
        <f t="shared" si="5"/>
        <v>5.9349999999999996</v>
      </c>
      <c r="U24" s="200">
        <v>5.5</v>
      </c>
      <c r="V24" s="200">
        <f t="shared" si="6"/>
        <v>5.5</v>
      </c>
      <c r="W24" s="262" t="s">
        <v>152</v>
      </c>
      <c r="X24" s="256">
        <v>0</v>
      </c>
      <c r="Y24" s="256">
        <v>1065</v>
      </c>
      <c r="Z24" s="256">
        <v>1195</v>
      </c>
      <c r="AA24" s="256">
        <v>1185</v>
      </c>
      <c r="AB24" s="256">
        <v>1198</v>
      </c>
      <c r="AC24" s="201" t="s">
        <v>91</v>
      </c>
      <c r="AD24" s="201" t="s">
        <v>91</v>
      </c>
      <c r="AE24" s="201" t="s">
        <v>91</v>
      </c>
      <c r="AF24" s="202" t="s">
        <v>91</v>
      </c>
      <c r="AG24" s="202">
        <v>32444296</v>
      </c>
      <c r="AH24" s="203">
        <f t="shared" si="9"/>
        <v>1357</v>
      </c>
      <c r="AI24" s="204">
        <f t="shared" si="7"/>
        <v>228.64363942712723</v>
      </c>
      <c r="AJ24" s="205">
        <v>0</v>
      </c>
      <c r="AK24" s="205">
        <v>1</v>
      </c>
      <c r="AL24" s="205">
        <v>1</v>
      </c>
      <c r="AM24" s="205">
        <v>1</v>
      </c>
      <c r="AN24" s="205">
        <v>1</v>
      </c>
      <c r="AO24" s="329">
        <v>0</v>
      </c>
      <c r="AP24" s="256">
        <v>7134676</v>
      </c>
      <c r="AQ24" s="256">
        <f t="shared" si="8"/>
        <v>0</v>
      </c>
      <c r="AR24" s="208"/>
      <c r="AS24" s="207" t="s">
        <v>114</v>
      </c>
      <c r="AV24" s="214" t="s">
        <v>30</v>
      </c>
      <c r="AW24" s="214">
        <v>14.7</v>
      </c>
      <c r="AY24" s="257"/>
    </row>
    <row r="25" spans="1:51" x14ac:dyDescent="0.25">
      <c r="B25" s="190">
        <v>2.5833333333333299</v>
      </c>
      <c r="C25" s="190">
        <v>0.625</v>
      </c>
      <c r="D25" s="191">
        <v>5</v>
      </c>
      <c r="E25" s="192">
        <f t="shared" si="0"/>
        <v>3.5211267605633805</v>
      </c>
      <c r="F25" s="255">
        <v>81</v>
      </c>
      <c r="G25" s="192">
        <f t="shared" si="1"/>
        <v>57.04225352112676</v>
      </c>
      <c r="H25" s="193" t="s">
        <v>89</v>
      </c>
      <c r="I25" s="193">
        <f t="shared" si="2"/>
        <v>55.633802816901408</v>
      </c>
      <c r="J25" s="194">
        <f t="shared" si="10"/>
        <v>57.04225352112676</v>
      </c>
      <c r="K25" s="193">
        <f t="shared" si="12"/>
        <v>61.267605633802816</v>
      </c>
      <c r="L25" s="195">
        <v>18</v>
      </c>
      <c r="M25" s="196" t="s">
        <v>101</v>
      </c>
      <c r="N25" s="196">
        <v>16.899999999999999</v>
      </c>
      <c r="O25" s="197">
        <v>133</v>
      </c>
      <c r="P25" s="197">
        <v>139</v>
      </c>
      <c r="Q25" s="197">
        <v>14351227</v>
      </c>
      <c r="R25" s="198">
        <f t="shared" si="3"/>
        <v>5931</v>
      </c>
      <c r="S25" s="199">
        <f t="shared" si="4"/>
        <v>142.34399999999999</v>
      </c>
      <c r="T25" s="199">
        <f t="shared" si="5"/>
        <v>5.931</v>
      </c>
      <c r="U25" s="200">
        <v>4.9000000000000004</v>
      </c>
      <c r="V25" s="200">
        <f t="shared" si="6"/>
        <v>4.9000000000000004</v>
      </c>
      <c r="W25" s="262" t="s">
        <v>152</v>
      </c>
      <c r="X25" s="256">
        <v>0</v>
      </c>
      <c r="Y25" s="256">
        <v>1060</v>
      </c>
      <c r="Z25" s="256">
        <v>1195</v>
      </c>
      <c r="AA25" s="256">
        <v>1185</v>
      </c>
      <c r="AB25" s="256">
        <v>1198</v>
      </c>
      <c r="AC25" s="201" t="s">
        <v>91</v>
      </c>
      <c r="AD25" s="201" t="s">
        <v>91</v>
      </c>
      <c r="AE25" s="201" t="s">
        <v>91</v>
      </c>
      <c r="AF25" s="202" t="s">
        <v>91</v>
      </c>
      <c r="AG25" s="202">
        <v>32445656</v>
      </c>
      <c r="AH25" s="203">
        <f t="shared" si="9"/>
        <v>1360</v>
      </c>
      <c r="AI25" s="204">
        <f t="shared" si="7"/>
        <v>229.30365874220197</v>
      </c>
      <c r="AJ25" s="205">
        <v>0</v>
      </c>
      <c r="AK25" s="205">
        <v>1</v>
      </c>
      <c r="AL25" s="205">
        <v>1</v>
      </c>
      <c r="AM25" s="205">
        <v>1</v>
      </c>
      <c r="AN25" s="205">
        <v>1</v>
      </c>
      <c r="AO25" s="329">
        <v>0</v>
      </c>
      <c r="AP25" s="256">
        <v>7134676</v>
      </c>
      <c r="AQ25" s="256">
        <f t="shared" si="8"/>
        <v>0</v>
      </c>
      <c r="AR25" s="206"/>
      <c r="AS25" s="207" t="s">
        <v>114</v>
      </c>
      <c r="AV25" s="214" t="s">
        <v>75</v>
      </c>
      <c r="AW25" s="214">
        <v>10.36</v>
      </c>
      <c r="AY25" s="257"/>
    </row>
    <row r="26" spans="1:51" x14ac:dyDescent="0.25">
      <c r="B26" s="190">
        <v>2.625</v>
      </c>
      <c r="C26" s="190">
        <v>0.66666666666666696</v>
      </c>
      <c r="D26" s="191">
        <v>5</v>
      </c>
      <c r="E26" s="192">
        <f t="shared" si="0"/>
        <v>3.5211267605633805</v>
      </c>
      <c r="F26" s="255">
        <v>81</v>
      </c>
      <c r="G26" s="192">
        <f t="shared" si="1"/>
        <v>57.04225352112676</v>
      </c>
      <c r="H26" s="193" t="s">
        <v>89</v>
      </c>
      <c r="I26" s="193">
        <f t="shared" si="2"/>
        <v>53.521126760563384</v>
      </c>
      <c r="J26" s="194">
        <f>(F26-3)/1.42</f>
        <v>54.929577464788736</v>
      </c>
      <c r="K26" s="193">
        <f t="shared" si="12"/>
        <v>59.154929577464792</v>
      </c>
      <c r="L26" s="195">
        <v>18</v>
      </c>
      <c r="M26" s="196" t="s">
        <v>101</v>
      </c>
      <c r="N26" s="196">
        <v>16.7</v>
      </c>
      <c r="O26" s="197">
        <v>132</v>
      </c>
      <c r="P26" s="197">
        <v>140</v>
      </c>
      <c r="Q26" s="197">
        <v>14357046</v>
      </c>
      <c r="R26" s="198">
        <f t="shared" si="3"/>
        <v>5819</v>
      </c>
      <c r="S26" s="199">
        <f t="shared" si="4"/>
        <v>139.65600000000001</v>
      </c>
      <c r="T26" s="199">
        <f t="shared" si="5"/>
        <v>5.819</v>
      </c>
      <c r="U26" s="200">
        <v>4.5</v>
      </c>
      <c r="V26" s="200">
        <f t="shared" si="6"/>
        <v>4.5</v>
      </c>
      <c r="W26" s="262" t="s">
        <v>152</v>
      </c>
      <c r="X26" s="256">
        <v>0</v>
      </c>
      <c r="Y26" s="256">
        <v>1051</v>
      </c>
      <c r="Z26" s="256">
        <v>1195</v>
      </c>
      <c r="AA26" s="256">
        <v>1185</v>
      </c>
      <c r="AB26" s="256">
        <v>1198</v>
      </c>
      <c r="AC26" s="201" t="s">
        <v>91</v>
      </c>
      <c r="AD26" s="201" t="s">
        <v>91</v>
      </c>
      <c r="AE26" s="201" t="s">
        <v>91</v>
      </c>
      <c r="AF26" s="202" t="s">
        <v>91</v>
      </c>
      <c r="AG26" s="202">
        <v>32447006</v>
      </c>
      <c r="AH26" s="203">
        <f t="shared" si="9"/>
        <v>1350</v>
      </c>
      <c r="AI26" s="204">
        <f t="shared" si="7"/>
        <v>231.9986251933322</v>
      </c>
      <c r="AJ26" s="205">
        <v>0</v>
      </c>
      <c r="AK26" s="205">
        <v>1</v>
      </c>
      <c r="AL26" s="205">
        <v>1</v>
      </c>
      <c r="AM26" s="205">
        <v>1</v>
      </c>
      <c r="AN26" s="205">
        <v>1</v>
      </c>
      <c r="AO26" s="329">
        <v>0</v>
      </c>
      <c r="AP26" s="256">
        <v>7134676</v>
      </c>
      <c r="AQ26" s="256">
        <f t="shared" si="8"/>
        <v>0</v>
      </c>
      <c r="AR26" s="206"/>
      <c r="AS26" s="207" t="s">
        <v>114</v>
      </c>
      <c r="AV26" s="214" t="s">
        <v>115</v>
      </c>
      <c r="AW26" s="214">
        <v>1.01325</v>
      </c>
      <c r="AY26" s="257"/>
    </row>
    <row r="27" spans="1:51" x14ac:dyDescent="0.25">
      <c r="B27" s="190">
        <v>2.6666666666666701</v>
      </c>
      <c r="C27" s="190">
        <v>0.70833333333333404</v>
      </c>
      <c r="D27" s="191">
        <v>4</v>
      </c>
      <c r="E27" s="192">
        <f t="shared" si="0"/>
        <v>2.8169014084507045</v>
      </c>
      <c r="F27" s="255">
        <v>81</v>
      </c>
      <c r="G27" s="192">
        <f t="shared" si="1"/>
        <v>57.04225352112676</v>
      </c>
      <c r="H27" s="193" t="s">
        <v>89</v>
      </c>
      <c r="I27" s="193">
        <f t="shared" si="2"/>
        <v>53.521126760563384</v>
      </c>
      <c r="J27" s="194">
        <f t="shared" ref="J27:J32" si="13">(F27-3)/1.42</f>
        <v>54.929577464788736</v>
      </c>
      <c r="K27" s="193">
        <f t="shared" si="12"/>
        <v>59.154929577464792</v>
      </c>
      <c r="L27" s="195">
        <v>18</v>
      </c>
      <c r="M27" s="196" t="s">
        <v>101</v>
      </c>
      <c r="N27" s="196">
        <v>16.7</v>
      </c>
      <c r="O27" s="197">
        <v>128</v>
      </c>
      <c r="P27" s="197">
        <v>135</v>
      </c>
      <c r="Q27" s="197">
        <v>14362802</v>
      </c>
      <c r="R27" s="198">
        <f t="shared" si="3"/>
        <v>5756</v>
      </c>
      <c r="S27" s="199">
        <f t="shared" si="4"/>
        <v>138.14400000000001</v>
      </c>
      <c r="T27" s="199">
        <f t="shared" si="5"/>
        <v>5.7560000000000002</v>
      </c>
      <c r="U27" s="200">
        <v>3.9</v>
      </c>
      <c r="V27" s="200">
        <f t="shared" si="6"/>
        <v>3.9</v>
      </c>
      <c r="W27" s="262" t="s">
        <v>152</v>
      </c>
      <c r="X27" s="256">
        <v>0</v>
      </c>
      <c r="Y27" s="256">
        <v>1083</v>
      </c>
      <c r="Z27" s="256">
        <v>1195</v>
      </c>
      <c r="AA27" s="256">
        <v>1185</v>
      </c>
      <c r="AB27" s="256">
        <v>1198</v>
      </c>
      <c r="AC27" s="201" t="s">
        <v>91</v>
      </c>
      <c r="AD27" s="201" t="s">
        <v>91</v>
      </c>
      <c r="AE27" s="201" t="s">
        <v>91</v>
      </c>
      <c r="AF27" s="202" t="s">
        <v>91</v>
      </c>
      <c r="AG27" s="202">
        <v>32448358</v>
      </c>
      <c r="AH27" s="203">
        <f t="shared" si="9"/>
        <v>1352</v>
      </c>
      <c r="AI27" s="204">
        <f t="shared" si="7"/>
        <v>234.88533703961082</v>
      </c>
      <c r="AJ27" s="205">
        <v>0</v>
      </c>
      <c r="AK27" s="205">
        <v>1</v>
      </c>
      <c r="AL27" s="205">
        <v>1</v>
      </c>
      <c r="AM27" s="205">
        <v>1</v>
      </c>
      <c r="AN27" s="205">
        <v>1</v>
      </c>
      <c r="AO27" s="329">
        <v>0</v>
      </c>
      <c r="AP27" s="256">
        <v>7134676</v>
      </c>
      <c r="AQ27" s="256">
        <f t="shared" si="8"/>
        <v>0</v>
      </c>
      <c r="AR27" s="206"/>
      <c r="AS27" s="207" t="s">
        <v>114</v>
      </c>
      <c r="AV27" s="214" t="s">
        <v>116</v>
      </c>
      <c r="AW27" s="214">
        <v>1</v>
      </c>
      <c r="AY27" s="257"/>
    </row>
    <row r="28" spans="1:51" x14ac:dyDescent="0.25">
      <c r="B28" s="190">
        <v>2.7083333333333299</v>
      </c>
      <c r="C28" s="190">
        <v>0.750000000000002</v>
      </c>
      <c r="D28" s="191">
        <v>3</v>
      </c>
      <c r="E28" s="192">
        <f t="shared" si="0"/>
        <v>2.1126760563380285</v>
      </c>
      <c r="F28" s="255">
        <v>78</v>
      </c>
      <c r="G28" s="192">
        <f t="shared" si="1"/>
        <v>54.929577464788736</v>
      </c>
      <c r="H28" s="193" t="s">
        <v>89</v>
      </c>
      <c r="I28" s="193">
        <f t="shared" si="2"/>
        <v>51.408450704225352</v>
      </c>
      <c r="J28" s="194">
        <f t="shared" si="13"/>
        <v>52.816901408450704</v>
      </c>
      <c r="K28" s="193">
        <f t="shared" si="12"/>
        <v>57.04225352112676</v>
      </c>
      <c r="L28" s="195">
        <v>18</v>
      </c>
      <c r="M28" s="196" t="s">
        <v>101</v>
      </c>
      <c r="N28" s="196">
        <v>16.7</v>
      </c>
      <c r="O28" s="197">
        <v>134</v>
      </c>
      <c r="P28" s="197">
        <v>139</v>
      </c>
      <c r="Q28" s="197">
        <v>14368488</v>
      </c>
      <c r="R28" s="198">
        <f t="shared" si="3"/>
        <v>5686</v>
      </c>
      <c r="S28" s="199">
        <f t="shared" si="4"/>
        <v>136.464</v>
      </c>
      <c r="T28" s="199">
        <f t="shared" si="5"/>
        <v>5.6859999999999999</v>
      </c>
      <c r="U28" s="200">
        <v>3.6</v>
      </c>
      <c r="V28" s="200">
        <f t="shared" si="6"/>
        <v>3.6</v>
      </c>
      <c r="W28" s="262" t="s">
        <v>152</v>
      </c>
      <c r="X28" s="256">
        <v>0</v>
      </c>
      <c r="Y28" s="256">
        <v>1024</v>
      </c>
      <c r="Z28" s="256">
        <v>1195</v>
      </c>
      <c r="AA28" s="256">
        <v>1185</v>
      </c>
      <c r="AB28" s="256">
        <v>1198</v>
      </c>
      <c r="AC28" s="201" t="s">
        <v>91</v>
      </c>
      <c r="AD28" s="201" t="s">
        <v>91</v>
      </c>
      <c r="AE28" s="201" t="s">
        <v>91</v>
      </c>
      <c r="AF28" s="202" t="s">
        <v>91</v>
      </c>
      <c r="AG28" s="202">
        <v>32449668</v>
      </c>
      <c r="AH28" s="203">
        <f t="shared" si="9"/>
        <v>1310</v>
      </c>
      <c r="AI28" s="204">
        <f t="shared" si="7"/>
        <v>230.39043264157581</v>
      </c>
      <c r="AJ28" s="205">
        <v>0</v>
      </c>
      <c r="AK28" s="205">
        <v>1</v>
      </c>
      <c r="AL28" s="205">
        <v>1</v>
      </c>
      <c r="AM28" s="205">
        <v>1</v>
      </c>
      <c r="AN28" s="205">
        <v>1</v>
      </c>
      <c r="AO28" s="329">
        <v>0</v>
      </c>
      <c r="AP28" s="256">
        <v>7134676</v>
      </c>
      <c r="AQ28" s="256">
        <f t="shared" si="8"/>
        <v>0</v>
      </c>
      <c r="AR28" s="208"/>
      <c r="AS28" s="207" t="s">
        <v>114</v>
      </c>
      <c r="AV28" s="214" t="s">
        <v>117</v>
      </c>
      <c r="AW28" s="214">
        <v>101.325</v>
      </c>
      <c r="AY28" s="257"/>
    </row>
    <row r="29" spans="1:51" x14ac:dyDescent="0.25">
      <c r="B29" s="190">
        <v>2.75</v>
      </c>
      <c r="C29" s="190">
        <v>0.79166666666666896</v>
      </c>
      <c r="D29" s="191">
        <v>7</v>
      </c>
      <c r="E29" s="192">
        <f t="shared" si="0"/>
        <v>4.9295774647887329</v>
      </c>
      <c r="F29" s="255">
        <v>78</v>
      </c>
      <c r="G29" s="192">
        <f t="shared" si="1"/>
        <v>54.929577464788736</v>
      </c>
      <c r="H29" s="193" t="s">
        <v>89</v>
      </c>
      <c r="I29" s="193">
        <f t="shared" si="2"/>
        <v>51.408450704225352</v>
      </c>
      <c r="J29" s="194">
        <f t="shared" si="13"/>
        <v>52.816901408450704</v>
      </c>
      <c r="K29" s="193">
        <f t="shared" si="12"/>
        <v>57.04225352112676</v>
      </c>
      <c r="L29" s="195">
        <v>18</v>
      </c>
      <c r="M29" s="196" t="s">
        <v>101</v>
      </c>
      <c r="N29" s="196">
        <v>16.600000000000001</v>
      </c>
      <c r="O29" s="197">
        <v>130</v>
      </c>
      <c r="P29" s="197">
        <v>137</v>
      </c>
      <c r="Q29" s="197">
        <v>14374106</v>
      </c>
      <c r="R29" s="198">
        <f t="shared" si="3"/>
        <v>5618</v>
      </c>
      <c r="S29" s="199">
        <f t="shared" si="4"/>
        <v>134.83199999999999</v>
      </c>
      <c r="T29" s="199">
        <f t="shared" si="5"/>
        <v>5.6180000000000003</v>
      </c>
      <c r="U29" s="200">
        <v>3.5</v>
      </c>
      <c r="V29" s="200">
        <f t="shared" si="6"/>
        <v>3.5</v>
      </c>
      <c r="W29" s="262" t="s">
        <v>152</v>
      </c>
      <c r="X29" s="256">
        <v>0</v>
      </c>
      <c r="Y29" s="256">
        <v>1010</v>
      </c>
      <c r="Z29" s="256">
        <v>1145</v>
      </c>
      <c r="AA29" s="256">
        <v>1185</v>
      </c>
      <c r="AB29" s="256">
        <v>1148</v>
      </c>
      <c r="AC29" s="201" t="s">
        <v>91</v>
      </c>
      <c r="AD29" s="201" t="s">
        <v>91</v>
      </c>
      <c r="AE29" s="201" t="s">
        <v>91</v>
      </c>
      <c r="AF29" s="202" t="s">
        <v>91</v>
      </c>
      <c r="AG29" s="202">
        <v>32450942</v>
      </c>
      <c r="AH29" s="203">
        <f t="shared" si="9"/>
        <v>1274</v>
      </c>
      <c r="AI29" s="204">
        <f t="shared" si="7"/>
        <v>226.77109291562832</v>
      </c>
      <c r="AJ29" s="205">
        <v>0</v>
      </c>
      <c r="AK29" s="205">
        <v>1</v>
      </c>
      <c r="AL29" s="205">
        <v>1</v>
      </c>
      <c r="AM29" s="205">
        <v>1</v>
      </c>
      <c r="AN29" s="205">
        <v>1</v>
      </c>
      <c r="AO29" s="329">
        <v>0</v>
      </c>
      <c r="AP29" s="256">
        <v>7134676</v>
      </c>
      <c r="AQ29" s="256">
        <f t="shared" si="8"/>
        <v>0</v>
      </c>
      <c r="AR29" s="206"/>
      <c r="AS29" s="207" t="s">
        <v>114</v>
      </c>
      <c r="AY29" s="257"/>
    </row>
    <row r="30" spans="1:51" x14ac:dyDescent="0.25">
      <c r="B30" s="190">
        <v>2.7916666666666701</v>
      </c>
      <c r="C30" s="190">
        <v>0.83333333333333703</v>
      </c>
      <c r="D30" s="191">
        <v>11</v>
      </c>
      <c r="E30" s="192">
        <f t="shared" si="0"/>
        <v>7.746478873239437</v>
      </c>
      <c r="F30" s="255">
        <v>76</v>
      </c>
      <c r="G30" s="192">
        <f t="shared" si="1"/>
        <v>53.521126760563384</v>
      </c>
      <c r="H30" s="193" t="s">
        <v>89</v>
      </c>
      <c r="I30" s="193">
        <f t="shared" si="2"/>
        <v>50</v>
      </c>
      <c r="J30" s="194">
        <f t="shared" si="13"/>
        <v>51.408450704225352</v>
      </c>
      <c r="K30" s="193">
        <f t="shared" si="12"/>
        <v>55.633802816901408</v>
      </c>
      <c r="L30" s="195">
        <v>18</v>
      </c>
      <c r="M30" s="196" t="s">
        <v>101</v>
      </c>
      <c r="N30" s="196">
        <v>16.600000000000001</v>
      </c>
      <c r="O30" s="197">
        <v>115</v>
      </c>
      <c r="P30" s="197">
        <v>128</v>
      </c>
      <c r="Q30" s="197">
        <v>14379514</v>
      </c>
      <c r="R30" s="198">
        <f t="shared" si="3"/>
        <v>5408</v>
      </c>
      <c r="S30" s="199">
        <f t="shared" si="4"/>
        <v>129.792</v>
      </c>
      <c r="T30" s="199">
        <f t="shared" si="5"/>
        <v>5.4080000000000004</v>
      </c>
      <c r="U30" s="200">
        <v>3.2</v>
      </c>
      <c r="V30" s="200">
        <f t="shared" si="6"/>
        <v>3.2</v>
      </c>
      <c r="W30" s="262" t="s">
        <v>153</v>
      </c>
      <c r="X30" s="256">
        <v>0</v>
      </c>
      <c r="Y30" s="256">
        <v>1078</v>
      </c>
      <c r="Z30" s="256">
        <v>1196</v>
      </c>
      <c r="AA30" s="256">
        <v>0</v>
      </c>
      <c r="AB30" s="256">
        <v>1199</v>
      </c>
      <c r="AC30" s="201" t="s">
        <v>91</v>
      </c>
      <c r="AD30" s="201" t="s">
        <v>91</v>
      </c>
      <c r="AE30" s="201" t="s">
        <v>91</v>
      </c>
      <c r="AF30" s="202" t="s">
        <v>91</v>
      </c>
      <c r="AG30" s="202">
        <v>32452066</v>
      </c>
      <c r="AH30" s="203">
        <f t="shared" si="9"/>
        <v>1124</v>
      </c>
      <c r="AI30" s="204">
        <f t="shared" si="7"/>
        <v>207.84023668639051</v>
      </c>
      <c r="AJ30" s="205">
        <v>0</v>
      </c>
      <c r="AK30" s="205">
        <v>1</v>
      </c>
      <c r="AL30" s="205">
        <v>1</v>
      </c>
      <c r="AM30" s="205">
        <v>0</v>
      </c>
      <c r="AN30" s="205">
        <v>1</v>
      </c>
      <c r="AO30" s="329">
        <v>0</v>
      </c>
      <c r="AP30" s="256">
        <v>7134676</v>
      </c>
      <c r="AQ30" s="256">
        <f t="shared" si="8"/>
        <v>0</v>
      </c>
      <c r="AR30" s="206"/>
      <c r="AS30" s="207" t="s">
        <v>114</v>
      </c>
      <c r="AV30" s="398" t="s">
        <v>118</v>
      </c>
      <c r="AW30" s="398"/>
      <c r="AY30" s="257"/>
    </row>
    <row r="31" spans="1:51" x14ac:dyDescent="0.25">
      <c r="B31" s="190">
        <v>2.8333333333333299</v>
      </c>
      <c r="C31" s="190">
        <v>0.875000000000004</v>
      </c>
      <c r="D31" s="191">
        <v>12</v>
      </c>
      <c r="E31" s="192">
        <f>D31/1.42</f>
        <v>8.4507042253521139</v>
      </c>
      <c r="F31" s="255">
        <v>76</v>
      </c>
      <c r="G31" s="192">
        <f t="shared" si="1"/>
        <v>53.521126760563384</v>
      </c>
      <c r="H31" s="193" t="s">
        <v>89</v>
      </c>
      <c r="I31" s="193">
        <f t="shared" si="2"/>
        <v>50</v>
      </c>
      <c r="J31" s="194">
        <f t="shared" si="13"/>
        <v>51.408450704225352</v>
      </c>
      <c r="K31" s="193">
        <f t="shared" si="12"/>
        <v>55.633802816901408</v>
      </c>
      <c r="L31" s="195">
        <v>18</v>
      </c>
      <c r="M31" s="196" t="s">
        <v>101</v>
      </c>
      <c r="N31" s="196">
        <v>16.100000000000001</v>
      </c>
      <c r="O31" s="197">
        <v>116</v>
      </c>
      <c r="P31" s="197">
        <v>127</v>
      </c>
      <c r="Q31" s="197">
        <v>14384739</v>
      </c>
      <c r="R31" s="198">
        <f t="shared" si="3"/>
        <v>5225</v>
      </c>
      <c r="S31" s="199">
        <f t="shared" si="4"/>
        <v>125.4</v>
      </c>
      <c r="T31" s="199">
        <f t="shared" si="5"/>
        <v>5.2249999999999996</v>
      </c>
      <c r="U31" s="200">
        <v>2.6</v>
      </c>
      <c r="V31" s="200">
        <f t="shared" si="6"/>
        <v>2.6</v>
      </c>
      <c r="W31" s="262" t="s">
        <v>153</v>
      </c>
      <c r="X31" s="256">
        <v>0</v>
      </c>
      <c r="Y31" s="256">
        <v>1018</v>
      </c>
      <c r="Z31" s="256">
        <v>1196</v>
      </c>
      <c r="AA31" s="256">
        <v>0</v>
      </c>
      <c r="AB31" s="256">
        <v>1199</v>
      </c>
      <c r="AC31" s="201" t="s">
        <v>91</v>
      </c>
      <c r="AD31" s="201" t="s">
        <v>91</v>
      </c>
      <c r="AE31" s="201" t="s">
        <v>91</v>
      </c>
      <c r="AF31" s="202" t="s">
        <v>91</v>
      </c>
      <c r="AG31" s="202">
        <v>32453108</v>
      </c>
      <c r="AH31" s="203">
        <f t="shared" si="9"/>
        <v>1042</v>
      </c>
      <c r="AI31" s="204">
        <f t="shared" si="7"/>
        <v>199.42583732057417</v>
      </c>
      <c r="AJ31" s="205">
        <v>0</v>
      </c>
      <c r="AK31" s="205">
        <v>1</v>
      </c>
      <c r="AL31" s="205">
        <v>1</v>
      </c>
      <c r="AM31" s="205">
        <v>0</v>
      </c>
      <c r="AN31" s="205">
        <v>1</v>
      </c>
      <c r="AO31" s="329">
        <v>0</v>
      </c>
      <c r="AP31" s="256">
        <v>7134676</v>
      </c>
      <c r="AQ31" s="256">
        <f t="shared" si="8"/>
        <v>0</v>
      </c>
      <c r="AR31" s="206"/>
      <c r="AS31" s="207" t="s">
        <v>114</v>
      </c>
      <c r="AV31" s="215" t="s">
        <v>30</v>
      </c>
      <c r="AW31" s="215" t="s">
        <v>75</v>
      </c>
      <c r="AY31" s="257"/>
    </row>
    <row r="32" spans="1:51" x14ac:dyDescent="0.25">
      <c r="B32" s="190">
        <v>2.875</v>
      </c>
      <c r="C32" s="190">
        <v>0.91666666666667096</v>
      </c>
      <c r="D32" s="191">
        <v>14</v>
      </c>
      <c r="E32" s="192">
        <f t="shared" si="0"/>
        <v>9.8591549295774659</v>
      </c>
      <c r="F32" s="255">
        <v>76</v>
      </c>
      <c r="G32" s="192">
        <f t="shared" si="1"/>
        <v>53.521126760563384</v>
      </c>
      <c r="H32" s="193" t="s">
        <v>89</v>
      </c>
      <c r="I32" s="193">
        <f t="shared" si="2"/>
        <v>50</v>
      </c>
      <c r="J32" s="194">
        <f t="shared" si="13"/>
        <v>51.408450704225352</v>
      </c>
      <c r="K32" s="193">
        <f t="shared" si="12"/>
        <v>55.633802816901408</v>
      </c>
      <c r="L32" s="195">
        <v>14</v>
      </c>
      <c r="M32" s="196" t="s">
        <v>119</v>
      </c>
      <c r="N32" s="196">
        <v>12.6</v>
      </c>
      <c r="O32" s="197">
        <v>119</v>
      </c>
      <c r="P32" s="197">
        <v>125</v>
      </c>
      <c r="Q32" s="197">
        <v>14389696</v>
      </c>
      <c r="R32" s="198">
        <f>Q32-Q31</f>
        <v>4957</v>
      </c>
      <c r="S32" s="199">
        <f t="shared" si="4"/>
        <v>118.968</v>
      </c>
      <c r="T32" s="199">
        <f t="shared" si="5"/>
        <v>4.9569999999999999</v>
      </c>
      <c r="U32" s="200">
        <v>2.5</v>
      </c>
      <c r="V32" s="200">
        <f t="shared" si="6"/>
        <v>2.5</v>
      </c>
      <c r="W32" s="262" t="s">
        <v>153</v>
      </c>
      <c r="X32" s="256">
        <v>0</v>
      </c>
      <c r="Y32" s="256">
        <v>919</v>
      </c>
      <c r="Z32" s="256">
        <v>1176</v>
      </c>
      <c r="AA32" s="256">
        <v>0</v>
      </c>
      <c r="AB32" s="256">
        <v>1199</v>
      </c>
      <c r="AC32" s="201" t="s">
        <v>91</v>
      </c>
      <c r="AD32" s="201" t="s">
        <v>91</v>
      </c>
      <c r="AE32" s="201" t="s">
        <v>91</v>
      </c>
      <c r="AF32" s="202" t="s">
        <v>91</v>
      </c>
      <c r="AG32" s="202">
        <v>32454098</v>
      </c>
      <c r="AH32" s="203">
        <f t="shared" si="9"/>
        <v>990</v>
      </c>
      <c r="AI32" s="204">
        <f t="shared" si="7"/>
        <v>199.71757111155941</v>
      </c>
      <c r="AJ32" s="205">
        <v>0</v>
      </c>
      <c r="AK32" s="205">
        <v>1</v>
      </c>
      <c r="AL32" s="205">
        <v>1</v>
      </c>
      <c r="AM32" s="205">
        <v>0</v>
      </c>
      <c r="AN32" s="205">
        <v>1</v>
      </c>
      <c r="AO32" s="329">
        <v>0</v>
      </c>
      <c r="AP32" s="256">
        <v>7134676</v>
      </c>
      <c r="AQ32" s="256">
        <f t="shared" si="8"/>
        <v>0</v>
      </c>
      <c r="AR32" s="208"/>
      <c r="AS32" s="207" t="s">
        <v>114</v>
      </c>
      <c r="AV32" s="216">
        <v>1</v>
      </c>
      <c r="AW32" s="216">
        <f>IFERROR(AV32*VLOOKUP(AV31,AV24:AW28,2,FALSE)/VLOOKUP(AW31,AV24:AW28,2,FALSE),"Enter Unit and Value")</f>
        <v>1.4189189189189189</v>
      </c>
      <c r="AY32" s="257"/>
    </row>
    <row r="33" spans="2:51" x14ac:dyDescent="0.25">
      <c r="B33" s="190">
        <v>2.9166666666666701</v>
      </c>
      <c r="C33" s="190">
        <v>0.95833333333333803</v>
      </c>
      <c r="D33" s="191">
        <v>9</v>
      </c>
      <c r="E33" s="192">
        <f t="shared" si="0"/>
        <v>6.3380281690140849</v>
      </c>
      <c r="F33" s="255">
        <v>66</v>
      </c>
      <c r="G33" s="192">
        <f t="shared" si="1"/>
        <v>46.478873239436624</v>
      </c>
      <c r="H33" s="193" t="s">
        <v>89</v>
      </c>
      <c r="I33" s="193">
        <f>J33-(2/1.42)</f>
        <v>41.549295774647888</v>
      </c>
      <c r="J33" s="194">
        <f t="shared" ref="J33:J34" si="14">(F33-5)/1.42</f>
        <v>42.95774647887324</v>
      </c>
      <c r="K33" s="193">
        <f t="shared" si="12"/>
        <v>47.183098591549296</v>
      </c>
      <c r="L33" s="195">
        <v>14</v>
      </c>
      <c r="M33" s="196" t="s">
        <v>119</v>
      </c>
      <c r="N33" s="196">
        <v>11.9</v>
      </c>
      <c r="O33" s="197">
        <v>115</v>
      </c>
      <c r="P33" s="197">
        <v>103</v>
      </c>
      <c r="Q33" s="197">
        <v>14393988</v>
      </c>
      <c r="R33" s="198">
        <f t="shared" si="3"/>
        <v>4292</v>
      </c>
      <c r="S33" s="199">
        <f t="shared" si="4"/>
        <v>103.008</v>
      </c>
      <c r="T33" s="199">
        <f t="shared" si="5"/>
        <v>4.2919999999999998</v>
      </c>
      <c r="U33" s="200">
        <v>2.9</v>
      </c>
      <c r="V33" s="200">
        <f t="shared" si="6"/>
        <v>2.9</v>
      </c>
      <c r="W33" s="262" t="s">
        <v>132</v>
      </c>
      <c r="X33" s="256">
        <v>0</v>
      </c>
      <c r="Y33" s="256">
        <v>0</v>
      </c>
      <c r="Z33" s="256">
        <v>1092</v>
      </c>
      <c r="AA33" s="256">
        <v>0</v>
      </c>
      <c r="AB33" s="256">
        <v>1110</v>
      </c>
      <c r="AC33" s="201" t="s">
        <v>91</v>
      </c>
      <c r="AD33" s="201" t="s">
        <v>91</v>
      </c>
      <c r="AE33" s="201" t="s">
        <v>91</v>
      </c>
      <c r="AF33" s="202" t="s">
        <v>91</v>
      </c>
      <c r="AG33" s="202">
        <v>32454846</v>
      </c>
      <c r="AH33" s="203">
        <f t="shared" si="9"/>
        <v>748</v>
      </c>
      <c r="AI33" s="204">
        <f t="shared" si="7"/>
        <v>174.27772600186395</v>
      </c>
      <c r="AJ33" s="205">
        <v>0</v>
      </c>
      <c r="AK33" s="205">
        <v>0</v>
      </c>
      <c r="AL33" s="205">
        <v>1</v>
      </c>
      <c r="AM33" s="205">
        <v>0</v>
      </c>
      <c r="AN33" s="205">
        <v>1</v>
      </c>
      <c r="AO33" s="329">
        <v>0.25</v>
      </c>
      <c r="AP33" s="328">
        <v>7135150</v>
      </c>
      <c r="AQ33" s="256">
        <f t="shared" si="8"/>
        <v>474</v>
      </c>
      <c r="AR33" s="206"/>
      <c r="AS33" s="207" t="s">
        <v>114</v>
      </c>
      <c r="AY33" s="257"/>
    </row>
    <row r="34" spans="2:51" x14ac:dyDescent="0.25">
      <c r="B34" s="190">
        <v>2.9583333333333299</v>
      </c>
      <c r="C34" s="190">
        <v>1</v>
      </c>
      <c r="D34" s="191">
        <v>14</v>
      </c>
      <c r="E34" s="192">
        <f t="shared" si="0"/>
        <v>9.8591549295774659</v>
      </c>
      <c r="F34" s="255">
        <v>66</v>
      </c>
      <c r="G34" s="192">
        <f t="shared" si="1"/>
        <v>46.478873239436624</v>
      </c>
      <c r="H34" s="193" t="s">
        <v>89</v>
      </c>
      <c r="I34" s="193">
        <f t="shared" si="2"/>
        <v>41.549295774647888</v>
      </c>
      <c r="J34" s="194">
        <f t="shared" si="14"/>
        <v>42.95774647887324</v>
      </c>
      <c r="K34" s="193">
        <f t="shared" si="12"/>
        <v>47.183098591549296</v>
      </c>
      <c r="L34" s="195">
        <v>14</v>
      </c>
      <c r="M34" s="196" t="s">
        <v>119</v>
      </c>
      <c r="N34" s="217">
        <v>11.5</v>
      </c>
      <c r="O34" s="197">
        <v>112</v>
      </c>
      <c r="P34" s="197">
        <v>98</v>
      </c>
      <c r="Q34" s="197">
        <v>14398027</v>
      </c>
      <c r="R34" s="198">
        <f t="shared" si="3"/>
        <v>4039</v>
      </c>
      <c r="S34" s="199">
        <f t="shared" si="4"/>
        <v>96.936000000000007</v>
      </c>
      <c r="T34" s="199">
        <f t="shared" si="5"/>
        <v>4.0389999999999997</v>
      </c>
      <c r="U34" s="200">
        <v>3.6</v>
      </c>
      <c r="V34" s="200">
        <f t="shared" si="6"/>
        <v>3.6</v>
      </c>
      <c r="W34" s="262" t="s">
        <v>132</v>
      </c>
      <c r="X34" s="256">
        <v>0</v>
      </c>
      <c r="Y34" s="256">
        <v>0</v>
      </c>
      <c r="Z34" s="256">
        <v>991</v>
      </c>
      <c r="AA34" s="256">
        <v>0</v>
      </c>
      <c r="AB34" s="256">
        <v>1110</v>
      </c>
      <c r="AC34" s="201" t="s">
        <v>91</v>
      </c>
      <c r="AD34" s="201" t="s">
        <v>91</v>
      </c>
      <c r="AE34" s="201" t="s">
        <v>91</v>
      </c>
      <c r="AF34" s="202" t="s">
        <v>91</v>
      </c>
      <c r="AG34" s="202">
        <v>32455516</v>
      </c>
      <c r="AH34" s="203">
        <f t="shared" si="9"/>
        <v>670</v>
      </c>
      <c r="AI34" s="204">
        <f t="shared" si="7"/>
        <v>165.88264421886606</v>
      </c>
      <c r="AJ34" s="205">
        <v>0</v>
      </c>
      <c r="AK34" s="205">
        <v>0</v>
      </c>
      <c r="AL34" s="205">
        <v>1</v>
      </c>
      <c r="AM34" s="205">
        <v>0</v>
      </c>
      <c r="AN34" s="205">
        <v>1</v>
      </c>
      <c r="AO34" s="329">
        <v>0.25</v>
      </c>
      <c r="AP34" s="328">
        <v>7135775</v>
      </c>
      <c r="AQ34" s="256">
        <f t="shared" si="8"/>
        <v>625</v>
      </c>
      <c r="AR34" s="206"/>
      <c r="AS34" s="207" t="s">
        <v>114</v>
      </c>
      <c r="AV34" s="212" t="s">
        <v>120</v>
      </c>
      <c r="AW34" s="218" t="s">
        <v>31</v>
      </c>
      <c r="AY34" s="257"/>
    </row>
    <row r="35" spans="2:51" x14ac:dyDescent="0.25">
      <c r="B35" s="219"/>
      <c r="C35" s="220"/>
      <c r="D35" s="219"/>
      <c r="E35" s="221"/>
      <c r="F35" s="221"/>
      <c r="G35" s="222"/>
      <c r="H35" s="223"/>
      <c r="I35" s="221"/>
      <c r="J35" s="221"/>
      <c r="K35" s="222"/>
      <c r="L35" s="399" t="s">
        <v>121</v>
      </c>
      <c r="M35" s="400"/>
      <c r="N35" s="401"/>
      <c r="O35" s="224"/>
      <c r="P35" s="224">
        <f>AVERAGE(P11:P34)</f>
        <v>123.875</v>
      </c>
      <c r="Q35" s="225">
        <f>Q34-Q10</f>
        <v>123433</v>
      </c>
      <c r="R35" s="226">
        <f>SUM(R11:R34)</f>
        <v>123433</v>
      </c>
      <c r="S35" s="227">
        <f>AVERAGE(S11:S34)</f>
        <v>123.43299999999999</v>
      </c>
      <c r="T35" s="227">
        <f>SUM(T11:T34)</f>
        <v>123.43299999999999</v>
      </c>
      <c r="U35" s="223"/>
      <c r="V35" s="223"/>
      <c r="W35" s="213"/>
      <c r="X35" s="228"/>
      <c r="Y35" s="229"/>
      <c r="Z35" s="229"/>
      <c r="AA35" s="229"/>
      <c r="AB35" s="230"/>
      <c r="AC35" s="228"/>
      <c r="AD35" s="229"/>
      <c r="AE35" s="230"/>
      <c r="AF35" s="231"/>
      <c r="AG35" s="232">
        <f>AG34-AG10</f>
        <v>25244</v>
      </c>
      <c r="AH35" s="233">
        <f>SUM(AH11:AH34)</f>
        <v>25244</v>
      </c>
      <c r="AI35" s="234">
        <f>$AH$35/$T35</f>
        <v>204.5158101966249</v>
      </c>
      <c r="AJ35" s="231"/>
      <c r="AK35" s="235"/>
      <c r="AL35" s="235"/>
      <c r="AM35" s="235"/>
      <c r="AN35" s="236"/>
      <c r="AO35" s="237"/>
      <c r="AP35" s="238"/>
      <c r="AQ35" s="239">
        <f>SUM(AQ11:AQ34)</f>
        <v>5082</v>
      </c>
      <c r="AR35" s="240" t="e">
        <f>AVERAGE(AR11:AR34)</f>
        <v>#DIV/0!</v>
      </c>
      <c r="AS35" s="237"/>
      <c r="AV35" s="241" t="s">
        <v>31</v>
      </c>
      <c r="AW35" s="241">
        <v>1</v>
      </c>
      <c r="AY35" s="257"/>
    </row>
    <row r="36" spans="2:51" x14ac:dyDescent="0.25">
      <c r="B36" s="242"/>
      <c r="C36" s="242"/>
      <c r="D36" s="242"/>
      <c r="E36" s="243"/>
      <c r="F36" s="243"/>
      <c r="G36" s="243"/>
      <c r="H36" s="243"/>
      <c r="I36" s="244"/>
      <c r="J36" s="244"/>
      <c r="K36" s="244"/>
      <c r="L36" s="254"/>
      <c r="M36" s="254"/>
      <c r="N36" s="254"/>
      <c r="O36" s="254"/>
      <c r="P36" s="254"/>
      <c r="Q36" s="254"/>
      <c r="R36" s="254"/>
      <c r="S36" s="254"/>
      <c r="T36" s="254"/>
      <c r="U36" s="245"/>
      <c r="V36" s="245"/>
      <c r="W36" s="254"/>
      <c r="X36" s="254"/>
      <c r="Y36" s="254"/>
      <c r="Z36" s="258"/>
      <c r="AA36" s="254"/>
      <c r="AB36" s="254"/>
      <c r="AC36" s="254"/>
      <c r="AD36" s="254"/>
      <c r="AE36" s="254"/>
      <c r="AH36" s="246"/>
      <c r="AM36" s="254"/>
      <c r="AN36" s="254"/>
      <c r="AO36" s="254"/>
      <c r="AP36" s="254"/>
      <c r="AQ36" s="254"/>
      <c r="AR36" s="254"/>
      <c r="AV36" s="241" t="s">
        <v>122</v>
      </c>
      <c r="AW36" s="241">
        <v>41.67</v>
      </c>
      <c r="AY36" s="257"/>
    </row>
    <row r="37" spans="2:51" x14ac:dyDescent="0.25">
      <c r="B37" s="275" t="s">
        <v>123</v>
      </c>
      <c r="C37" s="275"/>
      <c r="D37" s="275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58"/>
      <c r="X37" s="258"/>
      <c r="Y37" s="258"/>
      <c r="Z37" s="258"/>
      <c r="AA37" s="258"/>
      <c r="AB37" s="258"/>
      <c r="AC37" s="258"/>
      <c r="AD37" s="258"/>
      <c r="AE37" s="258"/>
      <c r="AM37" s="169"/>
      <c r="AN37" s="254"/>
      <c r="AO37" s="254"/>
      <c r="AP37" s="254"/>
      <c r="AQ37" s="254"/>
      <c r="AR37" s="258"/>
      <c r="AV37" s="241" t="s">
        <v>124</v>
      </c>
      <c r="AW37" s="241">
        <v>11.574999999999999</v>
      </c>
      <c r="AY37" s="257"/>
    </row>
    <row r="38" spans="2:51" x14ac:dyDescent="0.25">
      <c r="B38" s="295" t="s">
        <v>170</v>
      </c>
      <c r="C38" s="275"/>
      <c r="D38" s="275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58"/>
      <c r="X38" s="258"/>
      <c r="Y38" s="258"/>
      <c r="Z38" s="258"/>
      <c r="AA38" s="258"/>
      <c r="AB38" s="258"/>
      <c r="AC38" s="258"/>
      <c r="AD38" s="258"/>
      <c r="AE38" s="258"/>
      <c r="AM38" s="169"/>
      <c r="AN38" s="254"/>
      <c r="AO38" s="254"/>
      <c r="AP38" s="254"/>
      <c r="AQ38" s="254"/>
      <c r="AR38" s="258"/>
      <c r="AV38" s="247"/>
      <c r="AW38" s="247"/>
      <c r="AY38" s="257"/>
    </row>
    <row r="39" spans="2:51" x14ac:dyDescent="0.25">
      <c r="B39" s="273" t="s">
        <v>131</v>
      </c>
      <c r="C39" s="264"/>
      <c r="D39" s="264"/>
      <c r="E39" s="264"/>
      <c r="F39" s="264"/>
      <c r="G39" s="264"/>
      <c r="H39" s="264"/>
      <c r="I39" s="265"/>
      <c r="J39" s="265"/>
      <c r="K39" s="265"/>
      <c r="L39" s="265"/>
      <c r="M39" s="265"/>
      <c r="N39" s="265"/>
      <c r="O39" s="265"/>
      <c r="P39" s="265"/>
      <c r="Q39" s="265"/>
      <c r="R39" s="265"/>
      <c r="S39" s="263"/>
      <c r="T39" s="263"/>
      <c r="U39" s="263"/>
      <c r="V39" s="263"/>
      <c r="W39" s="258"/>
      <c r="X39" s="258"/>
      <c r="Y39" s="258"/>
      <c r="Z39" s="258"/>
      <c r="AA39" s="258"/>
      <c r="AB39" s="258"/>
      <c r="AC39" s="258"/>
      <c r="AD39" s="258"/>
      <c r="AE39" s="258"/>
      <c r="AM39" s="169"/>
      <c r="AN39" s="254"/>
      <c r="AO39" s="254"/>
      <c r="AP39" s="254"/>
      <c r="AQ39" s="254"/>
      <c r="AR39" s="258"/>
      <c r="AV39" s="247"/>
      <c r="AW39" s="247"/>
      <c r="AY39" s="257"/>
    </row>
    <row r="40" spans="2:51" x14ac:dyDescent="0.25">
      <c r="B40" s="276" t="s">
        <v>141</v>
      </c>
      <c r="C40" s="264"/>
      <c r="D40" s="264"/>
      <c r="E40" s="264"/>
      <c r="F40" s="264"/>
      <c r="G40" s="264"/>
      <c r="H40" s="264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3"/>
      <c r="T40" s="263"/>
      <c r="U40" s="263"/>
      <c r="V40" s="263"/>
      <c r="W40" s="258"/>
      <c r="X40" s="258"/>
      <c r="Y40" s="258"/>
      <c r="Z40" s="258"/>
      <c r="AA40" s="258"/>
      <c r="AB40" s="258"/>
      <c r="AC40" s="258"/>
      <c r="AD40" s="258"/>
      <c r="AE40" s="258"/>
      <c r="AM40" s="169"/>
      <c r="AN40" s="254"/>
      <c r="AO40" s="254"/>
      <c r="AP40" s="254"/>
      <c r="AQ40" s="254"/>
      <c r="AR40" s="258"/>
      <c r="AV40" s="247"/>
      <c r="AW40" s="247"/>
      <c r="AY40" s="257"/>
    </row>
    <row r="41" spans="2:51" x14ac:dyDescent="0.25">
      <c r="B41" s="268" t="s">
        <v>238</v>
      </c>
      <c r="C41" s="264"/>
      <c r="D41" s="264"/>
      <c r="E41" s="264"/>
      <c r="F41" s="264"/>
      <c r="G41" s="264"/>
      <c r="H41" s="264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9"/>
      <c r="T41" s="269"/>
      <c r="U41" s="269"/>
      <c r="V41" s="269"/>
      <c r="W41" s="258"/>
      <c r="X41" s="258"/>
      <c r="Y41" s="258"/>
      <c r="Z41" s="258"/>
      <c r="AA41" s="258"/>
      <c r="AB41" s="258"/>
      <c r="AC41" s="258"/>
      <c r="AD41" s="258"/>
      <c r="AE41" s="258"/>
      <c r="AM41" s="259"/>
      <c r="AN41" s="259"/>
      <c r="AO41" s="259"/>
      <c r="AP41" s="259"/>
      <c r="AQ41" s="259"/>
      <c r="AR41" s="259"/>
      <c r="AS41" s="260"/>
      <c r="AV41" s="257"/>
      <c r="AW41" s="301"/>
      <c r="AX41" s="301"/>
      <c r="AY41" s="301"/>
    </row>
    <row r="42" spans="2:51" x14ac:dyDescent="0.25">
      <c r="B42" s="276" t="s">
        <v>126</v>
      </c>
      <c r="C42" s="264"/>
      <c r="D42" s="264"/>
      <c r="E42" s="274"/>
      <c r="F42" s="274"/>
      <c r="G42" s="274"/>
      <c r="H42" s="264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9"/>
      <c r="T42" s="269"/>
      <c r="U42" s="269"/>
      <c r="V42" s="269"/>
      <c r="W42" s="258"/>
      <c r="X42" s="258"/>
      <c r="Y42" s="258"/>
      <c r="Z42" s="258"/>
      <c r="AA42" s="258"/>
      <c r="AB42" s="258"/>
      <c r="AC42" s="258"/>
      <c r="AD42" s="258"/>
      <c r="AE42" s="258"/>
      <c r="AM42" s="259"/>
      <c r="AN42" s="259"/>
      <c r="AO42" s="259"/>
      <c r="AP42" s="259"/>
      <c r="AQ42" s="259"/>
      <c r="AR42" s="259"/>
      <c r="AS42" s="260"/>
      <c r="AV42" s="257"/>
      <c r="AW42" s="301"/>
      <c r="AX42" s="301"/>
      <c r="AY42" s="301"/>
    </row>
    <row r="43" spans="2:51" x14ac:dyDescent="0.25">
      <c r="B43" s="270" t="s">
        <v>169</v>
      </c>
      <c r="C43" s="264"/>
      <c r="D43" s="264"/>
      <c r="E43" s="264"/>
      <c r="F43" s="264"/>
      <c r="G43" s="264"/>
      <c r="H43" s="264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9"/>
      <c r="T43" s="269"/>
      <c r="U43" s="269"/>
      <c r="V43" s="269"/>
      <c r="W43" s="258"/>
      <c r="X43" s="258"/>
      <c r="Y43" s="258"/>
      <c r="Z43" s="258"/>
      <c r="AA43" s="258"/>
      <c r="AB43" s="258"/>
      <c r="AC43" s="258"/>
      <c r="AD43" s="258"/>
      <c r="AE43" s="258"/>
      <c r="AM43" s="259"/>
      <c r="AN43" s="259"/>
      <c r="AO43" s="259"/>
      <c r="AP43" s="259"/>
      <c r="AQ43" s="259"/>
      <c r="AR43" s="259"/>
      <c r="AS43" s="260"/>
      <c r="AV43" s="257"/>
      <c r="AW43" s="301"/>
      <c r="AX43" s="301"/>
      <c r="AY43" s="301"/>
    </row>
    <row r="44" spans="2:51" x14ac:dyDescent="0.25">
      <c r="B44" s="276" t="s">
        <v>127</v>
      </c>
      <c r="C44" s="264"/>
      <c r="D44" s="264"/>
      <c r="E44" s="264"/>
      <c r="F44" s="264"/>
      <c r="G44" s="264"/>
      <c r="H44" s="264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9"/>
      <c r="T44" s="269"/>
      <c r="U44" s="269"/>
      <c r="V44" s="269"/>
      <c r="W44" s="258"/>
      <c r="X44" s="258"/>
      <c r="Y44" s="258"/>
      <c r="Z44" s="258"/>
      <c r="AA44" s="258"/>
      <c r="AB44" s="258"/>
      <c r="AC44" s="258"/>
      <c r="AD44" s="258"/>
      <c r="AE44" s="258"/>
      <c r="AM44" s="259"/>
      <c r="AN44" s="259"/>
      <c r="AO44" s="259"/>
      <c r="AP44" s="259"/>
      <c r="AQ44" s="259"/>
      <c r="AR44" s="259"/>
      <c r="AS44" s="260"/>
      <c r="AV44" s="257"/>
      <c r="AW44" s="301"/>
      <c r="AX44" s="301"/>
      <c r="AY44" s="301"/>
    </row>
    <row r="45" spans="2:51" x14ac:dyDescent="0.25">
      <c r="B45" s="267" t="s">
        <v>128</v>
      </c>
      <c r="C45" s="264"/>
      <c r="D45" s="264"/>
      <c r="E45" s="264"/>
      <c r="F45" s="264"/>
      <c r="G45" s="264"/>
      <c r="H45" s="264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9"/>
      <c r="T45" s="269"/>
      <c r="U45" s="269"/>
      <c r="V45" s="269"/>
      <c r="W45" s="258"/>
      <c r="X45" s="258"/>
      <c r="Y45" s="258"/>
      <c r="Z45" s="258"/>
      <c r="AA45" s="258"/>
      <c r="AB45" s="258"/>
      <c r="AC45" s="258"/>
      <c r="AD45" s="258"/>
      <c r="AE45" s="258"/>
      <c r="AM45" s="259"/>
      <c r="AN45" s="259"/>
      <c r="AO45" s="259"/>
      <c r="AP45" s="259"/>
      <c r="AQ45" s="259"/>
      <c r="AR45" s="259"/>
      <c r="AS45" s="260"/>
      <c r="AV45" s="257"/>
      <c r="AW45" s="301"/>
      <c r="AX45" s="301"/>
      <c r="AY45" s="301"/>
    </row>
    <row r="46" spans="2:51" x14ac:dyDescent="0.25">
      <c r="B46" s="267" t="s">
        <v>205</v>
      </c>
      <c r="C46" s="264"/>
      <c r="D46" s="264"/>
      <c r="E46" s="264"/>
      <c r="F46" s="264"/>
      <c r="G46" s="264"/>
      <c r="H46" s="264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9"/>
      <c r="U46" s="269"/>
      <c r="V46" s="269"/>
      <c r="W46" s="258"/>
      <c r="X46" s="258"/>
      <c r="Y46" s="258"/>
      <c r="Z46" s="258"/>
      <c r="AA46" s="258"/>
      <c r="AB46" s="258"/>
      <c r="AC46" s="258"/>
      <c r="AD46" s="258"/>
      <c r="AE46" s="258"/>
      <c r="AM46" s="259"/>
      <c r="AN46" s="259"/>
      <c r="AO46" s="259"/>
      <c r="AP46" s="259"/>
      <c r="AQ46" s="259"/>
      <c r="AR46" s="259"/>
      <c r="AS46" s="260"/>
      <c r="AV46" s="257"/>
      <c r="AW46" s="301"/>
      <c r="AX46" s="301"/>
      <c r="AY46" s="301"/>
    </row>
    <row r="47" spans="2:51" x14ac:dyDescent="0.25">
      <c r="B47" s="276" t="s">
        <v>248</v>
      </c>
      <c r="C47" s="264"/>
      <c r="D47" s="264"/>
      <c r="E47" s="264"/>
      <c r="F47" s="264"/>
      <c r="G47" s="264"/>
      <c r="H47" s="264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9"/>
      <c r="U47" s="269"/>
      <c r="V47" s="269"/>
      <c r="W47" s="258"/>
      <c r="X47" s="258"/>
      <c r="Y47" s="258"/>
      <c r="Z47" s="258"/>
      <c r="AA47" s="258"/>
      <c r="AB47" s="258"/>
      <c r="AC47" s="258"/>
      <c r="AD47" s="258"/>
      <c r="AE47" s="258"/>
      <c r="AM47" s="259"/>
      <c r="AN47" s="259"/>
      <c r="AO47" s="259"/>
      <c r="AP47" s="259"/>
      <c r="AQ47" s="259"/>
      <c r="AR47" s="259"/>
      <c r="AS47" s="260"/>
      <c r="AV47" s="257"/>
      <c r="AW47" s="301"/>
      <c r="AX47" s="301"/>
      <c r="AY47" s="301"/>
    </row>
    <row r="48" spans="2:51" x14ac:dyDescent="0.25">
      <c r="B48" s="276" t="s">
        <v>137</v>
      </c>
      <c r="C48" s="264"/>
      <c r="D48" s="264"/>
      <c r="E48" s="264"/>
      <c r="F48" s="264"/>
      <c r="G48" s="264"/>
      <c r="H48" s="264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71"/>
      <c r="T48" s="269"/>
      <c r="U48" s="269"/>
      <c r="V48" s="269"/>
      <c r="W48" s="258"/>
      <c r="X48" s="258"/>
      <c r="Y48" s="258"/>
      <c r="Z48" s="258"/>
      <c r="AA48" s="258"/>
      <c r="AB48" s="258"/>
      <c r="AC48" s="258"/>
      <c r="AD48" s="258"/>
      <c r="AE48" s="258"/>
      <c r="AM48" s="259"/>
      <c r="AN48" s="259"/>
      <c r="AO48" s="259"/>
      <c r="AP48" s="259"/>
      <c r="AQ48" s="259"/>
      <c r="AR48" s="259"/>
      <c r="AS48" s="260"/>
      <c r="AV48" s="257"/>
      <c r="AW48" s="301"/>
      <c r="AX48" s="301"/>
      <c r="AY48" s="301"/>
    </row>
    <row r="49" spans="2:51" x14ac:dyDescent="0.25">
      <c r="B49" s="267" t="s">
        <v>164</v>
      </c>
      <c r="C49" s="264"/>
      <c r="D49" s="264"/>
      <c r="E49" s="264"/>
      <c r="F49" s="264"/>
      <c r="G49" s="264"/>
      <c r="H49" s="264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71"/>
      <c r="T49" s="269"/>
      <c r="U49" s="269"/>
      <c r="V49" s="269"/>
      <c r="W49" s="258"/>
      <c r="X49" s="258"/>
      <c r="Y49" s="258"/>
      <c r="Z49" s="258"/>
      <c r="AA49" s="258"/>
      <c r="AB49" s="258"/>
      <c r="AC49" s="258"/>
      <c r="AD49" s="258"/>
      <c r="AE49" s="258"/>
      <c r="AM49" s="259"/>
      <c r="AN49" s="259"/>
      <c r="AO49" s="259"/>
      <c r="AP49" s="259"/>
      <c r="AQ49" s="259"/>
      <c r="AR49" s="259"/>
      <c r="AS49" s="260"/>
      <c r="AV49" s="257"/>
      <c r="AW49" s="301"/>
      <c r="AX49" s="301"/>
      <c r="AY49" s="301"/>
    </row>
    <row r="50" spans="2:51" x14ac:dyDescent="0.25">
      <c r="B50" s="276" t="s">
        <v>138</v>
      </c>
      <c r="C50" s="264"/>
      <c r="D50" s="264"/>
      <c r="E50" s="264"/>
      <c r="F50" s="264"/>
      <c r="G50" s="264"/>
      <c r="H50" s="264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71"/>
      <c r="U50" s="271"/>
      <c r="V50" s="271"/>
      <c r="W50" s="258"/>
      <c r="X50" s="258"/>
      <c r="Y50" s="258"/>
      <c r="Z50" s="258"/>
      <c r="AA50" s="258"/>
      <c r="AB50" s="258"/>
      <c r="AC50" s="258"/>
      <c r="AD50" s="258"/>
      <c r="AE50" s="258"/>
      <c r="AM50" s="259"/>
      <c r="AN50" s="259"/>
      <c r="AO50" s="259"/>
      <c r="AP50" s="259"/>
      <c r="AQ50" s="259"/>
      <c r="AR50" s="259"/>
      <c r="AS50" s="260"/>
      <c r="AV50" s="257"/>
      <c r="AW50" s="301"/>
      <c r="AX50" s="301"/>
      <c r="AY50" s="301"/>
    </row>
    <row r="51" spans="2:51" x14ac:dyDescent="0.25">
      <c r="B51" s="284" t="s">
        <v>139</v>
      </c>
      <c r="C51" s="264"/>
      <c r="D51" s="264"/>
      <c r="E51" s="264"/>
      <c r="F51" s="264"/>
      <c r="G51" s="264"/>
      <c r="H51" s="264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71"/>
      <c r="U51" s="250"/>
      <c r="V51" s="250"/>
      <c r="W51" s="258"/>
      <c r="X51" s="258"/>
      <c r="Y51" s="258"/>
      <c r="Z51" s="258"/>
      <c r="AA51" s="258"/>
      <c r="AB51" s="258"/>
      <c r="AC51" s="258"/>
      <c r="AD51" s="258"/>
      <c r="AE51" s="258"/>
      <c r="AM51" s="259"/>
      <c r="AN51" s="259"/>
      <c r="AO51" s="259"/>
      <c r="AP51" s="259"/>
      <c r="AQ51" s="259"/>
      <c r="AR51" s="259"/>
      <c r="AS51" s="260"/>
      <c r="AV51" s="257"/>
      <c r="AW51" s="301"/>
      <c r="AX51" s="301"/>
      <c r="AY51" s="301"/>
    </row>
    <row r="52" spans="2:51" x14ac:dyDescent="0.25">
      <c r="B52" s="270" t="s">
        <v>142</v>
      </c>
      <c r="C52" s="264"/>
      <c r="D52" s="264"/>
      <c r="E52" s="264"/>
      <c r="F52" s="264"/>
      <c r="G52" s="264"/>
      <c r="H52" s="264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71"/>
      <c r="U52" s="250"/>
      <c r="V52" s="250"/>
      <c r="W52" s="258"/>
      <c r="X52" s="258"/>
      <c r="Y52" s="258"/>
      <c r="Z52" s="258"/>
      <c r="AA52" s="258"/>
      <c r="AB52" s="258"/>
      <c r="AC52" s="258"/>
      <c r="AD52" s="258"/>
      <c r="AE52" s="258"/>
      <c r="AM52" s="259"/>
      <c r="AN52" s="259"/>
      <c r="AO52" s="259"/>
      <c r="AP52" s="259"/>
      <c r="AQ52" s="259"/>
      <c r="AR52" s="259"/>
      <c r="AS52" s="260"/>
      <c r="AV52" s="257"/>
      <c r="AW52" s="301"/>
      <c r="AX52" s="301"/>
      <c r="AY52" s="301"/>
    </row>
    <row r="53" spans="2:51" x14ac:dyDescent="0.25">
      <c r="B53" s="270" t="s">
        <v>253</v>
      </c>
      <c r="C53" s="264"/>
      <c r="D53" s="264"/>
      <c r="E53" s="264"/>
      <c r="F53" s="264"/>
      <c r="G53" s="264"/>
      <c r="H53" s="264"/>
      <c r="I53" s="264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71"/>
      <c r="U53" s="250"/>
      <c r="V53" s="250"/>
      <c r="W53" s="258"/>
      <c r="X53" s="258"/>
      <c r="Y53" s="258"/>
      <c r="Z53" s="258"/>
      <c r="AA53" s="258"/>
      <c r="AB53" s="258"/>
      <c r="AC53" s="258"/>
      <c r="AD53" s="258"/>
      <c r="AE53" s="258"/>
      <c r="AM53" s="259"/>
      <c r="AN53" s="259"/>
      <c r="AO53" s="259"/>
      <c r="AP53" s="259"/>
      <c r="AQ53" s="259"/>
      <c r="AR53" s="259"/>
      <c r="AS53" s="260"/>
      <c r="AV53" s="257"/>
      <c r="AW53" s="301"/>
      <c r="AX53" s="301"/>
      <c r="AY53" s="301"/>
    </row>
    <row r="54" spans="2:51" x14ac:dyDescent="0.25">
      <c r="B54" s="276" t="s">
        <v>249</v>
      </c>
      <c r="C54" s="264"/>
      <c r="D54" s="264"/>
      <c r="E54" s="264"/>
      <c r="F54" s="264"/>
      <c r="G54" s="264"/>
      <c r="H54" s="264"/>
      <c r="I54" s="264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71"/>
      <c r="U54" s="250"/>
      <c r="V54" s="250"/>
      <c r="W54" s="258"/>
      <c r="X54" s="258"/>
      <c r="Y54" s="258"/>
      <c r="Z54" s="258"/>
      <c r="AA54" s="258"/>
      <c r="AB54" s="258"/>
      <c r="AC54" s="258"/>
      <c r="AD54" s="258"/>
      <c r="AE54" s="258"/>
      <c r="AM54" s="259"/>
      <c r="AN54" s="259"/>
      <c r="AO54" s="259"/>
      <c r="AP54" s="259"/>
      <c r="AQ54" s="259"/>
      <c r="AR54" s="259"/>
      <c r="AS54" s="260"/>
      <c r="AV54" s="257"/>
      <c r="AW54" s="301"/>
      <c r="AX54" s="301"/>
      <c r="AY54" s="301"/>
    </row>
    <row r="55" spans="2:51" x14ac:dyDescent="0.25">
      <c r="B55" s="272" t="s">
        <v>140</v>
      </c>
      <c r="C55" s="264"/>
      <c r="D55" s="264"/>
      <c r="E55" s="264"/>
      <c r="F55" s="264"/>
      <c r="G55" s="264"/>
      <c r="H55" s="264"/>
      <c r="I55" s="264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71"/>
      <c r="U55" s="250"/>
      <c r="V55" s="250"/>
      <c r="W55" s="258"/>
      <c r="X55" s="258"/>
      <c r="Y55" s="258"/>
      <c r="Z55" s="252"/>
      <c r="AA55" s="258"/>
      <c r="AB55" s="258"/>
      <c r="AC55" s="258"/>
      <c r="AD55" s="258"/>
      <c r="AE55" s="258"/>
      <c r="AM55" s="259"/>
      <c r="AN55" s="259"/>
      <c r="AO55" s="259"/>
      <c r="AP55" s="259"/>
      <c r="AQ55" s="259"/>
      <c r="AR55" s="259"/>
      <c r="AS55" s="260"/>
      <c r="AV55" s="257"/>
      <c r="AW55" s="301"/>
      <c r="AX55" s="301"/>
      <c r="AY55" s="301"/>
    </row>
    <row r="56" spans="2:51" x14ac:dyDescent="0.25">
      <c r="B56" s="277" t="s">
        <v>129</v>
      </c>
      <c r="C56" s="267"/>
      <c r="D56" s="264"/>
      <c r="E56" s="264"/>
      <c r="F56" s="264"/>
      <c r="G56" s="264"/>
      <c r="H56" s="264"/>
      <c r="I56" s="248"/>
      <c r="J56" s="265"/>
      <c r="K56" s="265"/>
      <c r="L56" s="265"/>
      <c r="M56" s="265"/>
      <c r="N56" s="265"/>
      <c r="O56" s="265"/>
      <c r="P56" s="265"/>
      <c r="Q56" s="265"/>
      <c r="R56" s="265"/>
      <c r="S56" s="252"/>
      <c r="T56" s="252"/>
      <c r="U56" s="252"/>
      <c r="V56" s="252"/>
      <c r="W56" s="252"/>
      <c r="X56" s="252"/>
      <c r="Y56" s="252"/>
      <c r="Z56" s="251"/>
      <c r="AA56" s="252"/>
      <c r="AB56" s="252"/>
      <c r="AC56" s="252"/>
      <c r="AD56" s="252"/>
      <c r="AE56" s="252"/>
      <c r="AF56" s="252"/>
      <c r="AG56" s="252"/>
      <c r="AH56" s="252"/>
      <c r="AI56" s="252"/>
      <c r="AJ56" s="252"/>
      <c r="AK56" s="252"/>
      <c r="AL56" s="252"/>
      <c r="AM56" s="252"/>
      <c r="AN56" s="252"/>
      <c r="AO56" s="252"/>
      <c r="AP56" s="252"/>
      <c r="AQ56" s="252"/>
      <c r="AR56" s="252"/>
      <c r="AS56" s="252"/>
      <c r="AT56" s="252"/>
      <c r="AU56" s="252"/>
      <c r="AV56" s="257"/>
      <c r="AW56" s="301"/>
      <c r="AX56" s="301"/>
      <c r="AY56" s="301"/>
    </row>
    <row r="57" spans="2:51" x14ac:dyDescent="0.25">
      <c r="B57" s="277" t="s">
        <v>148</v>
      </c>
      <c r="C57" s="267"/>
      <c r="D57" s="264"/>
      <c r="E57" s="264"/>
      <c r="F57" s="264"/>
      <c r="G57" s="264"/>
      <c r="H57" s="264"/>
      <c r="I57" s="248"/>
      <c r="J57" s="252"/>
      <c r="K57" s="252"/>
      <c r="L57" s="252"/>
      <c r="M57" s="252"/>
      <c r="N57" s="252"/>
      <c r="O57" s="252"/>
      <c r="P57" s="252"/>
      <c r="Q57" s="252"/>
      <c r="R57" s="252"/>
      <c r="S57" s="252"/>
      <c r="T57" s="252"/>
      <c r="U57" s="252"/>
      <c r="V57" s="252"/>
      <c r="W57" s="251"/>
      <c r="X57" s="251"/>
      <c r="Y57" s="251"/>
      <c r="Z57" s="258"/>
      <c r="AA57" s="251"/>
      <c r="AB57" s="251"/>
      <c r="AC57" s="251"/>
      <c r="AD57" s="251"/>
      <c r="AE57" s="251"/>
      <c r="AF57" s="251"/>
      <c r="AG57" s="251"/>
      <c r="AH57" s="251"/>
      <c r="AI57" s="251"/>
      <c r="AJ57" s="251"/>
      <c r="AK57" s="251"/>
      <c r="AL57" s="251"/>
      <c r="AM57" s="251"/>
      <c r="AN57" s="251"/>
      <c r="AO57" s="251"/>
      <c r="AP57" s="251"/>
      <c r="AQ57" s="251"/>
      <c r="AR57" s="251"/>
      <c r="AS57" s="251"/>
      <c r="AT57" s="251"/>
      <c r="AU57" s="251"/>
      <c r="AV57" s="257"/>
      <c r="AW57" s="301"/>
      <c r="AX57" s="301"/>
      <c r="AY57" s="301"/>
    </row>
    <row r="58" spans="2:51" x14ac:dyDescent="0.25">
      <c r="B58" s="277" t="s">
        <v>130</v>
      </c>
      <c r="C58" s="261"/>
      <c r="D58" s="248"/>
      <c r="E58" s="264"/>
      <c r="F58" s="264"/>
      <c r="G58" s="264"/>
      <c r="H58" s="264"/>
      <c r="I58" s="264"/>
      <c r="J58" s="252"/>
      <c r="K58" s="252"/>
      <c r="L58" s="252"/>
      <c r="M58" s="252"/>
      <c r="N58" s="252"/>
      <c r="O58" s="252"/>
      <c r="P58" s="252"/>
      <c r="Q58" s="252"/>
      <c r="R58" s="252"/>
      <c r="S58" s="265"/>
      <c r="T58" s="271"/>
      <c r="U58" s="250"/>
      <c r="V58" s="250"/>
      <c r="W58" s="258"/>
      <c r="X58" s="258"/>
      <c r="Y58" s="258"/>
      <c r="Z58" s="258"/>
      <c r="AA58" s="258"/>
      <c r="AB58" s="258"/>
      <c r="AC58" s="258"/>
      <c r="AD58" s="258"/>
      <c r="AE58" s="258"/>
      <c r="AM58" s="259"/>
      <c r="AN58" s="259"/>
      <c r="AO58" s="259"/>
      <c r="AP58" s="259"/>
      <c r="AQ58" s="259"/>
      <c r="AR58" s="259"/>
      <c r="AS58" s="260"/>
      <c r="AV58" s="257"/>
      <c r="AW58" s="301"/>
      <c r="AX58" s="301"/>
      <c r="AY58" s="301"/>
    </row>
    <row r="59" spans="2:51" x14ac:dyDescent="0.25">
      <c r="B59" s="147"/>
      <c r="C59" s="276"/>
      <c r="D59" s="248"/>
      <c r="E59" s="264"/>
      <c r="F59" s="264"/>
      <c r="G59" s="264"/>
      <c r="H59" s="264"/>
      <c r="I59" s="264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71"/>
      <c r="U59" s="250"/>
      <c r="V59" s="250"/>
      <c r="W59" s="258"/>
      <c r="X59" s="258"/>
      <c r="Y59" s="258"/>
      <c r="Z59" s="258"/>
      <c r="AA59" s="258"/>
      <c r="AB59" s="258"/>
      <c r="AC59" s="258"/>
      <c r="AD59" s="258"/>
      <c r="AE59" s="258"/>
      <c r="AM59" s="259"/>
      <c r="AN59" s="259"/>
      <c r="AO59" s="259"/>
      <c r="AP59" s="259"/>
      <c r="AQ59" s="259"/>
      <c r="AR59" s="259"/>
      <c r="AS59" s="260"/>
      <c r="AV59" s="257"/>
      <c r="AW59" s="301"/>
      <c r="AX59" s="301"/>
      <c r="AY59" s="301"/>
    </row>
    <row r="60" spans="2:51" x14ac:dyDescent="0.25">
      <c r="B60" s="147"/>
      <c r="C60" s="276"/>
      <c r="D60" s="264"/>
      <c r="E60" s="248"/>
      <c r="F60" s="264"/>
      <c r="G60" s="248"/>
      <c r="H60" s="248"/>
      <c r="I60" s="264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71"/>
      <c r="U60" s="250"/>
      <c r="V60" s="250"/>
      <c r="W60" s="258"/>
      <c r="X60" s="258"/>
      <c r="Y60" s="258"/>
      <c r="Z60" s="258"/>
      <c r="AA60" s="258"/>
      <c r="AB60" s="258"/>
      <c r="AC60" s="258"/>
      <c r="AD60" s="258"/>
      <c r="AE60" s="258"/>
      <c r="AM60" s="259"/>
      <c r="AN60" s="259"/>
      <c r="AO60" s="259"/>
      <c r="AP60" s="259"/>
      <c r="AQ60" s="259"/>
      <c r="AR60" s="259"/>
      <c r="AS60" s="260"/>
      <c r="AV60" s="257"/>
      <c r="AW60" s="301"/>
      <c r="AX60" s="301"/>
      <c r="AY60" s="301"/>
    </row>
    <row r="61" spans="2:51" x14ac:dyDescent="0.25">
      <c r="B61" s="249"/>
      <c r="C61" s="267"/>
      <c r="D61" s="264"/>
      <c r="E61" s="248"/>
      <c r="F61" s="248"/>
      <c r="G61" s="248"/>
      <c r="H61" s="248"/>
      <c r="I61" s="264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71"/>
      <c r="U61" s="250"/>
      <c r="V61" s="250"/>
      <c r="W61" s="258"/>
      <c r="X61" s="258"/>
      <c r="Y61" s="258"/>
      <c r="Z61" s="258"/>
      <c r="AA61" s="258"/>
      <c r="AB61" s="258"/>
      <c r="AC61" s="258"/>
      <c r="AD61" s="258"/>
      <c r="AE61" s="258"/>
      <c r="AM61" s="259"/>
      <c r="AN61" s="259"/>
      <c r="AO61" s="259"/>
      <c r="AP61" s="259"/>
      <c r="AQ61" s="259"/>
      <c r="AR61" s="259"/>
      <c r="AS61" s="260"/>
      <c r="AV61" s="257"/>
      <c r="AW61" s="301"/>
      <c r="AX61" s="301"/>
      <c r="AY61" s="301"/>
    </row>
    <row r="62" spans="2:51" x14ac:dyDescent="0.25">
      <c r="B62" s="249"/>
      <c r="C62" s="267"/>
      <c r="D62" s="264"/>
      <c r="E62" s="264"/>
      <c r="F62" s="248"/>
      <c r="G62" s="264"/>
      <c r="H62" s="264"/>
      <c r="I62" s="252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71"/>
      <c r="U62" s="250"/>
      <c r="V62" s="250"/>
      <c r="W62" s="258"/>
      <c r="X62" s="258"/>
      <c r="Y62" s="258"/>
      <c r="Z62" s="258"/>
      <c r="AA62" s="258"/>
      <c r="AB62" s="258"/>
      <c r="AC62" s="258"/>
      <c r="AD62" s="258"/>
      <c r="AE62" s="258"/>
      <c r="AM62" s="259"/>
      <c r="AN62" s="259"/>
      <c r="AO62" s="259"/>
      <c r="AP62" s="259"/>
      <c r="AQ62" s="259"/>
      <c r="AR62" s="259"/>
      <c r="AS62" s="260"/>
      <c r="AV62" s="257"/>
      <c r="AW62" s="301"/>
      <c r="AX62" s="301"/>
      <c r="AY62" s="301"/>
    </row>
    <row r="63" spans="2:51" x14ac:dyDescent="0.25">
      <c r="B63" s="249"/>
      <c r="C63" s="252"/>
      <c r="D63" s="264"/>
      <c r="E63" s="264"/>
      <c r="F63" s="264"/>
      <c r="G63" s="264"/>
      <c r="H63" s="264"/>
      <c r="I63" s="252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71"/>
      <c r="U63" s="250"/>
      <c r="V63" s="250"/>
      <c r="W63" s="258"/>
      <c r="X63" s="258"/>
      <c r="Y63" s="258"/>
      <c r="Z63" s="258"/>
      <c r="AA63" s="258"/>
      <c r="AB63" s="258"/>
      <c r="AC63" s="258"/>
      <c r="AD63" s="258"/>
      <c r="AE63" s="258"/>
      <c r="AM63" s="259"/>
      <c r="AN63" s="259"/>
      <c r="AO63" s="259"/>
      <c r="AP63" s="259"/>
      <c r="AQ63" s="259"/>
      <c r="AR63" s="259"/>
      <c r="AS63" s="260"/>
      <c r="AU63" s="301"/>
      <c r="AV63" s="257"/>
      <c r="AW63" s="301"/>
      <c r="AX63" s="301"/>
      <c r="AY63" s="301"/>
    </row>
    <row r="64" spans="2:51" x14ac:dyDescent="0.25">
      <c r="B64" s="249"/>
      <c r="C64" s="276"/>
      <c r="D64" s="252"/>
      <c r="E64" s="264"/>
      <c r="F64" s="264"/>
      <c r="G64" s="264"/>
      <c r="H64" s="264"/>
      <c r="I64" s="264"/>
      <c r="J64" s="265"/>
      <c r="K64" s="265"/>
      <c r="L64" s="265"/>
      <c r="M64" s="265"/>
      <c r="N64" s="265"/>
      <c r="O64" s="265"/>
      <c r="P64" s="265"/>
      <c r="Q64" s="265"/>
      <c r="R64" s="265"/>
      <c r="S64" s="265"/>
      <c r="T64" s="271"/>
      <c r="U64" s="250"/>
      <c r="V64" s="250"/>
      <c r="W64" s="258"/>
      <c r="X64" s="258"/>
      <c r="Y64" s="258"/>
      <c r="Z64" s="258"/>
      <c r="AA64" s="258"/>
      <c r="AB64" s="258"/>
      <c r="AC64" s="258"/>
      <c r="AD64" s="258"/>
      <c r="AE64" s="258"/>
      <c r="AM64" s="259"/>
      <c r="AN64" s="259"/>
      <c r="AO64" s="259"/>
      <c r="AP64" s="259"/>
      <c r="AQ64" s="259"/>
      <c r="AR64" s="259"/>
      <c r="AS64" s="260"/>
      <c r="AU64" s="301"/>
      <c r="AV64" s="257"/>
      <c r="AW64" s="301"/>
      <c r="AX64" s="301"/>
      <c r="AY64" s="301"/>
    </row>
    <row r="65" spans="1:51" x14ac:dyDescent="0.25">
      <c r="A65" s="258"/>
      <c r="B65" s="252"/>
      <c r="C65" s="267"/>
      <c r="D65" s="252"/>
      <c r="E65" s="264"/>
      <c r="F65" s="264"/>
      <c r="G65" s="264"/>
      <c r="H65" s="264"/>
      <c r="I65" s="259"/>
      <c r="J65" s="259"/>
      <c r="K65" s="259"/>
      <c r="L65" s="259"/>
      <c r="M65" s="259"/>
      <c r="N65" s="259"/>
      <c r="O65" s="260"/>
      <c r="P65" s="254"/>
      <c r="R65" s="257"/>
      <c r="AS65" s="301"/>
      <c r="AT65" s="301"/>
      <c r="AU65" s="301"/>
      <c r="AV65" s="301"/>
      <c r="AW65" s="301"/>
      <c r="AX65" s="301"/>
      <c r="AY65" s="301"/>
    </row>
    <row r="66" spans="1:51" x14ac:dyDescent="0.25">
      <c r="A66" s="258"/>
      <c r="B66" s="252"/>
      <c r="C66" s="276"/>
      <c r="D66" s="264"/>
      <c r="E66" s="252"/>
      <c r="F66" s="264"/>
      <c r="G66" s="252"/>
      <c r="H66" s="252"/>
      <c r="I66" s="259"/>
      <c r="J66" s="259"/>
      <c r="K66" s="259"/>
      <c r="L66" s="259"/>
      <c r="M66" s="259"/>
      <c r="N66" s="259"/>
      <c r="O66" s="260"/>
      <c r="P66" s="254"/>
      <c r="R66" s="254"/>
      <c r="AS66" s="301"/>
      <c r="AT66" s="301"/>
      <c r="AU66" s="301"/>
      <c r="AV66" s="301"/>
      <c r="AW66" s="301"/>
      <c r="AX66" s="301"/>
      <c r="AY66" s="301"/>
    </row>
    <row r="67" spans="1:51" x14ac:dyDescent="0.25">
      <c r="A67" s="258"/>
      <c r="B67" s="249"/>
      <c r="C67" s="270"/>
      <c r="D67" s="264"/>
      <c r="E67" s="252"/>
      <c r="F67" s="252"/>
      <c r="G67" s="252"/>
      <c r="H67" s="252"/>
      <c r="I67" s="259"/>
      <c r="J67" s="259"/>
      <c r="K67" s="259"/>
      <c r="L67" s="259"/>
      <c r="M67" s="259"/>
      <c r="N67" s="259"/>
      <c r="O67" s="260"/>
      <c r="P67" s="254"/>
      <c r="R67" s="254"/>
      <c r="AS67" s="301"/>
      <c r="AT67" s="301"/>
      <c r="AU67" s="301"/>
      <c r="AV67" s="301"/>
      <c r="AW67" s="301"/>
      <c r="AX67" s="301"/>
      <c r="AY67" s="301"/>
    </row>
    <row r="68" spans="1:51" x14ac:dyDescent="0.25">
      <c r="A68" s="258"/>
      <c r="I68" s="259"/>
      <c r="J68" s="259"/>
      <c r="K68" s="259"/>
      <c r="L68" s="259"/>
      <c r="M68" s="259"/>
      <c r="N68" s="259"/>
      <c r="O68" s="260"/>
      <c r="P68" s="254"/>
      <c r="R68" s="254"/>
      <c r="AS68" s="301"/>
      <c r="AT68" s="301"/>
      <c r="AU68" s="301"/>
      <c r="AV68" s="301"/>
      <c r="AW68" s="301"/>
      <c r="AX68" s="301"/>
      <c r="AY68" s="301"/>
    </row>
    <row r="69" spans="1:51" x14ac:dyDescent="0.25">
      <c r="A69" s="258"/>
      <c r="I69" s="259"/>
      <c r="J69" s="259"/>
      <c r="K69" s="259"/>
      <c r="L69" s="259"/>
      <c r="M69" s="259"/>
      <c r="N69" s="259"/>
      <c r="O69" s="260"/>
      <c r="P69" s="254"/>
      <c r="R69" s="254"/>
      <c r="AS69" s="301"/>
      <c r="AT69" s="301"/>
      <c r="AU69" s="301"/>
      <c r="AV69" s="301"/>
      <c r="AW69" s="301"/>
      <c r="AX69" s="301"/>
      <c r="AY69" s="301"/>
    </row>
    <row r="70" spans="1:51" x14ac:dyDescent="0.25">
      <c r="A70" s="258"/>
      <c r="I70" s="259"/>
      <c r="J70" s="259"/>
      <c r="K70" s="259"/>
      <c r="L70" s="259"/>
      <c r="M70" s="259"/>
      <c r="N70" s="259"/>
      <c r="O70" s="260"/>
      <c r="P70" s="254"/>
      <c r="R70" s="254"/>
      <c r="AS70" s="301"/>
      <c r="AT70" s="301"/>
      <c r="AU70" s="301"/>
      <c r="AV70" s="301"/>
      <c r="AW70" s="301"/>
      <c r="AX70" s="301"/>
      <c r="AY70" s="301"/>
    </row>
    <row r="71" spans="1:51" x14ac:dyDescent="0.25">
      <c r="A71" s="258"/>
      <c r="I71" s="259"/>
      <c r="J71" s="259"/>
      <c r="K71" s="259"/>
      <c r="L71" s="259"/>
      <c r="M71" s="259"/>
      <c r="N71" s="259"/>
      <c r="O71" s="260"/>
      <c r="P71" s="254"/>
      <c r="R71" s="251"/>
      <c r="AS71" s="301"/>
      <c r="AT71" s="301"/>
      <c r="AU71" s="301"/>
      <c r="AV71" s="301"/>
      <c r="AW71" s="301"/>
      <c r="AX71" s="301"/>
      <c r="AY71" s="301"/>
    </row>
    <row r="72" spans="1:51" x14ac:dyDescent="0.25">
      <c r="A72" s="258"/>
      <c r="I72" s="259"/>
      <c r="J72" s="259"/>
      <c r="K72" s="259"/>
      <c r="L72" s="259"/>
      <c r="M72" s="259"/>
      <c r="N72" s="259"/>
      <c r="O72" s="260"/>
      <c r="R72" s="254"/>
      <c r="AS72" s="301"/>
      <c r="AT72" s="301"/>
      <c r="AU72" s="301"/>
      <c r="AV72" s="301"/>
      <c r="AW72" s="301"/>
      <c r="AX72" s="301"/>
      <c r="AY72" s="301"/>
    </row>
    <row r="73" spans="1:51" x14ac:dyDescent="0.25">
      <c r="O73" s="260"/>
      <c r="R73" s="254"/>
      <c r="AS73" s="301"/>
      <c r="AT73" s="301"/>
      <c r="AU73" s="301"/>
      <c r="AV73" s="301"/>
      <c r="AW73" s="301"/>
      <c r="AX73" s="301"/>
      <c r="AY73" s="301"/>
    </row>
    <row r="74" spans="1:51" x14ac:dyDescent="0.25">
      <c r="O74" s="260"/>
      <c r="R74" s="254"/>
      <c r="AS74" s="301"/>
      <c r="AT74" s="301"/>
      <c r="AU74" s="301"/>
      <c r="AV74" s="301"/>
      <c r="AW74" s="301"/>
      <c r="AX74" s="301"/>
      <c r="AY74" s="301"/>
    </row>
    <row r="75" spans="1:51" x14ac:dyDescent="0.25">
      <c r="O75" s="260"/>
      <c r="R75" s="254"/>
      <c r="AS75" s="301"/>
      <c r="AT75" s="301"/>
      <c r="AU75" s="301"/>
      <c r="AV75" s="301"/>
      <c r="AW75" s="301"/>
      <c r="AX75" s="301"/>
      <c r="AY75" s="301"/>
    </row>
    <row r="76" spans="1:51" x14ac:dyDescent="0.25">
      <c r="O76" s="260"/>
      <c r="R76" s="254"/>
      <c r="AS76" s="301"/>
      <c r="AT76" s="301"/>
      <c r="AU76" s="301"/>
      <c r="AV76" s="301"/>
      <c r="AW76" s="301"/>
      <c r="AX76" s="301"/>
      <c r="AY76" s="301"/>
    </row>
    <row r="77" spans="1:51" x14ac:dyDescent="0.25">
      <c r="O77" s="260"/>
      <c r="AS77" s="301"/>
      <c r="AT77" s="301"/>
      <c r="AU77" s="301"/>
      <c r="AV77" s="301"/>
      <c r="AW77" s="301"/>
      <c r="AX77" s="301"/>
      <c r="AY77" s="301"/>
    </row>
    <row r="78" spans="1:51" x14ac:dyDescent="0.25">
      <c r="O78" s="260"/>
      <c r="AS78" s="301"/>
      <c r="AT78" s="301"/>
      <c r="AU78" s="301"/>
      <c r="AV78" s="301"/>
      <c r="AW78" s="301"/>
      <c r="AX78" s="301"/>
      <c r="AY78" s="301"/>
    </row>
    <row r="79" spans="1:51" x14ac:dyDescent="0.25">
      <c r="O79" s="260"/>
      <c r="AS79" s="301"/>
      <c r="AT79" s="301"/>
      <c r="AU79" s="301"/>
      <c r="AV79" s="301"/>
      <c r="AW79" s="301"/>
      <c r="AX79" s="301"/>
      <c r="AY79" s="301"/>
    </row>
    <row r="80" spans="1:51" x14ac:dyDescent="0.25">
      <c r="O80" s="260"/>
      <c r="AS80" s="301"/>
      <c r="AT80" s="301"/>
      <c r="AU80" s="301"/>
      <c r="AV80" s="301"/>
      <c r="AW80" s="301"/>
      <c r="AX80" s="301"/>
      <c r="AY80" s="301"/>
    </row>
    <row r="81" spans="15:51" x14ac:dyDescent="0.25">
      <c r="O81" s="260"/>
      <c r="AS81" s="301"/>
      <c r="AT81" s="301"/>
      <c r="AU81" s="301"/>
      <c r="AV81" s="301"/>
      <c r="AW81" s="301"/>
      <c r="AX81" s="301"/>
      <c r="AY81" s="301"/>
    </row>
    <row r="82" spans="15:51" x14ac:dyDescent="0.25">
      <c r="O82" s="260"/>
      <c r="AS82" s="301"/>
      <c r="AT82" s="301"/>
      <c r="AU82" s="301"/>
      <c r="AV82" s="301"/>
      <c r="AW82" s="301"/>
      <c r="AX82" s="301"/>
      <c r="AY82" s="301"/>
    </row>
    <row r="83" spans="15:51" x14ac:dyDescent="0.25">
      <c r="O83" s="260"/>
      <c r="Q83" s="254"/>
      <c r="AS83" s="301"/>
      <c r="AT83" s="301"/>
      <c r="AU83" s="301"/>
      <c r="AV83" s="301"/>
      <c r="AW83" s="301"/>
      <c r="AX83" s="301"/>
      <c r="AY83" s="301"/>
    </row>
    <row r="84" spans="15:51" x14ac:dyDescent="0.25">
      <c r="O84" s="161"/>
      <c r="P84" s="254"/>
      <c r="Q84" s="254"/>
      <c r="AS84" s="301"/>
      <c r="AT84" s="301"/>
      <c r="AU84" s="301"/>
      <c r="AV84" s="301"/>
      <c r="AW84" s="301"/>
      <c r="AX84" s="301"/>
      <c r="AY84" s="301"/>
    </row>
    <row r="85" spans="15:51" x14ac:dyDescent="0.25">
      <c r="O85" s="161"/>
      <c r="P85" s="254"/>
      <c r="Q85" s="254"/>
      <c r="AS85" s="301"/>
      <c r="AT85" s="301"/>
      <c r="AU85" s="301"/>
      <c r="AV85" s="301"/>
      <c r="AW85" s="301"/>
      <c r="AX85" s="301"/>
      <c r="AY85" s="301"/>
    </row>
    <row r="86" spans="15:51" x14ac:dyDescent="0.25">
      <c r="O86" s="161"/>
      <c r="P86" s="254"/>
      <c r="Q86" s="254"/>
      <c r="AS86" s="301"/>
      <c r="AT86" s="301"/>
      <c r="AU86" s="301"/>
      <c r="AV86" s="301"/>
      <c r="AW86" s="301"/>
      <c r="AX86" s="301"/>
      <c r="AY86" s="301"/>
    </row>
    <row r="87" spans="15:51" x14ac:dyDescent="0.25">
      <c r="O87" s="161"/>
      <c r="P87" s="254"/>
      <c r="Q87" s="254"/>
      <c r="AS87" s="301"/>
      <c r="AT87" s="301"/>
      <c r="AU87" s="301"/>
      <c r="AV87" s="301"/>
      <c r="AW87" s="301"/>
      <c r="AX87" s="301"/>
      <c r="AY87" s="301"/>
    </row>
    <row r="88" spans="15:51" x14ac:dyDescent="0.25">
      <c r="O88" s="161"/>
      <c r="P88" s="254"/>
      <c r="Q88" s="254"/>
      <c r="AS88" s="301"/>
      <c r="AT88" s="301"/>
      <c r="AU88" s="301"/>
      <c r="AV88" s="301"/>
      <c r="AW88" s="301"/>
      <c r="AX88" s="301"/>
      <c r="AY88" s="301"/>
    </row>
    <row r="89" spans="15:51" x14ac:dyDescent="0.25">
      <c r="O89" s="161"/>
      <c r="P89" s="254"/>
      <c r="Q89" s="254"/>
      <c r="AS89" s="301"/>
      <c r="AT89" s="301"/>
      <c r="AU89" s="301"/>
      <c r="AV89" s="301"/>
      <c r="AW89" s="301"/>
      <c r="AX89" s="301"/>
      <c r="AY89" s="301"/>
    </row>
    <row r="90" spans="15:51" x14ac:dyDescent="0.25">
      <c r="O90" s="161"/>
      <c r="P90" s="254"/>
      <c r="Q90" s="254"/>
      <c r="AS90" s="301"/>
      <c r="AT90" s="301"/>
      <c r="AU90" s="301"/>
      <c r="AV90" s="301"/>
      <c r="AW90" s="301"/>
      <c r="AX90" s="301"/>
      <c r="AY90" s="301"/>
    </row>
    <row r="91" spans="15:51" x14ac:dyDescent="0.25">
      <c r="O91" s="161"/>
      <c r="P91" s="254"/>
      <c r="Q91" s="254"/>
      <c r="AS91" s="301"/>
      <c r="AT91" s="301"/>
      <c r="AU91" s="301"/>
      <c r="AV91" s="301"/>
      <c r="AW91" s="301"/>
      <c r="AX91" s="301"/>
      <c r="AY91" s="301"/>
    </row>
    <row r="92" spans="15:51" x14ac:dyDescent="0.25">
      <c r="O92" s="161"/>
      <c r="P92" s="254"/>
      <c r="Q92" s="254"/>
      <c r="AS92" s="301"/>
      <c r="AT92" s="301"/>
      <c r="AU92" s="301"/>
      <c r="AV92" s="301"/>
      <c r="AW92" s="301"/>
      <c r="AX92" s="301"/>
      <c r="AY92" s="301"/>
    </row>
    <row r="93" spans="15:51" x14ac:dyDescent="0.25">
      <c r="O93" s="161"/>
      <c r="P93" s="254"/>
      <c r="Q93" s="254"/>
      <c r="R93" s="254"/>
      <c r="S93" s="254"/>
      <c r="AS93" s="301"/>
      <c r="AT93" s="301"/>
      <c r="AU93" s="301"/>
      <c r="AV93" s="301"/>
      <c r="AW93" s="301"/>
      <c r="AX93" s="301"/>
      <c r="AY93" s="301"/>
    </row>
    <row r="94" spans="15:51" x14ac:dyDescent="0.25">
      <c r="O94" s="161"/>
      <c r="P94" s="254"/>
      <c r="Q94" s="254"/>
      <c r="R94" s="254"/>
      <c r="S94" s="254"/>
      <c r="T94" s="254"/>
      <c r="AS94" s="301"/>
      <c r="AT94" s="301"/>
      <c r="AU94" s="301"/>
      <c r="AV94" s="301"/>
      <c r="AW94" s="301"/>
      <c r="AX94" s="301"/>
      <c r="AY94" s="301"/>
    </row>
    <row r="95" spans="15:51" x14ac:dyDescent="0.25">
      <c r="O95" s="161"/>
      <c r="P95" s="254"/>
      <c r="Q95" s="254"/>
      <c r="R95" s="254"/>
      <c r="S95" s="254"/>
      <c r="T95" s="254"/>
      <c r="AS95" s="301"/>
      <c r="AT95" s="301"/>
      <c r="AU95" s="301"/>
      <c r="AV95" s="301"/>
      <c r="AW95" s="301"/>
      <c r="AX95" s="301"/>
      <c r="AY95" s="301"/>
    </row>
    <row r="96" spans="15:51" x14ac:dyDescent="0.25">
      <c r="O96" s="161"/>
      <c r="P96" s="254"/>
      <c r="T96" s="254"/>
      <c r="AS96" s="301"/>
      <c r="AT96" s="301"/>
      <c r="AU96" s="301"/>
      <c r="AV96" s="301"/>
      <c r="AW96" s="301"/>
      <c r="AX96" s="301"/>
      <c r="AY96" s="301"/>
    </row>
    <row r="97" spans="15:51" x14ac:dyDescent="0.25">
      <c r="O97" s="254"/>
      <c r="Q97" s="254"/>
      <c r="R97" s="254"/>
      <c r="S97" s="254"/>
      <c r="AS97" s="301"/>
      <c r="AT97" s="301"/>
      <c r="AU97" s="301"/>
      <c r="AV97" s="301"/>
      <c r="AW97" s="301"/>
      <c r="AX97" s="301"/>
      <c r="AY97" s="301"/>
    </row>
    <row r="98" spans="15:51" x14ac:dyDescent="0.25">
      <c r="O98" s="161"/>
      <c r="P98" s="254"/>
      <c r="Q98" s="254"/>
      <c r="R98" s="254"/>
      <c r="S98" s="254"/>
      <c r="T98" s="254"/>
      <c r="AS98" s="301"/>
      <c r="AT98" s="301"/>
      <c r="AU98" s="301"/>
      <c r="AV98" s="301"/>
      <c r="AW98" s="301"/>
      <c r="AX98" s="301"/>
      <c r="AY98" s="301"/>
    </row>
    <row r="99" spans="15:51" x14ac:dyDescent="0.25">
      <c r="O99" s="161"/>
      <c r="P99" s="254"/>
      <c r="Q99" s="254"/>
      <c r="R99" s="254"/>
      <c r="S99" s="254"/>
      <c r="T99" s="254"/>
      <c r="U99" s="254"/>
      <c r="AS99" s="301"/>
      <c r="AT99" s="301"/>
      <c r="AU99" s="301"/>
      <c r="AV99" s="301"/>
      <c r="AW99" s="301"/>
      <c r="AX99" s="301"/>
      <c r="AY99" s="301"/>
    </row>
    <row r="100" spans="15:51" x14ac:dyDescent="0.25">
      <c r="O100" s="161"/>
      <c r="P100" s="254"/>
      <c r="T100" s="254"/>
      <c r="U100" s="254"/>
      <c r="AS100" s="301"/>
      <c r="AT100" s="301"/>
      <c r="AU100" s="301"/>
      <c r="AV100" s="301"/>
      <c r="AW100" s="301"/>
      <c r="AX100" s="301"/>
      <c r="AY100" s="301"/>
    </row>
    <row r="112" spans="15:51" x14ac:dyDescent="0.25">
      <c r="AS112" s="301"/>
      <c r="AT112" s="301"/>
      <c r="AU112" s="301"/>
      <c r="AV112" s="301"/>
      <c r="AW112" s="301"/>
      <c r="AX112" s="301"/>
      <c r="AY112" s="301"/>
    </row>
  </sheetData>
  <protectedRanges>
    <protectedRange sqref="N56:R56 B67 S58:T64 B59:B64 S52:T55 N59:R64 T42 T50:T51" name="Range2_12_5_1_1_5"/>
    <protectedRange sqref="L10 L6 D6 D8 AD8 AF8 O8:U8 AJ8:AR8 AF10 AR11:AR34 L24:N31 N32:N34 N10:N23 E11:G15 O16:T34 R11:Y11 AA11:AA15 AC11:AF15 R12:T15 W12:Y15 U12:V34 E16:E34 G16:G34 W16:AG34" name="Range1_16_3_1_1_2"/>
    <protectedRange sqref="I61 J59:M64 J56:M56 I64" name="Range2_2_12_2_1_1_1"/>
    <protectedRange sqref="L16:M23" name="Range1_1_1_1_10_1_1_1_1"/>
    <protectedRange sqref="L32:M34" name="Range1_1_10_1_1_1_1"/>
    <protectedRange sqref="K11:L15 K16:K34 I11:I15 I16:J24 I25:I34 J25" name="Range1_1_2_1_10_2_1_1_1"/>
    <protectedRange sqref="M11:M15" name="Range1_2_1_2_1_10_1_1_1_1"/>
    <protectedRange sqref="G65:H65 F66 E65" name="Range2_2_2_9_2_1_1_1"/>
    <protectedRange sqref="D63 D66:D67" name="Range2_1_1_1_1_1_9_2_1_1_1"/>
    <protectedRange sqref="Q10" name="Range1_17_1_1_1_1"/>
    <protectedRange sqref="AG10" name="Range1_18_1_1_1_1"/>
    <protectedRange sqref="C64 C66" name="Range2_4_1_1_1_1"/>
    <protectedRange sqref="AS16:AS34" name="Range1_1_1_1_1"/>
    <protectedRange sqref="P3:U5" name="Range1_16_1_1_1_1_1"/>
    <protectedRange sqref="C67 C65 C62" name="Range2_1_3_1_1_1"/>
    <protectedRange sqref="H11:H34" name="Range1_1_1_1_1_1_1_1"/>
    <protectedRange sqref="B65:B66 J57:R58 D64:D65 I62:I63 Z55:Z56 S56:Y57 AA56:AU57 E66:E67 G66:H67 F67" name="Range2_2_1_10_1_1_1_2_1"/>
    <protectedRange sqref="C63" name="Range2_2_1_10_2_1_1_1_1"/>
    <protectedRange sqref="R52:R55 G62:H62 D60 F63 E62" name="Range2_12_1_6_1_1_1"/>
    <protectedRange sqref="I58:I60 G63:H64 G58:H58 E63:E64 F64:F65 F58:F59 E58" name="Range2_2_12_1_7_1_1_2"/>
    <protectedRange sqref="D61:D62" name="Range2_1_1_1_1_11_1_2_1_1_2"/>
    <protectedRange sqref="E59 G59:H59 F60" name="Range2_2_2_9_1_1_1_1_1"/>
    <protectedRange sqref="C61" name="Range2_1_1_2_1_1_1"/>
    <protectedRange sqref="C60" name="Range2_1_2_2_1_1_1"/>
    <protectedRange sqref="C59" name="Range2_3_2_1_1_1"/>
    <protectedRange sqref="C58" name="Range2_5_1_1_1_1"/>
    <protectedRange sqref="E60:E61 F61:F62 G60:H61 I56:I57" name="Range2_2_1_1_1_1_1"/>
    <protectedRange sqref="D58:D59" name="Range2_1_1_1_1_1_1_1_1_1"/>
    <protectedRange sqref="AS11:AS15" name="Range1_4_1_1_1_1_1"/>
    <protectedRange sqref="J11:J15 J26:J34" name="Range1_1_2_1_10_1_1_1_1_1"/>
    <protectedRange sqref="R71" name="Range2_2_1_10_1_1_1_1_1_1"/>
    <protectedRange sqref="T41" name="Range2_12_5_1_1_4_2"/>
    <protectedRange sqref="B41:B42" name="Range2_12_5_1_1_1_2"/>
    <protectedRange sqref="E41:H41" name="Range2_2_12_1_7_1_1_1_1"/>
    <protectedRange sqref="D41" name="Range2_3_2_1_3_1_1_2_10_1_1_1_1_1_1"/>
    <protectedRange sqref="C41" name="Range2_1_1_1_1_11_1_2_1_1_1_1"/>
    <protectedRange sqref="S39:S40" name="Range2_12_3_1_1_1_1_1"/>
    <protectedRange sqref="D39:H39 N39:R40" name="Range2_12_1_3_1_1_1_1_1"/>
    <protectedRange sqref="I39:M39 E40:M40" name="Range2_2_12_1_6_1_1_1_1_1"/>
    <protectedRange sqref="D40" name="Range2_1_1_1_1_11_1_1_1_1_1_1_1"/>
    <protectedRange sqref="C40" name="Range2_1_2_1_1_1_1_1_1"/>
    <protectedRange sqref="C39" name="Range2_3_1_1_1_1_1_1"/>
    <protectedRange sqref="S41" name="Range2_12_5_1_1_4_1_1"/>
    <protectedRange sqref="Q41:R41" name="Range2_12_1_5_1_1_1_1_1_1"/>
    <protectedRange sqref="N41:P41" name="Range2_12_1_2_2_1_1_1_1_1_1"/>
    <protectedRange sqref="K41:M41" name="Range2_2_12_1_4_2_1_1_1_1_1_1"/>
    <protectedRange sqref="G42:H42" name="Range2_2_12_1_3_1_1_1_1_1_4_1_1_1"/>
    <protectedRange sqref="E42:F42" name="Range2_2_12_1_7_1_1_3_1_1_1"/>
    <protectedRange sqref="I41:J41" name="Range2_2_12_1_4_2_1_1_1_2_1_1_1"/>
    <protectedRange sqref="S42" name="Range2_12_5_1_1_2_3_1_1"/>
    <protectedRange sqref="Q42:R42" name="Range2_12_1_6_1_1_1_1_2_1_1"/>
    <protectedRange sqref="N42:P42" name="Range2_12_1_2_3_1_1_1_1_2_1_1"/>
    <protectedRange sqref="I42:M42" name="Range2_2_12_1_4_3_1_1_1_1_2_1_1"/>
    <protectedRange sqref="D42" name="Range2_2_12_1_3_1_2_1_1_1_2_1_2_1_1"/>
    <protectedRange sqref="S51" name="Range2_12_5_1_1_5_1_1_1"/>
    <protectedRange sqref="S50" name="Range2_12_2_1_1_1_2_1_1_2"/>
    <protectedRange sqref="R51" name="Range2_12_1_6_1_1_4_1_1_1_1_1_1_1_1_1_1_1"/>
    <protectedRange sqref="R50" name="Range2_12_1_4_1_1_1_1_1_1_1_1_1_1_1_1_1_1_1"/>
    <protectedRange sqref="D51:E51" name="Range2_2_12_1_3_1_2_1_1_1_2_1_1_1_1_3_1_1_1_1_1_1_1"/>
    <protectedRange sqref="F51" name="Range2_2_12_1_3_1_2_1_1_1_3_1_1_1_1_1_3_1_1_1_1_1_1_1"/>
    <protectedRange sqref="T49" name="Range2_12_5_1_1_3_1"/>
    <protectedRange sqref="S49" name="Range2_12_4_1_1_1_4_2_2_2_1"/>
    <protectedRange sqref="Q49:R49" name="Range2_12_1_6_1_1_1_2_3_2_1_1_3_1"/>
    <protectedRange sqref="N49:P49" name="Range2_12_1_2_3_1_1_1_2_3_2_1_1_3_1"/>
    <protectedRange sqref="K49:M49" name="Range2_2_12_1_4_3_1_1_1_3_3_2_1_1_3_1"/>
    <protectedRange sqref="J49" name="Range2_2_12_1_4_3_1_1_1_3_2_1_2_2_1"/>
    <protectedRange sqref="G49:H50" name="Range2_2_12_1_3_1_2_1_1_1_2_1_1_1_1_1_1_2_1_1_1"/>
    <protectedRange sqref="D49:E50" name="Range2_2_12_1_3_1_2_1_1_1_2_1_1_1_1_3_1_1_1_1_1"/>
    <protectedRange sqref="F49:F50" name="Range2_2_12_1_3_1_2_1_1_1_3_1_1_1_1_1_3_1_1_1_1_1"/>
    <protectedRange sqref="I49" name="Range2_2_12_1_4_3_1_1_1_2_1_2_1_1_3_1_1_1_1_1_1_1"/>
    <protectedRange sqref="G51:H51" name="Range2_2_12_1_3_1_2_1_1_1_2_1_3_1_1_3_1_1_1_1_1_1_1_1"/>
    <protectedRange sqref="T48" name="Range2_12_5_1_1_2_1_1_1"/>
    <protectedRange sqref="T43:T44" name="Range2_12_5_1_1_3_1_1_1_1_1_1"/>
    <protectedRange sqref="S43:S44" name="Range2_12_5_1_1_2_3_1_1_1_1_1_1_1_1"/>
    <protectedRange sqref="Q43:R44" name="Range2_12_1_6_1_1_1_1_2_1_1_1_1_1_1_1"/>
    <protectedRange sqref="N43:P44" name="Range2_12_1_2_3_1_1_1_1_2_1_1_1_1_1_1_1"/>
    <protectedRange sqref="I43:M44" name="Range2_2_12_1_4_3_1_1_1_1_2_1_1_1_1_1_1_1"/>
    <protectedRange sqref="E43:H44" name="Range2_2_12_1_3_1_2_1_1_1_1_2_1_1_1_1_1_1_1"/>
    <protectedRange sqref="D43:D44" name="Range2_2_12_1_3_1_2_1_1_1_2_1_2_3_1_1_1_1_1"/>
    <protectedRange sqref="T45" name="Range2_12_5_1_1_2_1_1_1_1_1_1_1_1"/>
    <protectedRange sqref="S45" name="Range2_12_4_1_1_1_4_2_1_1_1_1_1_1_1"/>
    <protectedRange sqref="Q45:R45" name="Range2_12_1_6_1_1_1_2_3_2_1_1_1_1_1_1_1"/>
    <protectedRange sqref="N45:P45" name="Range2_12_1_2_3_1_1_1_2_3_2_1_1_1_1_1_1_1"/>
    <protectedRange sqref="J45:M45" name="Range2_2_12_1_4_3_1_1_1_3_3_2_1_1_1_1_1_1_1"/>
    <protectedRange sqref="I45" name="Range2_2_12_1_4_3_1_1_1_2_1_2_2_1_1_1_1_1_1"/>
    <protectedRange sqref="G45:H45 D45:E45" name="Range2_2_12_1_3_1_2_1_1_1_2_1_3_2_1_1_1_1_1_1"/>
    <protectedRange sqref="F45" name="Range2_2_12_1_3_1_2_1_1_1_1_1_2_2_1_1_1_1_1_1"/>
    <protectedRange sqref="T46:T47" name="Range2_12_5_1_1_6_1_1_1_1_1_1_1_1"/>
    <protectedRange sqref="S46:S47" name="Range2_12_5_1_1_5_3_1_1_1_1_1_1_1_1"/>
    <protectedRange sqref="Q46:R47" name="Range2_12_1_6_1_1_1_2_3_2_1_1_2_1_1_1_1_1_1"/>
    <protectedRange sqref="N46:P47" name="Range2_12_1_2_3_1_1_1_2_3_2_1_1_2_1_1_1_1_1_1"/>
    <protectedRange sqref="J46:M47" name="Range2_2_12_1_4_3_1_1_1_3_3_2_1_1_2_1_1_1_1_1_1"/>
    <protectedRange sqref="I46:I47" name="Range2_2_12_1_4_3_1_1_1_2_1_2_2_1_2_1_1_1_1_1_1"/>
    <protectedRange sqref="G46:H47 D46:E47" name="Range2_2_12_1_3_1_2_1_1_1_2_1_3_2_1_2_1_1_1_1_1_1"/>
    <protectedRange sqref="F46:F47" name="Range2_2_12_1_3_1_2_1_1_1_1_1_2_2_1_2_1_1_1_1_1_1"/>
    <protectedRange sqref="B43:B45" name="Range2_12_5_1_1_1_2_2_1_1_1_1_1_1_1_1_1"/>
    <protectedRange sqref="B46" name="Range2_12_5_1_1_1_3_1_1_1_1_1_1_1_1_1_1"/>
    <protectedRange sqref="S48" name="Range2_12_4_1_1_1_4_2_2_1_1_1"/>
    <protectedRange sqref="Q48:R48" name="Range2_12_1_6_1_1_1_2_3_2_1_1_1_1_1"/>
    <protectedRange sqref="N48:P48" name="Range2_12_1_2_3_1_1_1_2_3_2_1_1_1_1_1"/>
    <protectedRange sqref="K48:M48" name="Range2_2_12_1_4_3_1_1_1_3_3_2_1_1_1_1_1"/>
    <protectedRange sqref="J48" name="Range2_2_12_1_4_3_1_1_1_3_2_1_2_1_1_1"/>
    <protectedRange sqref="D48:E48" name="Range2_2_12_1_3_1_2_1_1_1_2_1_2_3_2_1_1_1"/>
    <protectedRange sqref="I48" name="Range2_2_12_1_4_2_1_1_1_4_1_2_1_1_1_2_1_1_1"/>
    <protectedRange sqref="F48:H48" name="Range2_2_12_1_3_1_1_1_1_1_4_1_2_1_2_1_2_1_1_1"/>
    <protectedRange sqref="B52" name="Range2_12_5_1_1_1_2_1_1_1_1_1_1_1_1"/>
    <protectedRange sqref="B51" name="Range2_12_5_1_1_2_1_4_1_1_1_2_1_1_1_1_1_1_1_1"/>
    <protectedRange sqref="N53:Q55" name="Range2_12_1_6_1_1_2"/>
    <protectedRange sqref="D56:D57 I53:M55 G57:H57 E57" name="Range2_2_12_1_7_1_1_3"/>
    <protectedRange sqref="C57" name="Range2_1_1_2_1_1_2"/>
    <protectedRange sqref="F56:F57 E56 G56:H56" name="Range2_2_12_1_1_1_1_1_2"/>
    <protectedRange sqref="C56" name="Range2_1_4_2_1_1_1_2"/>
    <protectedRange sqref="N52:Q52" name="Range2_12_1_6_1_1_4_1_1_1_1_1_1_1_1_1_1_2"/>
    <protectedRange sqref="J52:M52" name="Range2_2_12_1_7_1_1_6_1_1_1_1_1_1_1_1_1_1_2"/>
    <protectedRange sqref="I52" name="Range2_2_12_1_4_3_1_1_1_5_1_1_1_1_1_1_1_1_1_1_1_2"/>
    <protectedRange sqref="G55:H55" name="Range2_2_12_1_3_1_2_1_1_1_2_1_1_1_1_1_1_2_1_1_1_1_2"/>
    <protectedRange sqref="Q51" name="Range2_12_1_4_1_1_1_1_1_1_1_1_1_1_1_1_1_1_2"/>
    <protectedRange sqref="N51:P51" name="Range2_12_1_2_1_1_1_1_1_1_1_1_1_1_1_1_1_1_1_2"/>
    <protectedRange sqref="J51:M51" name="Range2_2_12_1_4_1_1_1_1_1_1_1_1_1_1_1_1_1_1_1_2"/>
    <protectedRange sqref="Q50" name="Range2_12_1_6_1_1_1_2_3_1_1_3_1_1_1_1_1_1_3"/>
    <protectedRange sqref="N50:P50" name="Range2_12_1_2_3_1_1_1_2_3_1_1_3_1_1_1_1_1_1_3"/>
    <protectedRange sqref="I51 J50:M50" name="Range2_2_12_1_4_3_1_1_1_3_3_1_1_3_1_1_1_1_1_1_3"/>
    <protectedRange sqref="D55:E55 G54:H54" name="Range2_2_12_1_3_1_2_1_1_1_3_1_1_1_1_1_1_1_2_1_1_2"/>
    <protectedRange sqref="I50" name="Range2_2_12_1_7_1_1_5_2_1_1_1_1_1_1_1_1_1_1_1_2"/>
    <protectedRange sqref="D53:E54 G53:H53 F55" name="Range2_2_12_1_3_3_1_1_1_2_1_1_1_1_1_1_1_1_1_1_1_2"/>
    <protectedRange sqref="F53:F54" name="Range2_2_12_1_3_1_2_1_1_1_2_1_3_1_1_3_1_1_1_1_1_1_3"/>
    <protectedRange sqref="D52:E52" name="Range2_2_12_1_3_1_2_1_1_1_2_1_1_1_1_3_1_1_1_1_1_1_2"/>
    <protectedRange sqref="F52" name="Range2_2_12_1_3_1_2_1_1_1_3_1_1_1_1_1_3_1_1_1_1_1_1_2"/>
    <protectedRange sqref="G52:H52" name="Range2_2_12_1_3_1_2_1_1_1_2_1_3_1_1_3_1_1_1_1_1_1_1_2"/>
    <protectedRange sqref="B53" name="Range2_12_5_1_1_1_2_1_1_1_1_1_1_1_1_1"/>
    <protectedRange sqref="B56:B58" name="Range2_12_5_1_1_2_1_3"/>
    <protectedRange sqref="B54" name="Range2_12_5_1_1_2_2_1_3_1_1_1_1_1_1_1_1_1_1_1_1"/>
    <protectedRange sqref="B55" name="Range2_12_5_1_1_2_1_4_1_1_1_2_1_1_1_1_1_1_1_1_1"/>
    <protectedRange sqref="O11:O15" name="Range1_16_3_1_1"/>
    <protectedRange sqref="P11:P15" name="Range1_16_3_1_1_1"/>
    <protectedRange sqref="Q11:Q15" name="Range1_16_3_1_1_3"/>
    <protectedRange sqref="Z11:Z15" name="Range1_16_3_1_1_4"/>
    <protectedRange sqref="AB11:AB15" name="Range1_16_3_1_1_5"/>
    <protectedRange sqref="AG11:AG15" name="Range1_16_3_1_1_6"/>
    <protectedRange sqref="F16:F22" name="Range1_16_3_1_1_2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Y15 AA11:AA15 AC11:AE15 X16:AE34">
    <cfRule type="containsText" dxfId="500" priority="13" operator="containsText" text="N/A">
      <formula>NOT(ISERROR(SEARCH("N/A",X11)))</formula>
    </cfRule>
    <cfRule type="cellIs" dxfId="499" priority="31" operator="equal">
      <formula>0</formula>
    </cfRule>
  </conditionalFormatting>
  <conditionalFormatting sqref="X11:Y15 AA11:AA15 AC11:AE15 X16:AE34">
    <cfRule type="cellIs" dxfId="498" priority="30" operator="greaterThanOrEqual">
      <formula>1185</formula>
    </cfRule>
  </conditionalFormatting>
  <conditionalFormatting sqref="X11:Y15 AA11:AA15 AC11:AE15 X16:AE34">
    <cfRule type="cellIs" dxfId="497" priority="29" operator="between">
      <formula>0.1</formula>
      <formula>1184</formula>
    </cfRule>
  </conditionalFormatting>
  <conditionalFormatting sqref="X8 AJ11:AO15 AJ16:AJ34 AK17:AK34 AL16:AO34">
    <cfRule type="cellIs" dxfId="496" priority="28" operator="equal">
      <formula>0</formula>
    </cfRule>
  </conditionalFormatting>
  <conditionalFormatting sqref="X8 AJ11:AO15 AJ16:AJ34 AK17:AK34 AL16:AO34">
    <cfRule type="cellIs" dxfId="495" priority="27" operator="greaterThan">
      <formula>1179</formula>
    </cfRule>
  </conditionalFormatting>
  <conditionalFormatting sqref="X8 AJ11:AO15 AJ16:AJ34 AK17:AK34 AL16:AO34">
    <cfRule type="cellIs" dxfId="494" priority="26" operator="greaterThan">
      <formula>99</formula>
    </cfRule>
  </conditionalFormatting>
  <conditionalFormatting sqref="X8 AJ11:AO15 AJ16:AJ34 AK17:AK34 AL16:AO34">
    <cfRule type="cellIs" dxfId="493" priority="25" operator="greaterThan">
      <formula>0.99</formula>
    </cfRule>
  </conditionalFormatting>
  <conditionalFormatting sqref="AB8">
    <cfRule type="cellIs" dxfId="492" priority="24" operator="equal">
      <formula>0</formula>
    </cfRule>
  </conditionalFormatting>
  <conditionalFormatting sqref="AB8">
    <cfRule type="cellIs" dxfId="491" priority="23" operator="greaterThan">
      <formula>1179</formula>
    </cfRule>
  </conditionalFormatting>
  <conditionalFormatting sqref="AB8">
    <cfRule type="cellIs" dxfId="490" priority="22" operator="greaterThan">
      <formula>99</formula>
    </cfRule>
  </conditionalFormatting>
  <conditionalFormatting sqref="AB8">
    <cfRule type="cellIs" dxfId="489" priority="21" operator="greaterThan">
      <formula>0.99</formula>
    </cfRule>
  </conditionalFormatting>
  <conditionalFormatting sqref="AQ11:AQ34 AK16">
    <cfRule type="cellIs" dxfId="488" priority="20" operator="equal">
      <formula>0</formula>
    </cfRule>
  </conditionalFormatting>
  <conditionalFormatting sqref="AQ11:AQ34 AK16">
    <cfRule type="cellIs" dxfId="487" priority="19" operator="greaterThan">
      <formula>1179</formula>
    </cfRule>
  </conditionalFormatting>
  <conditionalFormatting sqref="AQ11:AQ34 AK16">
    <cfRule type="cellIs" dxfId="486" priority="18" operator="greaterThan">
      <formula>99</formula>
    </cfRule>
  </conditionalFormatting>
  <conditionalFormatting sqref="AQ11:AQ34 AK16">
    <cfRule type="cellIs" dxfId="485" priority="17" operator="greaterThan">
      <formula>0.99</formula>
    </cfRule>
  </conditionalFormatting>
  <conditionalFormatting sqref="AI11:AI34">
    <cfRule type="cellIs" dxfId="484" priority="16" operator="greaterThan">
      <formula>$AI$8</formula>
    </cfRule>
  </conditionalFormatting>
  <conditionalFormatting sqref="AH11:AH34">
    <cfRule type="cellIs" dxfId="483" priority="14" operator="greaterThan">
      <formula>$AH$8</formula>
    </cfRule>
    <cfRule type="cellIs" dxfId="482" priority="15" operator="greaterThan">
      <formula>$AH$8</formula>
    </cfRule>
  </conditionalFormatting>
  <conditionalFormatting sqref="Z11:Z15">
    <cfRule type="containsText" dxfId="481" priority="9" operator="containsText" text="N/A">
      <formula>NOT(ISERROR(SEARCH("N/A",Z11)))</formula>
    </cfRule>
    <cfRule type="cellIs" dxfId="480" priority="12" operator="equal">
      <formula>0</formula>
    </cfRule>
  </conditionalFormatting>
  <conditionalFormatting sqref="Z11:Z15">
    <cfRule type="cellIs" dxfId="479" priority="11" operator="greaterThanOrEqual">
      <formula>1185</formula>
    </cfRule>
  </conditionalFormatting>
  <conditionalFormatting sqref="Z11:Z15">
    <cfRule type="cellIs" dxfId="478" priority="10" operator="between">
      <formula>0.1</formula>
      <formula>1184</formula>
    </cfRule>
  </conditionalFormatting>
  <conditionalFormatting sqref="AB11:AB15">
    <cfRule type="containsText" dxfId="477" priority="5" operator="containsText" text="N/A">
      <formula>NOT(ISERROR(SEARCH("N/A",AB11)))</formula>
    </cfRule>
    <cfRule type="cellIs" dxfId="476" priority="8" operator="equal">
      <formula>0</formula>
    </cfRule>
  </conditionalFormatting>
  <conditionalFormatting sqref="AB11:AB15">
    <cfRule type="cellIs" dxfId="475" priority="7" operator="greaterThanOrEqual">
      <formula>1185</formula>
    </cfRule>
  </conditionalFormatting>
  <conditionalFormatting sqref="AB11:AB15">
    <cfRule type="cellIs" dxfId="474" priority="6" operator="between">
      <formula>0.1</formula>
      <formula>1184</formula>
    </cfRule>
  </conditionalFormatting>
  <conditionalFormatting sqref="AP11:AP34">
    <cfRule type="cellIs" dxfId="473" priority="4" operator="equal">
      <formula>0</formula>
    </cfRule>
  </conditionalFormatting>
  <conditionalFormatting sqref="AP11:AP34">
    <cfRule type="cellIs" dxfId="472" priority="3" operator="greaterThan">
      <formula>1179</formula>
    </cfRule>
  </conditionalFormatting>
  <conditionalFormatting sqref="AP11:AP34">
    <cfRule type="cellIs" dxfId="471" priority="2" operator="greaterThan">
      <formula>99</formula>
    </cfRule>
  </conditionalFormatting>
  <conditionalFormatting sqref="AP11:AP34">
    <cfRule type="cellIs" dxfId="470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4"/>
  <sheetViews>
    <sheetView showGridLines="0" topLeftCell="P12" zoomScaleNormal="100" workbookViewId="0">
      <pane xSplit="20010" topLeftCell="AE1"/>
      <selection activeCell="AI36" sqref="AI36"/>
      <selection pane="topRight" activeCell="R21" sqref="R21"/>
    </sheetView>
  </sheetViews>
  <sheetFormatPr defaultRowHeight="15" x14ac:dyDescent="0.25"/>
  <cols>
    <col min="1" max="1" width="7.140625" style="301" customWidth="1"/>
    <col min="2" max="2" width="10.5703125" style="301" customWidth="1"/>
    <col min="3" max="3" width="14" style="301" customWidth="1"/>
    <col min="4" max="7" width="9.140625" style="301"/>
    <col min="8" max="8" width="20.42578125" style="301" customWidth="1"/>
    <col min="9" max="10" width="9.140625" style="301"/>
    <col min="11" max="11" width="9" style="301" customWidth="1"/>
    <col min="12" max="14" width="9.140625" style="301" hidden="1" customWidth="1"/>
    <col min="15" max="16" width="9.140625" style="301"/>
    <col min="17" max="18" width="9.140625" style="301" customWidth="1"/>
    <col min="19" max="32" width="9.140625" style="301"/>
    <col min="33" max="33" width="10.42578125" style="301" bestFit="1" customWidth="1"/>
    <col min="34" max="44" width="9.140625" style="301"/>
    <col min="45" max="45" width="83.85546875" style="161" customWidth="1"/>
    <col min="46" max="47" width="9.140625" style="254"/>
    <col min="48" max="48" width="29.7109375" style="254" customWidth="1"/>
    <col min="49" max="49" width="22" style="254" customWidth="1"/>
    <col min="50" max="50" width="9.140625" style="254"/>
    <col min="51" max="51" width="38.5703125" style="254" bestFit="1" customWidth="1"/>
    <col min="52" max="16384" width="9.140625" style="301"/>
  </cols>
  <sheetData>
    <row r="2" spans="2:51" ht="21" x14ac:dyDescent="0.25">
      <c r="B2" s="151"/>
      <c r="C2" s="254"/>
      <c r="D2" s="254"/>
      <c r="E2" s="152"/>
      <c r="F2" s="152"/>
      <c r="G2" s="254"/>
      <c r="H2" s="153"/>
      <c r="I2" s="153"/>
      <c r="J2" s="254"/>
      <c r="K2" s="153"/>
      <c r="L2" s="153"/>
      <c r="M2" s="254"/>
      <c r="N2" s="254"/>
      <c r="O2" s="154"/>
      <c r="P2" s="155" t="s">
        <v>0</v>
      </c>
      <c r="Q2" s="155"/>
      <c r="R2" s="156"/>
      <c r="S2" s="157"/>
      <c r="T2" s="158"/>
      <c r="U2" s="158"/>
      <c r="V2" s="159"/>
      <c r="W2" s="160"/>
      <c r="X2" s="158"/>
      <c r="Y2" s="158"/>
      <c r="Z2" s="158"/>
      <c r="AA2" s="158"/>
      <c r="AB2" s="158"/>
      <c r="AC2" s="158"/>
      <c r="AD2" s="158"/>
      <c r="AE2" s="158"/>
      <c r="AM2" s="254"/>
      <c r="AN2" s="254"/>
      <c r="AO2" s="254"/>
      <c r="AP2" s="254"/>
      <c r="AQ2" s="254"/>
      <c r="AR2" s="254"/>
    </row>
    <row r="3" spans="2:51" ht="21" x14ac:dyDescent="0.25">
      <c r="B3" s="162" t="s">
        <v>1</v>
      </c>
      <c r="C3" s="162"/>
      <c r="D3" s="162"/>
      <c r="E3" s="254"/>
      <c r="F3" s="153"/>
      <c r="G3" s="153"/>
      <c r="H3" s="254"/>
      <c r="I3" s="254"/>
      <c r="J3" s="254"/>
      <c r="K3" s="163"/>
      <c r="L3" s="164"/>
      <c r="M3" s="254"/>
      <c r="N3" s="254"/>
      <c r="O3" s="165" t="s">
        <v>2</v>
      </c>
      <c r="P3" s="367" t="s">
        <v>134</v>
      </c>
      <c r="Q3" s="368"/>
      <c r="R3" s="368"/>
      <c r="S3" s="368"/>
      <c r="T3" s="368"/>
      <c r="U3" s="369"/>
      <c r="V3" s="166"/>
      <c r="W3" s="166"/>
      <c r="X3" s="166"/>
      <c r="Y3" s="166"/>
      <c r="Z3" s="166"/>
      <c r="AH3" s="254"/>
      <c r="AI3" s="254"/>
      <c r="AJ3" s="254"/>
      <c r="AK3" s="254"/>
      <c r="AL3" s="161"/>
      <c r="AM3" s="254"/>
      <c r="AN3" s="254"/>
      <c r="AO3" s="254"/>
      <c r="AP3" s="254"/>
      <c r="AQ3" s="254"/>
      <c r="AR3" s="254"/>
      <c r="AS3" s="254"/>
    </row>
    <row r="4" spans="2:51" x14ac:dyDescent="0.25">
      <c r="B4" s="167" t="s">
        <v>4</v>
      </c>
      <c r="C4" s="167"/>
      <c r="D4" s="167"/>
      <c r="E4" s="254"/>
      <c r="F4" s="168"/>
      <c r="G4" s="254"/>
      <c r="H4" s="254"/>
      <c r="I4" s="254"/>
      <c r="J4" s="254"/>
      <c r="K4" s="254"/>
      <c r="L4" s="254"/>
      <c r="M4" s="254"/>
      <c r="N4" s="254"/>
      <c r="O4" s="165" t="s">
        <v>5</v>
      </c>
      <c r="P4" s="367" t="s">
        <v>134</v>
      </c>
      <c r="Q4" s="368"/>
      <c r="R4" s="368"/>
      <c r="S4" s="368"/>
      <c r="T4" s="368"/>
      <c r="U4" s="369"/>
      <c r="V4" s="166"/>
      <c r="W4" s="166"/>
      <c r="X4" s="166"/>
      <c r="Y4" s="166"/>
      <c r="Z4" s="166"/>
      <c r="AH4" s="254"/>
      <c r="AI4" s="254"/>
      <c r="AJ4" s="254"/>
      <c r="AK4" s="254"/>
      <c r="AL4" s="161"/>
      <c r="AM4" s="254"/>
      <c r="AN4" s="254"/>
      <c r="AO4" s="254"/>
      <c r="AP4" s="254"/>
      <c r="AQ4" s="254"/>
      <c r="AR4" s="254"/>
      <c r="AS4" s="254"/>
    </row>
    <row r="5" spans="2:51" x14ac:dyDescent="0.25">
      <c r="B5" s="254"/>
      <c r="C5" s="254"/>
      <c r="D5" s="254"/>
      <c r="E5" s="169"/>
      <c r="F5" s="169"/>
      <c r="G5" s="254"/>
      <c r="H5" s="254"/>
      <c r="I5" s="254"/>
      <c r="J5" s="254"/>
      <c r="K5" s="254"/>
      <c r="L5" s="254"/>
      <c r="M5" s="254"/>
      <c r="N5" s="254"/>
      <c r="O5" s="165" t="s">
        <v>6</v>
      </c>
      <c r="P5" s="367" t="s">
        <v>135</v>
      </c>
      <c r="Q5" s="368"/>
      <c r="R5" s="368"/>
      <c r="S5" s="368"/>
      <c r="T5" s="368"/>
      <c r="U5" s="369"/>
      <c r="V5" s="166"/>
      <c r="W5" s="166"/>
      <c r="X5" s="166"/>
      <c r="Y5" s="166"/>
      <c r="Z5" s="166"/>
      <c r="AH5" s="254"/>
      <c r="AI5" s="254"/>
      <c r="AJ5" s="254"/>
      <c r="AK5" s="254"/>
      <c r="AL5" s="161"/>
      <c r="AM5" s="254"/>
      <c r="AN5" s="254"/>
      <c r="AO5" s="254"/>
      <c r="AP5" s="254"/>
      <c r="AQ5" s="254"/>
      <c r="AR5" s="254"/>
      <c r="AS5" s="254"/>
    </row>
    <row r="6" spans="2:51" x14ac:dyDescent="0.25">
      <c r="B6" s="367" t="s">
        <v>7</v>
      </c>
      <c r="C6" s="369"/>
      <c r="D6" s="370" t="s">
        <v>8</v>
      </c>
      <c r="E6" s="371"/>
      <c r="F6" s="371"/>
      <c r="G6" s="371"/>
      <c r="H6" s="372"/>
      <c r="I6" s="254"/>
      <c r="J6" s="254"/>
      <c r="K6" s="165"/>
      <c r="L6" s="373">
        <v>41686</v>
      </c>
      <c r="M6" s="373"/>
      <c r="N6" s="170"/>
      <c r="O6" s="170"/>
      <c r="P6" s="171"/>
      <c r="Q6" s="171"/>
      <c r="R6" s="171"/>
      <c r="S6" s="171"/>
      <c r="T6" s="171"/>
      <c r="U6" s="171"/>
      <c r="V6" s="171"/>
      <c r="W6" s="172"/>
      <c r="X6" s="172"/>
      <c r="Y6" s="172"/>
      <c r="Z6" s="172"/>
      <c r="AA6" s="172"/>
      <c r="AB6" s="172"/>
      <c r="AC6" s="172"/>
      <c r="AD6" s="172"/>
      <c r="AE6" s="172"/>
      <c r="AJ6" s="302"/>
      <c r="AM6" s="174"/>
      <c r="AN6" s="174"/>
      <c r="AO6" s="174"/>
      <c r="AP6" s="174"/>
      <c r="AQ6" s="174"/>
      <c r="AR6" s="174"/>
      <c r="AS6" s="175"/>
    </row>
    <row r="7" spans="2:51" ht="36" x14ac:dyDescent="0.25">
      <c r="B7" s="374" t="s">
        <v>9</v>
      </c>
      <c r="C7" s="375"/>
      <c r="D7" s="374" t="s">
        <v>10</v>
      </c>
      <c r="E7" s="376"/>
      <c r="F7" s="376"/>
      <c r="G7" s="375"/>
      <c r="H7" s="323" t="s">
        <v>11</v>
      </c>
      <c r="I7" s="324" t="s">
        <v>12</v>
      </c>
      <c r="J7" s="324" t="s">
        <v>13</v>
      </c>
      <c r="K7" s="324" t="s">
        <v>14</v>
      </c>
      <c r="L7" s="161"/>
      <c r="M7" s="161"/>
      <c r="N7" s="161"/>
      <c r="O7" s="323" t="s">
        <v>15</v>
      </c>
      <c r="P7" s="374" t="s">
        <v>16</v>
      </c>
      <c r="Q7" s="376"/>
      <c r="R7" s="376"/>
      <c r="S7" s="376"/>
      <c r="T7" s="375"/>
      <c r="U7" s="387" t="s">
        <v>17</v>
      </c>
      <c r="V7" s="387"/>
      <c r="W7" s="324" t="s">
        <v>18</v>
      </c>
      <c r="X7" s="374" t="s">
        <v>19</v>
      </c>
      <c r="Y7" s="375"/>
      <c r="Z7" s="374" t="s">
        <v>20</v>
      </c>
      <c r="AA7" s="375"/>
      <c r="AB7" s="374" t="s">
        <v>21</v>
      </c>
      <c r="AC7" s="375"/>
      <c r="AD7" s="374" t="s">
        <v>22</v>
      </c>
      <c r="AE7" s="375"/>
      <c r="AF7" s="324" t="s">
        <v>23</v>
      </c>
      <c r="AG7" s="324" t="s">
        <v>24</v>
      </c>
      <c r="AH7" s="324" t="s">
        <v>25</v>
      </c>
      <c r="AI7" s="324" t="s">
        <v>26</v>
      </c>
      <c r="AJ7" s="374" t="s">
        <v>27</v>
      </c>
      <c r="AK7" s="376"/>
      <c r="AL7" s="376"/>
      <c r="AM7" s="376"/>
      <c r="AN7" s="375"/>
      <c r="AO7" s="374" t="s">
        <v>28</v>
      </c>
      <c r="AP7" s="376"/>
      <c r="AQ7" s="375"/>
      <c r="AR7" s="324" t="s">
        <v>29</v>
      </c>
      <c r="AS7" s="176"/>
      <c r="AT7" s="161"/>
      <c r="AU7" s="161"/>
      <c r="AV7" s="161"/>
      <c r="AW7" s="161"/>
      <c r="AX7" s="161"/>
      <c r="AY7" s="161"/>
    </row>
    <row r="8" spans="2:51" x14ac:dyDescent="0.25">
      <c r="B8" s="377">
        <v>41960</v>
      </c>
      <c r="C8" s="378"/>
      <c r="D8" s="379" t="s">
        <v>30</v>
      </c>
      <c r="E8" s="380"/>
      <c r="F8" s="380"/>
      <c r="G8" s="381"/>
      <c r="H8" s="177"/>
      <c r="I8" s="379" t="s">
        <v>30</v>
      </c>
      <c r="J8" s="380"/>
      <c r="K8" s="381"/>
      <c r="L8" s="178"/>
      <c r="M8" s="178"/>
      <c r="N8" s="178"/>
      <c r="O8" s="177" t="s">
        <v>31</v>
      </c>
      <c r="P8" s="177" t="s">
        <v>31</v>
      </c>
      <c r="Q8" s="177" t="s">
        <v>32</v>
      </c>
      <c r="R8" s="177" t="s">
        <v>32</v>
      </c>
      <c r="S8" s="177" t="s">
        <v>31</v>
      </c>
      <c r="T8" s="177" t="s">
        <v>33</v>
      </c>
      <c r="U8" s="382" t="s">
        <v>34</v>
      </c>
      <c r="V8" s="382"/>
      <c r="W8" s="179" t="s">
        <v>35</v>
      </c>
      <c r="X8" s="383">
        <v>0</v>
      </c>
      <c r="Y8" s="384"/>
      <c r="Z8" s="385" t="s">
        <v>36</v>
      </c>
      <c r="AA8" s="386"/>
      <c r="AB8" s="383">
        <v>1185</v>
      </c>
      <c r="AC8" s="384"/>
      <c r="AD8" s="388">
        <v>800</v>
      </c>
      <c r="AE8" s="389"/>
      <c r="AF8" s="177"/>
      <c r="AG8" s="179">
        <f>AG34-AG10</f>
        <v>25806</v>
      </c>
      <c r="AH8" s="180"/>
      <c r="AI8" s="180"/>
      <c r="AJ8" s="177" t="s">
        <v>37</v>
      </c>
      <c r="AK8" s="177" t="s">
        <v>37</v>
      </c>
      <c r="AL8" s="177" t="s">
        <v>37</v>
      </c>
      <c r="AM8" s="177" t="s">
        <v>37</v>
      </c>
      <c r="AN8" s="177" t="s">
        <v>37</v>
      </c>
      <c r="AO8" s="177" t="s">
        <v>37</v>
      </c>
      <c r="AP8" s="177" t="s">
        <v>32</v>
      </c>
      <c r="AQ8" s="177" t="s">
        <v>32</v>
      </c>
      <c r="AR8" s="177" t="s">
        <v>38</v>
      </c>
      <c r="AS8" s="176"/>
      <c r="AV8" s="181" t="s">
        <v>39</v>
      </c>
    </row>
    <row r="9" spans="2:51" ht="60" x14ac:dyDescent="0.25">
      <c r="B9" s="390" t="s">
        <v>40</v>
      </c>
      <c r="C9" s="390"/>
      <c r="D9" s="391" t="s">
        <v>41</v>
      </c>
      <c r="E9" s="392"/>
      <c r="F9" s="393" t="s">
        <v>42</v>
      </c>
      <c r="G9" s="392"/>
      <c r="H9" s="394" t="s">
        <v>43</v>
      </c>
      <c r="I9" s="390" t="s">
        <v>44</v>
      </c>
      <c r="J9" s="390"/>
      <c r="K9" s="390"/>
      <c r="L9" s="324" t="s">
        <v>45</v>
      </c>
      <c r="M9" s="387" t="s">
        <v>46</v>
      </c>
      <c r="N9" s="182" t="s">
        <v>47</v>
      </c>
      <c r="O9" s="395" t="s">
        <v>48</v>
      </c>
      <c r="P9" s="395" t="s">
        <v>49</v>
      </c>
      <c r="Q9" s="183" t="s">
        <v>50</v>
      </c>
      <c r="R9" s="402" t="s">
        <v>51</v>
      </c>
      <c r="S9" s="403"/>
      <c r="T9" s="404"/>
      <c r="U9" s="325" t="s">
        <v>52</v>
      </c>
      <c r="V9" s="325" t="s">
        <v>53</v>
      </c>
      <c r="W9" s="390" t="s">
        <v>54</v>
      </c>
      <c r="X9" s="408" t="s">
        <v>55</v>
      </c>
      <c r="Y9" s="409"/>
      <c r="Z9" s="409"/>
      <c r="AA9" s="409"/>
      <c r="AB9" s="409"/>
      <c r="AC9" s="409"/>
      <c r="AD9" s="409"/>
      <c r="AE9" s="410"/>
      <c r="AF9" s="327" t="s">
        <v>56</v>
      </c>
      <c r="AG9" s="327" t="s">
        <v>57</v>
      </c>
      <c r="AH9" s="397" t="s">
        <v>58</v>
      </c>
      <c r="AI9" s="411" t="s">
        <v>59</v>
      </c>
      <c r="AJ9" s="325" t="s">
        <v>60</v>
      </c>
      <c r="AK9" s="325" t="s">
        <v>61</v>
      </c>
      <c r="AL9" s="325" t="s">
        <v>62</v>
      </c>
      <c r="AM9" s="325" t="s">
        <v>63</v>
      </c>
      <c r="AN9" s="325" t="s">
        <v>64</v>
      </c>
      <c r="AO9" s="325" t="s">
        <v>65</v>
      </c>
      <c r="AP9" s="325" t="s">
        <v>66</v>
      </c>
      <c r="AQ9" s="395" t="s">
        <v>67</v>
      </c>
      <c r="AR9" s="325" t="s">
        <v>68</v>
      </c>
      <c r="AS9" s="397" t="s">
        <v>69</v>
      </c>
      <c r="AV9" s="184" t="s">
        <v>70</v>
      </c>
      <c r="AW9" s="184" t="s">
        <v>71</v>
      </c>
      <c r="AY9" s="185" t="s">
        <v>72</v>
      </c>
    </row>
    <row r="10" spans="2:51" x14ac:dyDescent="0.25">
      <c r="B10" s="325" t="s">
        <v>73</v>
      </c>
      <c r="C10" s="325" t="s">
        <v>74</v>
      </c>
      <c r="D10" s="325" t="s">
        <v>75</v>
      </c>
      <c r="E10" s="325" t="s">
        <v>76</v>
      </c>
      <c r="F10" s="325" t="s">
        <v>75</v>
      </c>
      <c r="G10" s="325" t="s">
        <v>76</v>
      </c>
      <c r="H10" s="394"/>
      <c r="I10" s="325" t="s">
        <v>76</v>
      </c>
      <c r="J10" s="325" t="s">
        <v>76</v>
      </c>
      <c r="K10" s="325" t="s">
        <v>76</v>
      </c>
      <c r="L10" s="177" t="s">
        <v>30</v>
      </c>
      <c r="M10" s="387"/>
      <c r="N10" s="177" t="s">
        <v>30</v>
      </c>
      <c r="O10" s="396"/>
      <c r="P10" s="396"/>
      <c r="Q10" s="150">
        <f>'NOV 16'!Q34</f>
        <v>14398027</v>
      </c>
      <c r="R10" s="405"/>
      <c r="S10" s="406"/>
      <c r="T10" s="407"/>
      <c r="U10" s="325" t="s">
        <v>76</v>
      </c>
      <c r="V10" s="325" t="s">
        <v>76</v>
      </c>
      <c r="W10" s="390"/>
      <c r="X10" s="186" t="s">
        <v>77</v>
      </c>
      <c r="Y10" s="186" t="s">
        <v>78</v>
      </c>
      <c r="Z10" s="186" t="s">
        <v>79</v>
      </c>
      <c r="AA10" s="186" t="s">
        <v>80</v>
      </c>
      <c r="AB10" s="186" t="s">
        <v>81</v>
      </c>
      <c r="AC10" s="186" t="s">
        <v>82</v>
      </c>
      <c r="AD10" s="186" t="s">
        <v>83</v>
      </c>
      <c r="AE10" s="186" t="s">
        <v>84</v>
      </c>
      <c r="AF10" s="187"/>
      <c r="AG10" s="148">
        <f>'NOV 16'!AG34</f>
        <v>32455516</v>
      </c>
      <c r="AH10" s="397"/>
      <c r="AI10" s="412"/>
      <c r="AJ10" s="325" t="s">
        <v>85</v>
      </c>
      <c r="AK10" s="325" t="s">
        <v>85</v>
      </c>
      <c r="AL10" s="325" t="s">
        <v>85</v>
      </c>
      <c r="AM10" s="325" t="s">
        <v>85</v>
      </c>
      <c r="AN10" s="325" t="s">
        <v>85</v>
      </c>
      <c r="AO10" s="325" t="s">
        <v>85</v>
      </c>
      <c r="AP10" s="149">
        <f>'NOV 16'!AP34</f>
        <v>7135775</v>
      </c>
      <c r="AQ10" s="396"/>
      <c r="AR10" s="326" t="s">
        <v>86</v>
      </c>
      <c r="AS10" s="397"/>
      <c r="AV10" s="188" t="s">
        <v>87</v>
      </c>
      <c r="AW10" s="188" t="s">
        <v>88</v>
      </c>
      <c r="AY10" s="189"/>
    </row>
    <row r="11" spans="2:51" x14ac:dyDescent="0.25">
      <c r="B11" s="190">
        <v>2</v>
      </c>
      <c r="C11" s="190">
        <v>4.1666666666666664E-2</v>
      </c>
      <c r="D11" s="191">
        <v>13</v>
      </c>
      <c r="E11" s="192">
        <f>D11/1.42</f>
        <v>9.1549295774647899</v>
      </c>
      <c r="F11" s="255">
        <v>66</v>
      </c>
      <c r="G11" s="192">
        <f>F11/1.42</f>
        <v>46.478873239436624</v>
      </c>
      <c r="H11" s="193" t="s">
        <v>89</v>
      </c>
      <c r="I11" s="193">
        <f>J11-(2/1.42)</f>
        <v>41.549295774647888</v>
      </c>
      <c r="J11" s="194">
        <f>(F11-5)/1.42</f>
        <v>42.95774647887324</v>
      </c>
      <c r="K11" s="193">
        <f>J11+(6/1.42)</f>
        <v>47.183098591549296</v>
      </c>
      <c r="L11" s="195">
        <v>14</v>
      </c>
      <c r="M11" s="196" t="s">
        <v>90</v>
      </c>
      <c r="N11" s="196">
        <v>11.4</v>
      </c>
      <c r="O11" s="197">
        <v>118</v>
      </c>
      <c r="P11" s="197">
        <v>88</v>
      </c>
      <c r="Q11" s="197">
        <v>14401739</v>
      </c>
      <c r="R11" s="198">
        <f>Q11-Q10</f>
        <v>3712</v>
      </c>
      <c r="S11" s="199">
        <f>R11*24/1000</f>
        <v>89.087999999999994</v>
      </c>
      <c r="T11" s="199">
        <f>R11/1000</f>
        <v>3.7120000000000002</v>
      </c>
      <c r="U11" s="200">
        <v>4.9000000000000004</v>
      </c>
      <c r="V11" s="200">
        <f>U11</f>
        <v>4.9000000000000004</v>
      </c>
      <c r="W11" s="262" t="s">
        <v>132</v>
      </c>
      <c r="X11" s="256">
        <v>0</v>
      </c>
      <c r="Y11" s="256">
        <v>0</v>
      </c>
      <c r="Z11" s="256">
        <v>1024</v>
      </c>
      <c r="AA11" s="256">
        <v>0</v>
      </c>
      <c r="AB11" s="256">
        <v>1028</v>
      </c>
      <c r="AC11" s="201" t="s">
        <v>91</v>
      </c>
      <c r="AD11" s="201" t="s">
        <v>91</v>
      </c>
      <c r="AE11" s="201" t="s">
        <v>91</v>
      </c>
      <c r="AF11" s="202" t="s">
        <v>91</v>
      </c>
      <c r="AG11" s="202">
        <v>32456134</v>
      </c>
      <c r="AH11" s="203">
        <f>IF(ISBLANK(AG11),"-",AG11-AG10)</f>
        <v>618</v>
      </c>
      <c r="AI11" s="204">
        <f>AH11/T11</f>
        <v>166.48706896551724</v>
      </c>
      <c r="AJ11" s="205">
        <v>0</v>
      </c>
      <c r="AK11" s="205">
        <v>0</v>
      </c>
      <c r="AL11" s="205">
        <v>1</v>
      </c>
      <c r="AM11" s="205">
        <v>0</v>
      </c>
      <c r="AN11" s="205">
        <v>1</v>
      </c>
      <c r="AO11" s="205">
        <v>0.35</v>
      </c>
      <c r="AP11" s="328">
        <v>7136926</v>
      </c>
      <c r="AQ11" s="256">
        <f>AP11-AP10</f>
        <v>1151</v>
      </c>
      <c r="AR11" s="206"/>
      <c r="AS11" s="207" t="s">
        <v>114</v>
      </c>
      <c r="AV11" s="188" t="s">
        <v>89</v>
      </c>
      <c r="AW11" s="188" t="s">
        <v>92</v>
      </c>
      <c r="AY11" s="253" t="s">
        <v>134</v>
      </c>
    </row>
    <row r="12" spans="2:51" x14ac:dyDescent="0.25">
      <c r="B12" s="190">
        <v>2.0416666666666701</v>
      </c>
      <c r="C12" s="190">
        <v>8.3333333333333329E-2</v>
      </c>
      <c r="D12" s="191">
        <v>15</v>
      </c>
      <c r="E12" s="192">
        <f t="shared" ref="E12:E34" si="0">D12/1.42</f>
        <v>10.563380281690142</v>
      </c>
      <c r="F12" s="255">
        <v>66</v>
      </c>
      <c r="G12" s="192">
        <f t="shared" ref="G12:G34" si="1">F12/1.42</f>
        <v>46.478873239436624</v>
      </c>
      <c r="H12" s="193" t="s">
        <v>89</v>
      </c>
      <c r="I12" s="193">
        <f t="shared" ref="I12:I34" si="2">J12-(2/1.42)</f>
        <v>41.549295774647888</v>
      </c>
      <c r="J12" s="194">
        <f>(F12-5)/1.42</f>
        <v>42.95774647887324</v>
      </c>
      <c r="K12" s="193">
        <f>J12+(6/1.42)</f>
        <v>47.183098591549296</v>
      </c>
      <c r="L12" s="195">
        <v>14</v>
      </c>
      <c r="M12" s="196" t="s">
        <v>90</v>
      </c>
      <c r="N12" s="196">
        <v>11.2</v>
      </c>
      <c r="O12" s="197">
        <v>118</v>
      </c>
      <c r="P12" s="197">
        <v>87</v>
      </c>
      <c r="Q12" s="197">
        <v>14405337</v>
      </c>
      <c r="R12" s="198">
        <f t="shared" ref="R12:R34" si="3">Q12-Q11</f>
        <v>3598</v>
      </c>
      <c r="S12" s="199">
        <f t="shared" ref="S12:S34" si="4">R12*24/1000</f>
        <v>86.352000000000004</v>
      </c>
      <c r="T12" s="199">
        <f t="shared" ref="T12:T34" si="5">R12/1000</f>
        <v>3.5979999999999999</v>
      </c>
      <c r="U12" s="200">
        <v>6.3</v>
      </c>
      <c r="V12" s="200">
        <f t="shared" ref="V12:V34" si="6">U12</f>
        <v>6.3</v>
      </c>
      <c r="W12" s="262" t="s">
        <v>132</v>
      </c>
      <c r="X12" s="256">
        <v>0</v>
      </c>
      <c r="Y12" s="256">
        <v>0</v>
      </c>
      <c r="Z12" s="256">
        <v>996</v>
      </c>
      <c r="AA12" s="256">
        <v>0</v>
      </c>
      <c r="AB12" s="256">
        <v>1028</v>
      </c>
      <c r="AC12" s="201" t="s">
        <v>91</v>
      </c>
      <c r="AD12" s="201" t="s">
        <v>91</v>
      </c>
      <c r="AE12" s="201" t="s">
        <v>91</v>
      </c>
      <c r="AF12" s="202" t="s">
        <v>91</v>
      </c>
      <c r="AG12" s="202">
        <v>32456702</v>
      </c>
      <c r="AH12" s="203">
        <f>IF(ISBLANK(AG12),"-",AG12-AG11)</f>
        <v>568</v>
      </c>
      <c r="AI12" s="204">
        <f t="shared" ref="AI12:AI34" si="7">AH12/T12</f>
        <v>157.86548082267927</v>
      </c>
      <c r="AJ12" s="205">
        <v>0</v>
      </c>
      <c r="AK12" s="205">
        <v>0</v>
      </c>
      <c r="AL12" s="205">
        <v>1</v>
      </c>
      <c r="AM12" s="205">
        <v>0</v>
      </c>
      <c r="AN12" s="205">
        <v>1</v>
      </c>
      <c r="AO12" s="205">
        <v>0.35</v>
      </c>
      <c r="AP12" s="256">
        <v>7138223</v>
      </c>
      <c r="AQ12" s="256">
        <f t="shared" ref="AQ12:AQ34" si="8">AP12-AP11</f>
        <v>1297</v>
      </c>
      <c r="AR12" s="208"/>
      <c r="AS12" s="207" t="s">
        <v>114</v>
      </c>
      <c r="AV12" s="188" t="s">
        <v>93</v>
      </c>
      <c r="AW12" s="188" t="s">
        <v>94</v>
      </c>
      <c r="AY12" s="253" t="s">
        <v>3</v>
      </c>
    </row>
    <row r="13" spans="2:51" x14ac:dyDescent="0.25">
      <c r="B13" s="190">
        <v>2.0833333333333299</v>
      </c>
      <c r="C13" s="190">
        <v>0.125</v>
      </c>
      <c r="D13" s="191">
        <v>17</v>
      </c>
      <c r="E13" s="192">
        <f t="shared" si="0"/>
        <v>11.971830985915494</v>
      </c>
      <c r="F13" s="255">
        <v>66</v>
      </c>
      <c r="G13" s="192">
        <f t="shared" si="1"/>
        <v>46.478873239436624</v>
      </c>
      <c r="H13" s="193" t="s">
        <v>89</v>
      </c>
      <c r="I13" s="193">
        <f t="shared" si="2"/>
        <v>41.549295774647888</v>
      </c>
      <c r="J13" s="194">
        <f>(F13-5)/1.42</f>
        <v>42.95774647887324</v>
      </c>
      <c r="K13" s="193">
        <f>J13+(6/1.42)</f>
        <v>47.183098591549296</v>
      </c>
      <c r="L13" s="195">
        <v>14</v>
      </c>
      <c r="M13" s="196" t="s">
        <v>90</v>
      </c>
      <c r="N13" s="196">
        <v>11.2</v>
      </c>
      <c r="O13" s="197">
        <v>118</v>
      </c>
      <c r="P13" s="197">
        <v>87</v>
      </c>
      <c r="Q13" s="197">
        <v>14408825</v>
      </c>
      <c r="R13" s="198">
        <f t="shared" si="3"/>
        <v>3488</v>
      </c>
      <c r="S13" s="199">
        <f t="shared" si="4"/>
        <v>83.712000000000003</v>
      </c>
      <c r="T13" s="199">
        <f t="shared" si="5"/>
        <v>3.488</v>
      </c>
      <c r="U13" s="200">
        <v>7.6</v>
      </c>
      <c r="V13" s="200">
        <f t="shared" si="6"/>
        <v>7.6</v>
      </c>
      <c r="W13" s="262" t="s">
        <v>132</v>
      </c>
      <c r="X13" s="256">
        <v>0</v>
      </c>
      <c r="Y13" s="256">
        <v>0</v>
      </c>
      <c r="Z13" s="256">
        <v>976</v>
      </c>
      <c r="AA13" s="256">
        <v>0</v>
      </c>
      <c r="AB13" s="256">
        <v>1008</v>
      </c>
      <c r="AC13" s="201" t="s">
        <v>91</v>
      </c>
      <c r="AD13" s="201" t="s">
        <v>91</v>
      </c>
      <c r="AE13" s="201" t="s">
        <v>91</v>
      </c>
      <c r="AF13" s="202" t="s">
        <v>91</v>
      </c>
      <c r="AG13" s="202">
        <v>32457246</v>
      </c>
      <c r="AH13" s="203">
        <f>IF(ISBLANK(AG13),"-",AG13-AG12)</f>
        <v>544</v>
      </c>
      <c r="AI13" s="204">
        <f t="shared" si="7"/>
        <v>155.96330275229357</v>
      </c>
      <c r="AJ13" s="205">
        <v>0</v>
      </c>
      <c r="AK13" s="205">
        <v>0</v>
      </c>
      <c r="AL13" s="205">
        <v>1</v>
      </c>
      <c r="AM13" s="205">
        <v>0</v>
      </c>
      <c r="AN13" s="205">
        <v>1</v>
      </c>
      <c r="AO13" s="205">
        <v>0.35</v>
      </c>
      <c r="AP13" s="256">
        <v>7139524</v>
      </c>
      <c r="AQ13" s="256">
        <f t="shared" si="8"/>
        <v>1301</v>
      </c>
      <c r="AR13" s="206"/>
      <c r="AS13" s="207" t="s">
        <v>114</v>
      </c>
      <c r="AV13" s="188" t="s">
        <v>95</v>
      </c>
      <c r="AW13" s="188" t="s">
        <v>96</v>
      </c>
      <c r="AY13" s="253" t="s">
        <v>136</v>
      </c>
    </row>
    <row r="14" spans="2:51" x14ac:dyDescent="0.25">
      <c r="B14" s="190">
        <v>2.125</v>
      </c>
      <c r="C14" s="190">
        <v>0.16666666666666699</v>
      </c>
      <c r="D14" s="191">
        <v>18</v>
      </c>
      <c r="E14" s="192">
        <f t="shared" si="0"/>
        <v>12.67605633802817</v>
      </c>
      <c r="F14" s="255">
        <v>66</v>
      </c>
      <c r="G14" s="192">
        <f t="shared" si="1"/>
        <v>46.478873239436624</v>
      </c>
      <c r="H14" s="193" t="s">
        <v>89</v>
      </c>
      <c r="I14" s="193">
        <f t="shared" si="2"/>
        <v>41.549295774647888</v>
      </c>
      <c r="J14" s="194">
        <f>(F14-5)/1.42</f>
        <v>42.95774647887324</v>
      </c>
      <c r="K14" s="193">
        <f>J14+(6/1.42)</f>
        <v>47.183098591549296</v>
      </c>
      <c r="L14" s="195">
        <v>14</v>
      </c>
      <c r="M14" s="196" t="s">
        <v>90</v>
      </c>
      <c r="N14" s="196">
        <v>12.8</v>
      </c>
      <c r="O14" s="197">
        <v>117</v>
      </c>
      <c r="P14" s="197">
        <v>86</v>
      </c>
      <c r="Q14" s="197">
        <v>14412456</v>
      </c>
      <c r="R14" s="198">
        <f t="shared" si="3"/>
        <v>3631</v>
      </c>
      <c r="S14" s="199">
        <f t="shared" si="4"/>
        <v>87.144000000000005</v>
      </c>
      <c r="T14" s="199">
        <f t="shared" si="5"/>
        <v>3.6309999999999998</v>
      </c>
      <c r="U14" s="200">
        <v>8.9</v>
      </c>
      <c r="V14" s="200">
        <f t="shared" si="6"/>
        <v>8.9</v>
      </c>
      <c r="W14" s="262" t="s">
        <v>132</v>
      </c>
      <c r="X14" s="256">
        <v>0</v>
      </c>
      <c r="Y14" s="256">
        <v>0</v>
      </c>
      <c r="Z14" s="256">
        <v>991</v>
      </c>
      <c r="AA14" s="256">
        <v>0</v>
      </c>
      <c r="AB14" s="256">
        <v>1008</v>
      </c>
      <c r="AC14" s="201" t="s">
        <v>91</v>
      </c>
      <c r="AD14" s="201" t="s">
        <v>91</v>
      </c>
      <c r="AE14" s="201" t="s">
        <v>91</v>
      </c>
      <c r="AF14" s="202" t="s">
        <v>91</v>
      </c>
      <c r="AG14" s="202">
        <v>32457828</v>
      </c>
      <c r="AH14" s="203">
        <f t="shared" ref="AH14:AH34" si="9">IF(ISBLANK(AG14),"-",AG14-AG13)</f>
        <v>582</v>
      </c>
      <c r="AI14" s="204">
        <f t="shared" si="7"/>
        <v>160.28642247314789</v>
      </c>
      <c r="AJ14" s="205">
        <v>0</v>
      </c>
      <c r="AK14" s="205">
        <v>0</v>
      </c>
      <c r="AL14" s="205">
        <v>1</v>
      </c>
      <c r="AM14" s="205">
        <v>0</v>
      </c>
      <c r="AN14" s="205">
        <v>1</v>
      </c>
      <c r="AO14" s="205">
        <v>0.35</v>
      </c>
      <c r="AP14" s="256">
        <v>7140721</v>
      </c>
      <c r="AQ14" s="256">
        <f t="shared" si="8"/>
        <v>1197</v>
      </c>
      <c r="AR14" s="206"/>
      <c r="AS14" s="207" t="s">
        <v>114</v>
      </c>
      <c r="AT14" s="209"/>
      <c r="AV14" s="188" t="s">
        <v>97</v>
      </c>
      <c r="AW14" s="188" t="s">
        <v>98</v>
      </c>
      <c r="AY14" s="253" t="s">
        <v>135</v>
      </c>
    </row>
    <row r="15" spans="2:51" x14ac:dyDescent="0.25">
      <c r="B15" s="190">
        <v>2.1666666666666701</v>
      </c>
      <c r="C15" s="190">
        <v>0.20833333333333301</v>
      </c>
      <c r="D15" s="191">
        <v>22</v>
      </c>
      <c r="E15" s="192">
        <f t="shared" si="0"/>
        <v>15.492957746478874</v>
      </c>
      <c r="F15" s="255">
        <v>66</v>
      </c>
      <c r="G15" s="192">
        <f t="shared" si="1"/>
        <v>46.478873239436624</v>
      </c>
      <c r="H15" s="193" t="s">
        <v>89</v>
      </c>
      <c r="I15" s="193">
        <f t="shared" si="2"/>
        <v>41.549295774647888</v>
      </c>
      <c r="J15" s="194">
        <f>(F15-5)/1.42</f>
        <v>42.95774647887324</v>
      </c>
      <c r="K15" s="193">
        <f>J15+(6/1.42)</f>
        <v>47.183098591549296</v>
      </c>
      <c r="L15" s="195">
        <v>18</v>
      </c>
      <c r="M15" s="196" t="s">
        <v>90</v>
      </c>
      <c r="N15" s="196">
        <v>13.1</v>
      </c>
      <c r="O15" s="197">
        <v>99</v>
      </c>
      <c r="P15" s="197">
        <v>100</v>
      </c>
      <c r="Q15" s="197">
        <v>14416275</v>
      </c>
      <c r="R15" s="198">
        <f t="shared" si="3"/>
        <v>3819</v>
      </c>
      <c r="S15" s="199">
        <f t="shared" si="4"/>
        <v>91.656000000000006</v>
      </c>
      <c r="T15" s="199">
        <f t="shared" si="5"/>
        <v>3.819</v>
      </c>
      <c r="U15" s="200">
        <v>9.5</v>
      </c>
      <c r="V15" s="200">
        <f t="shared" si="6"/>
        <v>9.5</v>
      </c>
      <c r="W15" s="262" t="s">
        <v>132</v>
      </c>
      <c r="X15" s="256">
        <v>0</v>
      </c>
      <c r="Y15" s="256">
        <v>0</v>
      </c>
      <c r="Z15" s="256">
        <v>995</v>
      </c>
      <c r="AA15" s="256">
        <v>0</v>
      </c>
      <c r="AB15" s="256">
        <v>1008</v>
      </c>
      <c r="AC15" s="201" t="s">
        <v>91</v>
      </c>
      <c r="AD15" s="201" t="s">
        <v>91</v>
      </c>
      <c r="AE15" s="201" t="s">
        <v>91</v>
      </c>
      <c r="AF15" s="202" t="s">
        <v>91</v>
      </c>
      <c r="AG15" s="202">
        <v>32458309</v>
      </c>
      <c r="AH15" s="203">
        <f t="shared" si="9"/>
        <v>481</v>
      </c>
      <c r="AI15" s="204">
        <f t="shared" si="7"/>
        <v>125.94920136161299</v>
      </c>
      <c r="AJ15" s="205">
        <v>0</v>
      </c>
      <c r="AK15" s="205">
        <v>0</v>
      </c>
      <c r="AL15" s="205">
        <v>1</v>
      </c>
      <c r="AM15" s="205">
        <v>0</v>
      </c>
      <c r="AN15" s="205">
        <v>1</v>
      </c>
      <c r="AO15" s="205">
        <v>0.35</v>
      </c>
      <c r="AP15" s="256">
        <v>7141340</v>
      </c>
      <c r="AQ15" s="256">
        <f t="shared" si="8"/>
        <v>619</v>
      </c>
      <c r="AR15" s="206"/>
      <c r="AS15" s="207" t="s">
        <v>114</v>
      </c>
      <c r="AV15" s="188" t="s">
        <v>99</v>
      </c>
      <c r="AW15" s="188" t="s">
        <v>100</v>
      </c>
      <c r="AY15" s="253" t="s">
        <v>143</v>
      </c>
    </row>
    <row r="16" spans="2:51" x14ac:dyDescent="0.25">
      <c r="B16" s="190">
        <v>2.2083333333333299</v>
      </c>
      <c r="C16" s="190">
        <v>0.25</v>
      </c>
      <c r="D16" s="191">
        <v>11</v>
      </c>
      <c r="E16" s="192">
        <f t="shared" si="0"/>
        <v>7.746478873239437</v>
      </c>
      <c r="F16" s="210">
        <v>68</v>
      </c>
      <c r="G16" s="192">
        <f t="shared" si="1"/>
        <v>47.887323943661976</v>
      </c>
      <c r="H16" s="193" t="s">
        <v>89</v>
      </c>
      <c r="I16" s="193">
        <f t="shared" si="2"/>
        <v>46.478873239436624</v>
      </c>
      <c r="J16" s="194">
        <f t="shared" ref="J16:J25" si="10">F16/1.42</f>
        <v>47.887323943661976</v>
      </c>
      <c r="K16" s="193">
        <f>J16+1.42</f>
        <v>49.307323943661977</v>
      </c>
      <c r="L16" s="195">
        <v>19</v>
      </c>
      <c r="M16" s="196" t="s">
        <v>101</v>
      </c>
      <c r="N16" s="196">
        <v>13.1</v>
      </c>
      <c r="O16" s="197">
        <v>124</v>
      </c>
      <c r="P16" s="197">
        <v>141</v>
      </c>
      <c r="Q16" s="197">
        <v>14421002</v>
      </c>
      <c r="R16" s="198">
        <f t="shared" si="3"/>
        <v>4727</v>
      </c>
      <c r="S16" s="199">
        <f t="shared" si="4"/>
        <v>113.44799999999999</v>
      </c>
      <c r="T16" s="199">
        <f t="shared" si="5"/>
        <v>4.7270000000000003</v>
      </c>
      <c r="U16" s="200">
        <v>9.5</v>
      </c>
      <c r="V16" s="200">
        <f t="shared" si="6"/>
        <v>9.5</v>
      </c>
      <c r="W16" s="262" t="s">
        <v>152</v>
      </c>
      <c r="X16" s="256">
        <v>0</v>
      </c>
      <c r="Y16" s="256">
        <v>0</v>
      </c>
      <c r="Z16" s="256">
        <v>1159</v>
      </c>
      <c r="AA16" s="256">
        <v>0</v>
      </c>
      <c r="AB16" s="256">
        <v>1169</v>
      </c>
      <c r="AC16" s="201" t="s">
        <v>91</v>
      </c>
      <c r="AD16" s="201" t="s">
        <v>91</v>
      </c>
      <c r="AE16" s="201" t="s">
        <v>91</v>
      </c>
      <c r="AF16" s="202" t="s">
        <v>91</v>
      </c>
      <c r="AG16" s="202">
        <v>32459072</v>
      </c>
      <c r="AH16" s="203">
        <f t="shared" si="9"/>
        <v>763</v>
      </c>
      <c r="AI16" s="204">
        <f t="shared" si="7"/>
        <v>161.41315845144911</v>
      </c>
      <c r="AJ16" s="205">
        <v>0</v>
      </c>
      <c r="AK16" s="205">
        <v>0</v>
      </c>
      <c r="AL16" s="205">
        <v>1</v>
      </c>
      <c r="AM16" s="205">
        <v>0</v>
      </c>
      <c r="AN16" s="205">
        <v>1</v>
      </c>
      <c r="AO16" s="329">
        <v>0</v>
      </c>
      <c r="AP16" s="256">
        <v>7141340</v>
      </c>
      <c r="AQ16" s="256">
        <f t="shared" si="8"/>
        <v>0</v>
      </c>
      <c r="AR16" s="208"/>
      <c r="AS16" s="207" t="s">
        <v>102</v>
      </c>
      <c r="AV16" s="188" t="s">
        <v>103</v>
      </c>
      <c r="AW16" s="188" t="s">
        <v>104</v>
      </c>
      <c r="AY16" s="253" t="s">
        <v>133</v>
      </c>
    </row>
    <row r="17" spans="1:51" x14ac:dyDescent="0.25">
      <c r="B17" s="190">
        <v>2.25</v>
      </c>
      <c r="C17" s="190">
        <v>0.29166666666666702</v>
      </c>
      <c r="D17" s="191">
        <v>8</v>
      </c>
      <c r="E17" s="192">
        <f t="shared" si="0"/>
        <v>5.6338028169014089</v>
      </c>
      <c r="F17" s="210">
        <v>83</v>
      </c>
      <c r="G17" s="192">
        <f t="shared" si="1"/>
        <v>58.450704225352112</v>
      </c>
      <c r="H17" s="193" t="s">
        <v>89</v>
      </c>
      <c r="I17" s="193">
        <f t="shared" si="2"/>
        <v>57.04225352112676</v>
      </c>
      <c r="J17" s="194">
        <f t="shared" si="10"/>
        <v>58.450704225352112</v>
      </c>
      <c r="K17" s="193">
        <f t="shared" ref="K17:K22" si="11">J17+1.42</f>
        <v>59.870704225352114</v>
      </c>
      <c r="L17" s="195">
        <v>19</v>
      </c>
      <c r="M17" s="196" t="s">
        <v>101</v>
      </c>
      <c r="N17" s="196">
        <v>16.7</v>
      </c>
      <c r="O17" s="197">
        <v>138</v>
      </c>
      <c r="P17" s="197">
        <v>149</v>
      </c>
      <c r="Q17" s="197">
        <v>14427261</v>
      </c>
      <c r="R17" s="198">
        <f t="shared" si="3"/>
        <v>6259</v>
      </c>
      <c r="S17" s="199">
        <f t="shared" si="4"/>
        <v>150.21600000000001</v>
      </c>
      <c r="T17" s="199">
        <f t="shared" si="5"/>
        <v>6.2590000000000003</v>
      </c>
      <c r="U17" s="200">
        <v>9.1</v>
      </c>
      <c r="V17" s="200">
        <f t="shared" si="6"/>
        <v>9.1</v>
      </c>
      <c r="W17" s="262" t="s">
        <v>152</v>
      </c>
      <c r="X17" s="256">
        <v>0</v>
      </c>
      <c r="Y17" s="256">
        <v>1031</v>
      </c>
      <c r="Z17" s="256">
        <v>1195</v>
      </c>
      <c r="AA17" s="256">
        <v>1185</v>
      </c>
      <c r="AB17" s="256">
        <v>1199</v>
      </c>
      <c r="AC17" s="201" t="s">
        <v>91</v>
      </c>
      <c r="AD17" s="201" t="s">
        <v>91</v>
      </c>
      <c r="AE17" s="201" t="s">
        <v>91</v>
      </c>
      <c r="AF17" s="202" t="s">
        <v>91</v>
      </c>
      <c r="AG17" s="202">
        <v>32460458</v>
      </c>
      <c r="AH17" s="203">
        <f t="shared" si="9"/>
        <v>1386</v>
      </c>
      <c r="AI17" s="204">
        <f t="shared" si="7"/>
        <v>221.44112478031633</v>
      </c>
      <c r="AJ17" s="205">
        <v>0</v>
      </c>
      <c r="AK17" s="205">
        <v>1</v>
      </c>
      <c r="AL17" s="205">
        <v>1</v>
      </c>
      <c r="AM17" s="205">
        <v>1</v>
      </c>
      <c r="AN17" s="205">
        <v>1</v>
      </c>
      <c r="AO17" s="329">
        <v>0</v>
      </c>
      <c r="AP17" s="256">
        <v>7141340</v>
      </c>
      <c r="AQ17" s="256">
        <f t="shared" si="8"/>
        <v>0</v>
      </c>
      <c r="AR17" s="206"/>
      <c r="AS17" s="207" t="s">
        <v>102</v>
      </c>
      <c r="AT17" s="209"/>
      <c r="AV17" s="188" t="s">
        <v>105</v>
      </c>
      <c r="AW17" s="188" t="s">
        <v>106</v>
      </c>
      <c r="AY17" s="257"/>
    </row>
    <row r="18" spans="1:51" x14ac:dyDescent="0.25">
      <c r="B18" s="190">
        <v>2.2916666666666701</v>
      </c>
      <c r="C18" s="190">
        <v>0.33333333333333298</v>
      </c>
      <c r="D18" s="191">
        <v>8</v>
      </c>
      <c r="E18" s="192">
        <f t="shared" si="0"/>
        <v>5.6338028169014089</v>
      </c>
      <c r="F18" s="210">
        <v>83</v>
      </c>
      <c r="G18" s="192">
        <f t="shared" si="1"/>
        <v>58.450704225352112</v>
      </c>
      <c r="H18" s="193" t="s">
        <v>89</v>
      </c>
      <c r="I18" s="193">
        <f t="shared" si="2"/>
        <v>57.04225352112676</v>
      </c>
      <c r="J18" s="194">
        <f t="shared" si="10"/>
        <v>58.450704225352112</v>
      </c>
      <c r="K18" s="193">
        <f t="shared" si="11"/>
        <v>59.870704225352114</v>
      </c>
      <c r="L18" s="195">
        <v>19</v>
      </c>
      <c r="M18" s="196" t="s">
        <v>101</v>
      </c>
      <c r="N18" s="196">
        <v>17.3</v>
      </c>
      <c r="O18" s="197">
        <v>142</v>
      </c>
      <c r="P18" s="197">
        <v>147</v>
      </c>
      <c r="Q18" s="197">
        <v>14433503</v>
      </c>
      <c r="R18" s="198">
        <f t="shared" si="3"/>
        <v>6242</v>
      </c>
      <c r="S18" s="199">
        <f t="shared" si="4"/>
        <v>149.80799999999999</v>
      </c>
      <c r="T18" s="199">
        <f t="shared" si="5"/>
        <v>6.242</v>
      </c>
      <c r="U18" s="200">
        <v>8.3000000000000007</v>
      </c>
      <c r="V18" s="200">
        <f t="shared" si="6"/>
        <v>8.3000000000000007</v>
      </c>
      <c r="W18" s="262" t="s">
        <v>152</v>
      </c>
      <c r="X18" s="256">
        <v>0</v>
      </c>
      <c r="Y18" s="256">
        <v>1076</v>
      </c>
      <c r="Z18" s="256">
        <v>1195</v>
      </c>
      <c r="AA18" s="256">
        <v>1185</v>
      </c>
      <c r="AB18" s="256">
        <v>1199</v>
      </c>
      <c r="AC18" s="201" t="s">
        <v>91</v>
      </c>
      <c r="AD18" s="201" t="s">
        <v>91</v>
      </c>
      <c r="AE18" s="201" t="s">
        <v>91</v>
      </c>
      <c r="AF18" s="202" t="s">
        <v>91</v>
      </c>
      <c r="AG18" s="202">
        <v>32461864</v>
      </c>
      <c r="AH18" s="203">
        <f t="shared" si="9"/>
        <v>1406</v>
      </c>
      <c r="AI18" s="204">
        <f t="shared" si="7"/>
        <v>225.24831784684397</v>
      </c>
      <c r="AJ18" s="205">
        <v>0</v>
      </c>
      <c r="AK18" s="205">
        <v>1</v>
      </c>
      <c r="AL18" s="205">
        <v>1</v>
      </c>
      <c r="AM18" s="205">
        <v>1</v>
      </c>
      <c r="AN18" s="205">
        <v>1</v>
      </c>
      <c r="AO18" s="329">
        <v>0</v>
      </c>
      <c r="AP18" s="256">
        <v>7141340</v>
      </c>
      <c r="AQ18" s="256">
        <f t="shared" si="8"/>
        <v>0</v>
      </c>
      <c r="AR18" s="206"/>
      <c r="AS18" s="207" t="s">
        <v>102</v>
      </c>
      <c r="AV18" s="188" t="s">
        <v>107</v>
      </c>
      <c r="AW18" s="188" t="s">
        <v>108</v>
      </c>
      <c r="AY18" s="257"/>
    </row>
    <row r="19" spans="1:51" x14ac:dyDescent="0.25">
      <c r="B19" s="190">
        <v>2.3333333333333299</v>
      </c>
      <c r="C19" s="190">
        <v>0.375</v>
      </c>
      <c r="D19" s="191">
        <v>8</v>
      </c>
      <c r="E19" s="192">
        <f t="shared" si="0"/>
        <v>5.6338028169014089</v>
      </c>
      <c r="F19" s="210">
        <v>83</v>
      </c>
      <c r="G19" s="192">
        <f t="shared" si="1"/>
        <v>58.450704225352112</v>
      </c>
      <c r="H19" s="193" t="s">
        <v>89</v>
      </c>
      <c r="I19" s="193">
        <f t="shared" si="2"/>
        <v>57.04225352112676</v>
      </c>
      <c r="J19" s="194">
        <f t="shared" si="10"/>
        <v>58.450704225352112</v>
      </c>
      <c r="K19" s="193">
        <f t="shared" si="11"/>
        <v>59.870704225352114</v>
      </c>
      <c r="L19" s="195">
        <v>19</v>
      </c>
      <c r="M19" s="196" t="s">
        <v>101</v>
      </c>
      <c r="N19" s="196">
        <v>18.399999999999999</v>
      </c>
      <c r="O19" s="197">
        <v>141</v>
      </c>
      <c r="P19" s="197">
        <v>151</v>
      </c>
      <c r="Q19" s="197">
        <v>14439611</v>
      </c>
      <c r="R19" s="198">
        <f t="shared" si="3"/>
        <v>6108</v>
      </c>
      <c r="S19" s="199">
        <f t="shared" si="4"/>
        <v>146.59200000000001</v>
      </c>
      <c r="T19" s="199">
        <f t="shared" si="5"/>
        <v>6.1079999999999997</v>
      </c>
      <c r="U19" s="200">
        <v>7.6</v>
      </c>
      <c r="V19" s="200">
        <f t="shared" si="6"/>
        <v>7.6</v>
      </c>
      <c r="W19" s="262" t="s">
        <v>152</v>
      </c>
      <c r="X19" s="256">
        <v>0</v>
      </c>
      <c r="Y19" s="256">
        <v>1102</v>
      </c>
      <c r="Z19" s="256">
        <v>1195</v>
      </c>
      <c r="AA19" s="256">
        <v>1185</v>
      </c>
      <c r="AB19" s="256">
        <v>1199</v>
      </c>
      <c r="AC19" s="201" t="s">
        <v>91</v>
      </c>
      <c r="AD19" s="201" t="s">
        <v>91</v>
      </c>
      <c r="AE19" s="201" t="s">
        <v>91</v>
      </c>
      <c r="AF19" s="202" t="s">
        <v>91</v>
      </c>
      <c r="AG19" s="202">
        <v>32463228</v>
      </c>
      <c r="AH19" s="203">
        <f t="shared" si="9"/>
        <v>1364</v>
      </c>
      <c r="AI19" s="204">
        <f t="shared" si="7"/>
        <v>223.31368696791094</v>
      </c>
      <c r="AJ19" s="205">
        <v>0</v>
      </c>
      <c r="AK19" s="205">
        <v>1</v>
      </c>
      <c r="AL19" s="205">
        <v>1</v>
      </c>
      <c r="AM19" s="205">
        <v>1</v>
      </c>
      <c r="AN19" s="205">
        <v>1</v>
      </c>
      <c r="AO19" s="329">
        <v>0</v>
      </c>
      <c r="AP19" s="256">
        <v>7141340</v>
      </c>
      <c r="AQ19" s="256">
        <f t="shared" si="8"/>
        <v>0</v>
      </c>
      <c r="AR19" s="206"/>
      <c r="AS19" s="207" t="s">
        <v>102</v>
      </c>
      <c r="AV19" s="188" t="s">
        <v>109</v>
      </c>
      <c r="AW19" s="188" t="s">
        <v>110</v>
      </c>
      <c r="AY19" s="257"/>
    </row>
    <row r="20" spans="1:51" x14ac:dyDescent="0.25">
      <c r="B20" s="190">
        <v>2.375</v>
      </c>
      <c r="C20" s="190">
        <v>0.41666666666666669</v>
      </c>
      <c r="D20" s="191">
        <v>8</v>
      </c>
      <c r="E20" s="192">
        <f t="shared" si="0"/>
        <v>5.6338028169014089</v>
      </c>
      <c r="F20" s="210">
        <v>83</v>
      </c>
      <c r="G20" s="192">
        <f t="shared" si="1"/>
        <v>58.450704225352112</v>
      </c>
      <c r="H20" s="193" t="s">
        <v>89</v>
      </c>
      <c r="I20" s="193">
        <f t="shared" si="2"/>
        <v>57.04225352112676</v>
      </c>
      <c r="J20" s="194">
        <f t="shared" si="10"/>
        <v>58.450704225352112</v>
      </c>
      <c r="K20" s="193">
        <f t="shared" si="11"/>
        <v>59.870704225352114</v>
      </c>
      <c r="L20" s="195">
        <v>19</v>
      </c>
      <c r="M20" s="196" t="s">
        <v>101</v>
      </c>
      <c r="N20" s="196">
        <v>17.7</v>
      </c>
      <c r="O20" s="197">
        <v>143</v>
      </c>
      <c r="P20" s="197">
        <v>148</v>
      </c>
      <c r="Q20" s="197">
        <v>14445901</v>
      </c>
      <c r="R20" s="198">
        <f t="shared" si="3"/>
        <v>6290</v>
      </c>
      <c r="S20" s="199">
        <f t="shared" si="4"/>
        <v>150.96</v>
      </c>
      <c r="T20" s="199">
        <f t="shared" si="5"/>
        <v>6.29</v>
      </c>
      <c r="U20" s="200">
        <v>6.9</v>
      </c>
      <c r="V20" s="200">
        <f t="shared" si="6"/>
        <v>6.9</v>
      </c>
      <c r="W20" s="262" t="s">
        <v>152</v>
      </c>
      <c r="X20" s="256">
        <v>0</v>
      </c>
      <c r="Y20" s="256">
        <v>1136</v>
      </c>
      <c r="Z20" s="256">
        <v>1195</v>
      </c>
      <c r="AA20" s="256">
        <v>1185</v>
      </c>
      <c r="AB20" s="256">
        <v>1199</v>
      </c>
      <c r="AC20" s="201" t="s">
        <v>91</v>
      </c>
      <c r="AD20" s="201" t="s">
        <v>91</v>
      </c>
      <c r="AE20" s="201" t="s">
        <v>91</v>
      </c>
      <c r="AF20" s="202" t="s">
        <v>91</v>
      </c>
      <c r="AG20" s="202">
        <v>32464578</v>
      </c>
      <c r="AH20" s="203">
        <f t="shared" si="9"/>
        <v>1350</v>
      </c>
      <c r="AI20" s="204">
        <f t="shared" si="7"/>
        <v>214.62639109697932</v>
      </c>
      <c r="AJ20" s="205">
        <v>0</v>
      </c>
      <c r="AK20" s="205">
        <v>1</v>
      </c>
      <c r="AL20" s="205">
        <v>1</v>
      </c>
      <c r="AM20" s="205">
        <v>1</v>
      </c>
      <c r="AN20" s="205">
        <v>1</v>
      </c>
      <c r="AO20" s="329">
        <v>0</v>
      </c>
      <c r="AP20" s="256">
        <v>7141340</v>
      </c>
      <c r="AQ20" s="256">
        <f t="shared" si="8"/>
        <v>0</v>
      </c>
      <c r="AR20" s="208"/>
      <c r="AS20" s="207" t="s">
        <v>102</v>
      </c>
      <c r="AY20" s="257"/>
    </row>
    <row r="21" spans="1:51" x14ac:dyDescent="0.25">
      <c r="B21" s="190">
        <v>2.4166666666666701</v>
      </c>
      <c r="C21" s="190">
        <v>0.45833333333333298</v>
      </c>
      <c r="D21" s="191">
        <v>9</v>
      </c>
      <c r="E21" s="192">
        <f t="shared" si="0"/>
        <v>6.3380281690140849</v>
      </c>
      <c r="F21" s="210">
        <v>83</v>
      </c>
      <c r="G21" s="192">
        <f t="shared" si="1"/>
        <v>58.450704225352112</v>
      </c>
      <c r="H21" s="193" t="s">
        <v>89</v>
      </c>
      <c r="I21" s="193">
        <f t="shared" si="2"/>
        <v>57.04225352112676</v>
      </c>
      <c r="J21" s="194">
        <f t="shared" si="10"/>
        <v>58.450704225352112</v>
      </c>
      <c r="K21" s="193">
        <f t="shared" si="11"/>
        <v>59.870704225352114</v>
      </c>
      <c r="L21" s="195">
        <v>19</v>
      </c>
      <c r="M21" s="196" t="s">
        <v>101</v>
      </c>
      <c r="N21" s="196">
        <v>17.7</v>
      </c>
      <c r="O21" s="197">
        <v>139</v>
      </c>
      <c r="P21" s="197">
        <v>143</v>
      </c>
      <c r="Q21" s="197">
        <v>14451922</v>
      </c>
      <c r="R21" s="198">
        <f>Q21-Q20</f>
        <v>6021</v>
      </c>
      <c r="S21" s="199">
        <f t="shared" si="4"/>
        <v>144.50399999999999</v>
      </c>
      <c r="T21" s="199">
        <f t="shared" si="5"/>
        <v>6.0209999999999999</v>
      </c>
      <c r="U21" s="200">
        <v>6.3</v>
      </c>
      <c r="V21" s="200">
        <f t="shared" si="6"/>
        <v>6.3</v>
      </c>
      <c r="W21" s="262" t="s">
        <v>152</v>
      </c>
      <c r="X21" s="256">
        <v>0</v>
      </c>
      <c r="Y21" s="256">
        <v>1063</v>
      </c>
      <c r="Z21" s="256">
        <v>1195</v>
      </c>
      <c r="AA21" s="256">
        <v>1185</v>
      </c>
      <c r="AB21" s="256">
        <v>1199</v>
      </c>
      <c r="AC21" s="201" t="s">
        <v>91</v>
      </c>
      <c r="AD21" s="201" t="s">
        <v>91</v>
      </c>
      <c r="AE21" s="201" t="s">
        <v>91</v>
      </c>
      <c r="AF21" s="202" t="s">
        <v>91</v>
      </c>
      <c r="AG21" s="202">
        <v>32465940</v>
      </c>
      <c r="AH21" s="203">
        <f t="shared" si="9"/>
        <v>1362</v>
      </c>
      <c r="AI21" s="204">
        <f t="shared" si="7"/>
        <v>226.20827105132039</v>
      </c>
      <c r="AJ21" s="205">
        <v>0</v>
      </c>
      <c r="AK21" s="205">
        <v>1</v>
      </c>
      <c r="AL21" s="205">
        <v>1</v>
      </c>
      <c r="AM21" s="205">
        <v>1</v>
      </c>
      <c r="AN21" s="205">
        <v>1</v>
      </c>
      <c r="AO21" s="329">
        <v>0</v>
      </c>
      <c r="AP21" s="256">
        <v>7141340</v>
      </c>
      <c r="AQ21" s="256">
        <f t="shared" si="8"/>
        <v>0</v>
      </c>
      <c r="AR21" s="206"/>
      <c r="AS21" s="207" t="s">
        <v>102</v>
      </c>
      <c r="AY21" s="257"/>
    </row>
    <row r="22" spans="1:51" x14ac:dyDescent="0.25">
      <c r="B22" s="190">
        <v>2.4583333333333299</v>
      </c>
      <c r="C22" s="190">
        <v>0.5</v>
      </c>
      <c r="D22" s="191">
        <v>9</v>
      </c>
      <c r="E22" s="192">
        <f t="shared" si="0"/>
        <v>6.3380281690140849</v>
      </c>
      <c r="F22" s="210">
        <v>83</v>
      </c>
      <c r="G22" s="192">
        <f t="shared" si="1"/>
        <v>58.450704225352112</v>
      </c>
      <c r="H22" s="193" t="s">
        <v>89</v>
      </c>
      <c r="I22" s="193">
        <f t="shared" si="2"/>
        <v>57.04225352112676</v>
      </c>
      <c r="J22" s="194">
        <f t="shared" si="10"/>
        <v>58.450704225352112</v>
      </c>
      <c r="K22" s="193">
        <f t="shared" si="11"/>
        <v>59.870704225352114</v>
      </c>
      <c r="L22" s="195">
        <v>19</v>
      </c>
      <c r="M22" s="196" t="s">
        <v>101</v>
      </c>
      <c r="N22" s="196">
        <v>17.3</v>
      </c>
      <c r="O22" s="197">
        <v>140</v>
      </c>
      <c r="P22" s="197">
        <v>145</v>
      </c>
      <c r="Q22" s="197">
        <v>14458043</v>
      </c>
      <c r="R22" s="198">
        <f t="shared" si="3"/>
        <v>6121</v>
      </c>
      <c r="S22" s="199">
        <f t="shared" si="4"/>
        <v>146.904</v>
      </c>
      <c r="T22" s="199">
        <f t="shared" si="5"/>
        <v>6.1210000000000004</v>
      </c>
      <c r="U22" s="200">
        <v>5.8</v>
      </c>
      <c r="V22" s="200">
        <f t="shared" si="6"/>
        <v>5.8</v>
      </c>
      <c r="W22" s="262" t="s">
        <v>152</v>
      </c>
      <c r="X22" s="256">
        <v>0</v>
      </c>
      <c r="Y22" s="256">
        <v>1054</v>
      </c>
      <c r="Z22" s="256">
        <v>1195</v>
      </c>
      <c r="AA22" s="256">
        <v>1185</v>
      </c>
      <c r="AB22" s="256">
        <v>1199</v>
      </c>
      <c r="AC22" s="201" t="s">
        <v>91</v>
      </c>
      <c r="AD22" s="201" t="s">
        <v>91</v>
      </c>
      <c r="AE22" s="201" t="s">
        <v>91</v>
      </c>
      <c r="AF22" s="202" t="s">
        <v>91</v>
      </c>
      <c r="AG22" s="202">
        <v>32467314</v>
      </c>
      <c r="AH22" s="203">
        <f t="shared" si="9"/>
        <v>1374</v>
      </c>
      <c r="AI22" s="204">
        <f t="shared" si="7"/>
        <v>224.47312530632249</v>
      </c>
      <c r="AJ22" s="205">
        <v>0</v>
      </c>
      <c r="AK22" s="205">
        <v>1</v>
      </c>
      <c r="AL22" s="205">
        <v>1</v>
      </c>
      <c r="AM22" s="205">
        <v>1</v>
      </c>
      <c r="AN22" s="205">
        <v>1</v>
      </c>
      <c r="AO22" s="329">
        <v>0</v>
      </c>
      <c r="AP22" s="256">
        <v>7141340</v>
      </c>
      <c r="AQ22" s="256">
        <f t="shared" si="8"/>
        <v>0</v>
      </c>
      <c r="AR22" s="206"/>
      <c r="AS22" s="207" t="s">
        <v>102</v>
      </c>
      <c r="AV22" s="211" t="s">
        <v>111</v>
      </c>
      <c r="AY22" s="257"/>
    </row>
    <row r="23" spans="1:51" x14ac:dyDescent="0.25">
      <c r="A23" s="301" t="s">
        <v>144</v>
      </c>
      <c r="B23" s="190">
        <v>2.5</v>
      </c>
      <c r="C23" s="190">
        <v>0.54166666666666696</v>
      </c>
      <c r="D23" s="191">
        <v>6</v>
      </c>
      <c r="E23" s="192">
        <f t="shared" si="0"/>
        <v>4.2253521126760569</v>
      </c>
      <c r="F23" s="255">
        <v>81</v>
      </c>
      <c r="G23" s="192">
        <f t="shared" si="1"/>
        <v>57.04225352112676</v>
      </c>
      <c r="H23" s="193" t="s">
        <v>89</v>
      </c>
      <c r="I23" s="193">
        <f t="shared" si="2"/>
        <v>55.633802816901408</v>
      </c>
      <c r="J23" s="194">
        <f t="shared" si="10"/>
        <v>57.04225352112676</v>
      </c>
      <c r="K23" s="193">
        <f>J23+(6/1.42)</f>
        <v>61.267605633802816</v>
      </c>
      <c r="L23" s="195">
        <v>19</v>
      </c>
      <c r="M23" s="196" t="s">
        <v>101</v>
      </c>
      <c r="N23" s="196">
        <v>17.5</v>
      </c>
      <c r="O23" s="197">
        <v>139</v>
      </c>
      <c r="P23" s="197">
        <v>140</v>
      </c>
      <c r="Q23" s="197">
        <v>14463884</v>
      </c>
      <c r="R23" s="198">
        <f t="shared" si="3"/>
        <v>5841</v>
      </c>
      <c r="S23" s="199">
        <f t="shared" si="4"/>
        <v>140.184</v>
      </c>
      <c r="T23" s="199">
        <f t="shared" si="5"/>
        <v>5.8410000000000002</v>
      </c>
      <c r="U23" s="200">
        <v>5.3</v>
      </c>
      <c r="V23" s="200">
        <f t="shared" si="6"/>
        <v>5.3</v>
      </c>
      <c r="W23" s="262" t="s">
        <v>152</v>
      </c>
      <c r="X23" s="256">
        <v>0</v>
      </c>
      <c r="Y23" s="256">
        <v>1035</v>
      </c>
      <c r="Z23" s="256">
        <v>1195</v>
      </c>
      <c r="AA23" s="256">
        <v>1185</v>
      </c>
      <c r="AB23" s="256">
        <v>1199</v>
      </c>
      <c r="AC23" s="201" t="s">
        <v>91</v>
      </c>
      <c r="AD23" s="201" t="s">
        <v>91</v>
      </c>
      <c r="AE23" s="201" t="s">
        <v>91</v>
      </c>
      <c r="AF23" s="202" t="s">
        <v>91</v>
      </c>
      <c r="AG23" s="202">
        <v>32468670</v>
      </c>
      <c r="AH23" s="203">
        <f t="shared" si="9"/>
        <v>1356</v>
      </c>
      <c r="AI23" s="204">
        <f t="shared" si="7"/>
        <v>232.15202876219826</v>
      </c>
      <c r="AJ23" s="205">
        <v>0</v>
      </c>
      <c r="AK23" s="205">
        <v>1</v>
      </c>
      <c r="AL23" s="205">
        <v>1</v>
      </c>
      <c r="AM23" s="205">
        <v>1</v>
      </c>
      <c r="AN23" s="205">
        <v>1</v>
      </c>
      <c r="AO23" s="329">
        <v>0</v>
      </c>
      <c r="AP23" s="256">
        <v>7141340</v>
      </c>
      <c r="AQ23" s="256">
        <f t="shared" si="8"/>
        <v>0</v>
      </c>
      <c r="AR23" s="206"/>
      <c r="AS23" s="207" t="s">
        <v>114</v>
      </c>
      <c r="AT23" s="209"/>
      <c r="AV23" s="212" t="s">
        <v>112</v>
      </c>
      <c r="AW23" s="213" t="s">
        <v>113</v>
      </c>
      <c r="AY23" s="257"/>
    </row>
    <row r="24" spans="1:51" x14ac:dyDescent="0.25">
      <c r="B24" s="190">
        <v>2.5416666666666701</v>
      </c>
      <c r="C24" s="190">
        <v>0.58333333333333404</v>
      </c>
      <c r="D24" s="191">
        <v>6</v>
      </c>
      <c r="E24" s="192">
        <f t="shared" si="0"/>
        <v>4.2253521126760569</v>
      </c>
      <c r="F24" s="255">
        <v>81</v>
      </c>
      <c r="G24" s="192">
        <f t="shared" si="1"/>
        <v>57.04225352112676</v>
      </c>
      <c r="H24" s="193" t="s">
        <v>89</v>
      </c>
      <c r="I24" s="193">
        <f t="shared" si="2"/>
        <v>55.633802816901408</v>
      </c>
      <c r="J24" s="194">
        <f t="shared" si="10"/>
        <v>57.04225352112676</v>
      </c>
      <c r="K24" s="193">
        <f t="shared" ref="K24:K34" si="12">J24+(6/1.42)</f>
        <v>61.267605633802816</v>
      </c>
      <c r="L24" s="195">
        <v>18</v>
      </c>
      <c r="M24" s="196" t="s">
        <v>101</v>
      </c>
      <c r="N24" s="196">
        <v>17.3</v>
      </c>
      <c r="O24" s="197">
        <v>138</v>
      </c>
      <c r="P24" s="197">
        <v>138</v>
      </c>
      <c r="Q24" s="197">
        <v>14469676</v>
      </c>
      <c r="R24" s="198">
        <f t="shared" si="3"/>
        <v>5792</v>
      </c>
      <c r="S24" s="199">
        <f t="shared" si="4"/>
        <v>139.00800000000001</v>
      </c>
      <c r="T24" s="199">
        <f t="shared" si="5"/>
        <v>5.7919999999999998</v>
      </c>
      <c r="U24" s="200">
        <v>4.8</v>
      </c>
      <c r="V24" s="200">
        <f t="shared" si="6"/>
        <v>4.8</v>
      </c>
      <c r="W24" s="262" t="s">
        <v>152</v>
      </c>
      <c r="X24" s="256">
        <v>0</v>
      </c>
      <c r="Y24" s="256">
        <v>1012</v>
      </c>
      <c r="Z24" s="256">
        <v>1195</v>
      </c>
      <c r="AA24" s="256">
        <v>1185</v>
      </c>
      <c r="AB24" s="256">
        <v>1199</v>
      </c>
      <c r="AC24" s="201" t="s">
        <v>91</v>
      </c>
      <c r="AD24" s="201" t="s">
        <v>91</v>
      </c>
      <c r="AE24" s="201" t="s">
        <v>91</v>
      </c>
      <c r="AF24" s="202" t="s">
        <v>91</v>
      </c>
      <c r="AG24" s="202">
        <v>32470012</v>
      </c>
      <c r="AH24" s="203">
        <f t="shared" si="9"/>
        <v>1342</v>
      </c>
      <c r="AI24" s="204">
        <f t="shared" si="7"/>
        <v>231.6988950276243</v>
      </c>
      <c r="AJ24" s="205">
        <v>0</v>
      </c>
      <c r="AK24" s="205">
        <v>1</v>
      </c>
      <c r="AL24" s="205">
        <v>1</v>
      </c>
      <c r="AM24" s="205">
        <v>1</v>
      </c>
      <c r="AN24" s="205">
        <v>1</v>
      </c>
      <c r="AO24" s="329">
        <v>0</v>
      </c>
      <c r="AP24" s="256">
        <v>7141340</v>
      </c>
      <c r="AQ24" s="256">
        <f t="shared" si="8"/>
        <v>0</v>
      </c>
      <c r="AR24" s="208"/>
      <c r="AS24" s="207" t="s">
        <v>114</v>
      </c>
      <c r="AV24" s="214" t="s">
        <v>30</v>
      </c>
      <c r="AW24" s="214">
        <v>14.7</v>
      </c>
      <c r="AY24" s="257"/>
    </row>
    <row r="25" spans="1:51" x14ac:dyDescent="0.25">
      <c r="B25" s="190">
        <v>2.5833333333333299</v>
      </c>
      <c r="C25" s="190">
        <v>0.625</v>
      </c>
      <c r="D25" s="191">
        <v>6</v>
      </c>
      <c r="E25" s="192">
        <f t="shared" si="0"/>
        <v>4.2253521126760569</v>
      </c>
      <c r="F25" s="255">
        <v>81</v>
      </c>
      <c r="G25" s="192">
        <f t="shared" si="1"/>
        <v>57.04225352112676</v>
      </c>
      <c r="H25" s="193" t="s">
        <v>89</v>
      </c>
      <c r="I25" s="193">
        <f t="shared" si="2"/>
        <v>55.633802816901408</v>
      </c>
      <c r="J25" s="194">
        <f t="shared" si="10"/>
        <v>57.04225352112676</v>
      </c>
      <c r="K25" s="193">
        <f t="shared" si="12"/>
        <v>61.267605633802816</v>
      </c>
      <c r="L25" s="195">
        <v>18</v>
      </c>
      <c r="M25" s="196" t="s">
        <v>101</v>
      </c>
      <c r="N25" s="196">
        <v>16.899999999999999</v>
      </c>
      <c r="O25" s="197">
        <v>137</v>
      </c>
      <c r="P25" s="197">
        <v>134</v>
      </c>
      <c r="Q25" s="197">
        <v>14475417</v>
      </c>
      <c r="R25" s="198">
        <f t="shared" si="3"/>
        <v>5741</v>
      </c>
      <c r="S25" s="199">
        <f t="shared" si="4"/>
        <v>137.78399999999999</v>
      </c>
      <c r="T25" s="199">
        <f t="shared" si="5"/>
        <v>5.7409999999999997</v>
      </c>
      <c r="U25" s="200">
        <v>4.5999999999999996</v>
      </c>
      <c r="V25" s="200">
        <f t="shared" si="6"/>
        <v>4.5999999999999996</v>
      </c>
      <c r="W25" s="262" t="s">
        <v>152</v>
      </c>
      <c r="X25" s="256">
        <v>0</v>
      </c>
      <c r="Y25" s="256">
        <v>1004</v>
      </c>
      <c r="Z25" s="256">
        <v>1195</v>
      </c>
      <c r="AA25" s="256">
        <v>1185</v>
      </c>
      <c r="AB25" s="256">
        <v>1199</v>
      </c>
      <c r="AC25" s="201" t="s">
        <v>91</v>
      </c>
      <c r="AD25" s="201" t="s">
        <v>91</v>
      </c>
      <c r="AE25" s="201" t="s">
        <v>91</v>
      </c>
      <c r="AF25" s="202" t="s">
        <v>91</v>
      </c>
      <c r="AG25" s="202">
        <v>32471340</v>
      </c>
      <c r="AH25" s="203">
        <f t="shared" si="9"/>
        <v>1328</v>
      </c>
      <c r="AI25" s="204">
        <f t="shared" si="7"/>
        <v>231.31858561226269</v>
      </c>
      <c r="AJ25" s="205">
        <v>0</v>
      </c>
      <c r="AK25" s="205">
        <v>1</v>
      </c>
      <c r="AL25" s="205">
        <v>1</v>
      </c>
      <c r="AM25" s="205">
        <v>1</v>
      </c>
      <c r="AN25" s="205">
        <v>1</v>
      </c>
      <c r="AO25" s="329">
        <v>0</v>
      </c>
      <c r="AP25" s="256">
        <v>7141340</v>
      </c>
      <c r="AQ25" s="256">
        <f t="shared" si="8"/>
        <v>0</v>
      </c>
      <c r="AR25" s="206"/>
      <c r="AS25" s="207" t="s">
        <v>114</v>
      </c>
      <c r="AV25" s="214" t="s">
        <v>75</v>
      </c>
      <c r="AW25" s="214">
        <v>10.36</v>
      </c>
      <c r="AY25" s="257"/>
    </row>
    <row r="26" spans="1:51" x14ac:dyDescent="0.25">
      <c r="B26" s="190">
        <v>2.625</v>
      </c>
      <c r="C26" s="190">
        <v>0.66666666666666696</v>
      </c>
      <c r="D26" s="191">
        <v>6</v>
      </c>
      <c r="E26" s="192">
        <f t="shared" si="0"/>
        <v>4.2253521126760569</v>
      </c>
      <c r="F26" s="255">
        <v>81</v>
      </c>
      <c r="G26" s="192">
        <f t="shared" si="1"/>
        <v>57.04225352112676</v>
      </c>
      <c r="H26" s="193" t="s">
        <v>89</v>
      </c>
      <c r="I26" s="193">
        <f t="shared" si="2"/>
        <v>53.521126760563384</v>
      </c>
      <c r="J26" s="194">
        <f>(F26-3)/1.42</f>
        <v>54.929577464788736</v>
      </c>
      <c r="K26" s="193">
        <f t="shared" si="12"/>
        <v>59.154929577464792</v>
      </c>
      <c r="L26" s="195">
        <v>18</v>
      </c>
      <c r="M26" s="196" t="s">
        <v>101</v>
      </c>
      <c r="N26" s="196">
        <v>16.7</v>
      </c>
      <c r="O26" s="197">
        <v>136</v>
      </c>
      <c r="P26" s="197">
        <v>135</v>
      </c>
      <c r="Q26" s="197">
        <v>14481171</v>
      </c>
      <c r="R26" s="198">
        <f t="shared" si="3"/>
        <v>5754</v>
      </c>
      <c r="S26" s="199">
        <f t="shared" si="4"/>
        <v>138.096</v>
      </c>
      <c r="T26" s="199">
        <f t="shared" si="5"/>
        <v>5.7539999999999996</v>
      </c>
      <c r="U26" s="200">
        <v>4.5</v>
      </c>
      <c r="V26" s="200">
        <f t="shared" si="6"/>
        <v>4.5</v>
      </c>
      <c r="W26" s="262" t="s">
        <v>152</v>
      </c>
      <c r="X26" s="256">
        <v>0</v>
      </c>
      <c r="Y26" s="256">
        <v>1013</v>
      </c>
      <c r="Z26" s="256">
        <v>1195</v>
      </c>
      <c r="AA26" s="256">
        <v>1185</v>
      </c>
      <c r="AB26" s="256">
        <v>1199</v>
      </c>
      <c r="AC26" s="201" t="s">
        <v>91</v>
      </c>
      <c r="AD26" s="201" t="s">
        <v>91</v>
      </c>
      <c r="AE26" s="201" t="s">
        <v>91</v>
      </c>
      <c r="AF26" s="202" t="s">
        <v>91</v>
      </c>
      <c r="AG26" s="202">
        <v>32472681</v>
      </c>
      <c r="AH26" s="203">
        <f t="shared" si="9"/>
        <v>1341</v>
      </c>
      <c r="AI26" s="204">
        <f t="shared" si="7"/>
        <v>233.05526590198124</v>
      </c>
      <c r="AJ26" s="205">
        <v>0</v>
      </c>
      <c r="AK26" s="205">
        <v>1</v>
      </c>
      <c r="AL26" s="205">
        <v>1</v>
      </c>
      <c r="AM26" s="205">
        <v>1</v>
      </c>
      <c r="AN26" s="205">
        <v>1</v>
      </c>
      <c r="AO26" s="329">
        <v>0</v>
      </c>
      <c r="AP26" s="256">
        <v>7141340</v>
      </c>
      <c r="AQ26" s="256">
        <f t="shared" si="8"/>
        <v>0</v>
      </c>
      <c r="AR26" s="206"/>
      <c r="AS26" s="207" t="s">
        <v>114</v>
      </c>
      <c r="AV26" s="214" t="s">
        <v>115</v>
      </c>
      <c r="AW26" s="214">
        <v>1.01325</v>
      </c>
      <c r="AY26" s="257"/>
    </row>
    <row r="27" spans="1:51" x14ac:dyDescent="0.25">
      <c r="B27" s="190">
        <v>2.6666666666666701</v>
      </c>
      <c r="C27" s="190">
        <v>0.70833333333333404</v>
      </c>
      <c r="D27" s="191">
        <v>5</v>
      </c>
      <c r="E27" s="192">
        <f t="shared" si="0"/>
        <v>3.5211267605633805</v>
      </c>
      <c r="F27" s="255">
        <v>81</v>
      </c>
      <c r="G27" s="192">
        <f t="shared" si="1"/>
        <v>57.04225352112676</v>
      </c>
      <c r="H27" s="193" t="s">
        <v>89</v>
      </c>
      <c r="I27" s="193">
        <f t="shared" si="2"/>
        <v>53.521126760563384</v>
      </c>
      <c r="J27" s="194">
        <f t="shared" ref="J27:J32" si="13">(F27-3)/1.42</f>
        <v>54.929577464788736</v>
      </c>
      <c r="K27" s="193">
        <f t="shared" si="12"/>
        <v>59.154929577464792</v>
      </c>
      <c r="L27" s="195">
        <v>18</v>
      </c>
      <c r="M27" s="196" t="s">
        <v>101</v>
      </c>
      <c r="N27" s="196">
        <v>16.7</v>
      </c>
      <c r="O27" s="197">
        <v>132</v>
      </c>
      <c r="P27" s="197">
        <v>137</v>
      </c>
      <c r="Q27" s="197">
        <v>14486864</v>
      </c>
      <c r="R27" s="198">
        <f t="shared" si="3"/>
        <v>5693</v>
      </c>
      <c r="S27" s="199">
        <f t="shared" si="4"/>
        <v>136.63200000000001</v>
      </c>
      <c r="T27" s="199">
        <f t="shared" si="5"/>
        <v>5.6929999999999996</v>
      </c>
      <c r="U27" s="200">
        <v>4.0999999999999996</v>
      </c>
      <c r="V27" s="200">
        <f t="shared" si="6"/>
        <v>4.0999999999999996</v>
      </c>
      <c r="W27" s="262" t="s">
        <v>152</v>
      </c>
      <c r="X27" s="256">
        <v>0</v>
      </c>
      <c r="Y27" s="256">
        <v>1069</v>
      </c>
      <c r="Z27" s="256">
        <v>1195</v>
      </c>
      <c r="AA27" s="256">
        <v>1185</v>
      </c>
      <c r="AB27" s="256">
        <v>1199</v>
      </c>
      <c r="AC27" s="201" t="s">
        <v>91</v>
      </c>
      <c r="AD27" s="201" t="s">
        <v>91</v>
      </c>
      <c r="AE27" s="201" t="s">
        <v>91</v>
      </c>
      <c r="AF27" s="202" t="s">
        <v>91</v>
      </c>
      <c r="AG27" s="202">
        <v>32474006</v>
      </c>
      <c r="AH27" s="203">
        <f t="shared" si="9"/>
        <v>1325</v>
      </c>
      <c r="AI27" s="204">
        <f t="shared" si="7"/>
        <v>232.74196381521168</v>
      </c>
      <c r="AJ27" s="205">
        <v>0</v>
      </c>
      <c r="AK27" s="205">
        <v>1</v>
      </c>
      <c r="AL27" s="205">
        <v>1</v>
      </c>
      <c r="AM27" s="205">
        <v>1</v>
      </c>
      <c r="AN27" s="205">
        <v>1</v>
      </c>
      <c r="AO27" s="329">
        <v>0</v>
      </c>
      <c r="AP27" s="256">
        <v>7141340</v>
      </c>
      <c r="AQ27" s="256">
        <f t="shared" si="8"/>
        <v>0</v>
      </c>
      <c r="AR27" s="206"/>
      <c r="AS27" s="207" t="s">
        <v>114</v>
      </c>
      <c r="AV27" s="214" t="s">
        <v>116</v>
      </c>
      <c r="AW27" s="214">
        <v>1</v>
      </c>
      <c r="AY27" s="257"/>
    </row>
    <row r="28" spans="1:51" x14ac:dyDescent="0.25">
      <c r="B28" s="190">
        <v>2.7083333333333299</v>
      </c>
      <c r="C28" s="190">
        <v>0.750000000000002</v>
      </c>
      <c r="D28" s="191">
        <v>3</v>
      </c>
      <c r="E28" s="192">
        <f t="shared" si="0"/>
        <v>2.1126760563380285</v>
      </c>
      <c r="F28" s="255">
        <v>78</v>
      </c>
      <c r="G28" s="192">
        <f t="shared" si="1"/>
        <v>54.929577464788736</v>
      </c>
      <c r="H28" s="193" t="s">
        <v>89</v>
      </c>
      <c r="I28" s="193">
        <f t="shared" si="2"/>
        <v>51.408450704225352</v>
      </c>
      <c r="J28" s="194">
        <f t="shared" si="13"/>
        <v>52.816901408450704</v>
      </c>
      <c r="K28" s="193">
        <f t="shared" si="12"/>
        <v>57.04225352112676</v>
      </c>
      <c r="L28" s="195">
        <v>18</v>
      </c>
      <c r="M28" s="196" t="s">
        <v>101</v>
      </c>
      <c r="N28" s="196">
        <v>16.7</v>
      </c>
      <c r="O28" s="197">
        <v>133</v>
      </c>
      <c r="P28" s="197">
        <v>136</v>
      </c>
      <c r="Q28" s="197">
        <v>14492536</v>
      </c>
      <c r="R28" s="198">
        <f t="shared" si="3"/>
        <v>5672</v>
      </c>
      <c r="S28" s="199">
        <f t="shared" si="4"/>
        <v>136.12799999999999</v>
      </c>
      <c r="T28" s="199">
        <f t="shared" si="5"/>
        <v>5.6719999999999997</v>
      </c>
      <c r="U28" s="200">
        <v>3.8</v>
      </c>
      <c r="V28" s="200">
        <f t="shared" si="6"/>
        <v>3.8</v>
      </c>
      <c r="W28" s="262" t="s">
        <v>152</v>
      </c>
      <c r="X28" s="256">
        <v>0</v>
      </c>
      <c r="Y28" s="256">
        <v>1025</v>
      </c>
      <c r="Z28" s="256">
        <v>1195</v>
      </c>
      <c r="AA28" s="256">
        <v>1185</v>
      </c>
      <c r="AB28" s="256">
        <v>1199</v>
      </c>
      <c r="AC28" s="201" t="s">
        <v>91</v>
      </c>
      <c r="AD28" s="201" t="s">
        <v>91</v>
      </c>
      <c r="AE28" s="201" t="s">
        <v>91</v>
      </c>
      <c r="AF28" s="202" t="s">
        <v>91</v>
      </c>
      <c r="AG28" s="202">
        <v>32475318</v>
      </c>
      <c r="AH28" s="203">
        <f t="shared" si="9"/>
        <v>1312</v>
      </c>
      <c r="AI28" s="204">
        <f t="shared" si="7"/>
        <v>231.31170662905501</v>
      </c>
      <c r="AJ28" s="205">
        <v>0</v>
      </c>
      <c r="AK28" s="205">
        <v>1</v>
      </c>
      <c r="AL28" s="205">
        <v>1</v>
      </c>
      <c r="AM28" s="205">
        <v>1</v>
      </c>
      <c r="AN28" s="205">
        <v>1</v>
      </c>
      <c r="AO28" s="329">
        <v>0</v>
      </c>
      <c r="AP28" s="256">
        <v>7141340</v>
      </c>
      <c r="AQ28" s="256">
        <f t="shared" si="8"/>
        <v>0</v>
      </c>
      <c r="AR28" s="208"/>
      <c r="AS28" s="207" t="s">
        <v>114</v>
      </c>
      <c r="AV28" s="214" t="s">
        <v>117</v>
      </c>
      <c r="AW28" s="214">
        <v>101.325</v>
      </c>
      <c r="AY28" s="257"/>
    </row>
    <row r="29" spans="1:51" x14ac:dyDescent="0.25">
      <c r="B29" s="190">
        <v>2.75</v>
      </c>
      <c r="C29" s="190">
        <v>0.79166666666666896</v>
      </c>
      <c r="D29" s="191">
        <v>5</v>
      </c>
      <c r="E29" s="192">
        <f t="shared" si="0"/>
        <v>3.5211267605633805</v>
      </c>
      <c r="F29" s="255">
        <v>78</v>
      </c>
      <c r="G29" s="192">
        <f t="shared" si="1"/>
        <v>54.929577464788736</v>
      </c>
      <c r="H29" s="193" t="s">
        <v>89</v>
      </c>
      <c r="I29" s="193">
        <f t="shared" si="2"/>
        <v>51.408450704225352</v>
      </c>
      <c r="J29" s="194">
        <f t="shared" si="13"/>
        <v>52.816901408450704</v>
      </c>
      <c r="K29" s="193">
        <f t="shared" si="12"/>
        <v>57.04225352112676</v>
      </c>
      <c r="L29" s="195">
        <v>18</v>
      </c>
      <c r="M29" s="196" t="s">
        <v>101</v>
      </c>
      <c r="N29" s="196">
        <v>16.600000000000001</v>
      </c>
      <c r="O29" s="197">
        <v>131</v>
      </c>
      <c r="P29" s="197">
        <v>133</v>
      </c>
      <c r="Q29" s="197">
        <v>14498184</v>
      </c>
      <c r="R29" s="198">
        <f t="shared" si="3"/>
        <v>5648</v>
      </c>
      <c r="S29" s="199">
        <f t="shared" si="4"/>
        <v>135.55199999999999</v>
      </c>
      <c r="T29" s="199">
        <f t="shared" si="5"/>
        <v>5.6479999999999997</v>
      </c>
      <c r="U29" s="200">
        <v>3.7</v>
      </c>
      <c r="V29" s="200">
        <f t="shared" si="6"/>
        <v>3.7</v>
      </c>
      <c r="W29" s="262" t="s">
        <v>152</v>
      </c>
      <c r="X29" s="256">
        <v>0</v>
      </c>
      <c r="Y29" s="256">
        <v>1013</v>
      </c>
      <c r="Z29" s="256">
        <v>1165</v>
      </c>
      <c r="AA29" s="256">
        <v>1185</v>
      </c>
      <c r="AB29" s="256">
        <v>1169</v>
      </c>
      <c r="AC29" s="201" t="s">
        <v>91</v>
      </c>
      <c r="AD29" s="201" t="s">
        <v>91</v>
      </c>
      <c r="AE29" s="201" t="s">
        <v>91</v>
      </c>
      <c r="AF29" s="202" t="s">
        <v>91</v>
      </c>
      <c r="AG29" s="202">
        <v>32476622</v>
      </c>
      <c r="AH29" s="203">
        <f t="shared" si="9"/>
        <v>1304</v>
      </c>
      <c r="AI29" s="204">
        <f t="shared" si="7"/>
        <v>230.87818696883855</v>
      </c>
      <c r="AJ29" s="205">
        <v>0</v>
      </c>
      <c r="AK29" s="205">
        <v>1</v>
      </c>
      <c r="AL29" s="205">
        <v>1</v>
      </c>
      <c r="AM29" s="205">
        <v>1</v>
      </c>
      <c r="AN29" s="205">
        <v>1</v>
      </c>
      <c r="AO29" s="329">
        <v>0</v>
      </c>
      <c r="AP29" s="256">
        <v>7141340</v>
      </c>
      <c r="AQ29" s="256">
        <f t="shared" si="8"/>
        <v>0</v>
      </c>
      <c r="AR29" s="206"/>
      <c r="AS29" s="207" t="s">
        <v>114</v>
      </c>
      <c r="AY29" s="257"/>
    </row>
    <row r="30" spans="1:51" x14ac:dyDescent="0.25">
      <c r="B30" s="190">
        <v>2.7916666666666701</v>
      </c>
      <c r="C30" s="190">
        <v>0.83333333333333703</v>
      </c>
      <c r="D30" s="191">
        <v>9</v>
      </c>
      <c r="E30" s="192">
        <f t="shared" si="0"/>
        <v>6.3380281690140849</v>
      </c>
      <c r="F30" s="255">
        <v>76</v>
      </c>
      <c r="G30" s="192">
        <f t="shared" si="1"/>
        <v>53.521126760563384</v>
      </c>
      <c r="H30" s="193" t="s">
        <v>89</v>
      </c>
      <c r="I30" s="193">
        <f t="shared" si="2"/>
        <v>50</v>
      </c>
      <c r="J30" s="194">
        <f t="shared" si="13"/>
        <v>51.408450704225352</v>
      </c>
      <c r="K30" s="193">
        <f t="shared" si="12"/>
        <v>55.633802816901408</v>
      </c>
      <c r="L30" s="195">
        <v>18</v>
      </c>
      <c r="M30" s="196" t="s">
        <v>101</v>
      </c>
      <c r="N30" s="196">
        <v>16.600000000000001</v>
      </c>
      <c r="O30" s="197">
        <v>111</v>
      </c>
      <c r="P30" s="197">
        <v>128</v>
      </c>
      <c r="Q30" s="197">
        <v>14503587</v>
      </c>
      <c r="R30" s="198">
        <f t="shared" si="3"/>
        <v>5403</v>
      </c>
      <c r="S30" s="199">
        <f t="shared" si="4"/>
        <v>129.672</v>
      </c>
      <c r="T30" s="199">
        <f t="shared" si="5"/>
        <v>5.4029999999999996</v>
      </c>
      <c r="U30" s="200">
        <v>3.3</v>
      </c>
      <c r="V30" s="200">
        <f t="shared" si="6"/>
        <v>3.3</v>
      </c>
      <c r="W30" s="262" t="s">
        <v>153</v>
      </c>
      <c r="X30" s="256">
        <v>0</v>
      </c>
      <c r="Y30" s="256">
        <v>1127</v>
      </c>
      <c r="Z30" s="256">
        <v>1196</v>
      </c>
      <c r="AA30" s="256">
        <v>0</v>
      </c>
      <c r="AB30" s="256">
        <v>1199</v>
      </c>
      <c r="AC30" s="201" t="s">
        <v>91</v>
      </c>
      <c r="AD30" s="201" t="s">
        <v>91</v>
      </c>
      <c r="AE30" s="201" t="s">
        <v>91</v>
      </c>
      <c r="AF30" s="202" t="s">
        <v>91</v>
      </c>
      <c r="AG30" s="202">
        <v>32477794</v>
      </c>
      <c r="AH30" s="203">
        <f t="shared" si="9"/>
        <v>1172</v>
      </c>
      <c r="AI30" s="204">
        <f t="shared" si="7"/>
        <v>216.91652785489543</v>
      </c>
      <c r="AJ30" s="205">
        <v>0</v>
      </c>
      <c r="AK30" s="205">
        <v>1</v>
      </c>
      <c r="AL30" s="205">
        <v>1</v>
      </c>
      <c r="AM30" s="205">
        <v>0</v>
      </c>
      <c r="AN30" s="205">
        <v>1</v>
      </c>
      <c r="AO30" s="329">
        <v>0</v>
      </c>
      <c r="AP30" s="256">
        <v>7141340</v>
      </c>
      <c r="AQ30" s="256">
        <f t="shared" si="8"/>
        <v>0</v>
      </c>
      <c r="AR30" s="206"/>
      <c r="AS30" s="207" t="s">
        <v>114</v>
      </c>
      <c r="AV30" s="398" t="s">
        <v>118</v>
      </c>
      <c r="AW30" s="398"/>
      <c r="AY30" s="257"/>
    </row>
    <row r="31" spans="1:51" x14ac:dyDescent="0.25">
      <c r="B31" s="190">
        <v>2.8333333333333299</v>
      </c>
      <c r="C31" s="190">
        <v>0.875000000000004</v>
      </c>
      <c r="D31" s="191">
        <v>11</v>
      </c>
      <c r="E31" s="192">
        <f>D31/1.42</f>
        <v>7.746478873239437</v>
      </c>
      <c r="F31" s="255">
        <v>76</v>
      </c>
      <c r="G31" s="192">
        <f t="shared" si="1"/>
        <v>53.521126760563384</v>
      </c>
      <c r="H31" s="193" t="s">
        <v>89</v>
      </c>
      <c r="I31" s="193">
        <f t="shared" si="2"/>
        <v>50</v>
      </c>
      <c r="J31" s="194">
        <f t="shared" si="13"/>
        <v>51.408450704225352</v>
      </c>
      <c r="K31" s="193">
        <f t="shared" si="12"/>
        <v>55.633802816901408</v>
      </c>
      <c r="L31" s="195">
        <v>18</v>
      </c>
      <c r="M31" s="196" t="s">
        <v>101</v>
      </c>
      <c r="N31" s="196">
        <v>16.100000000000001</v>
      </c>
      <c r="O31" s="197">
        <v>116</v>
      </c>
      <c r="P31" s="197">
        <v>126</v>
      </c>
      <c r="Q31" s="197">
        <v>14508916</v>
      </c>
      <c r="R31" s="198">
        <f t="shared" si="3"/>
        <v>5329</v>
      </c>
      <c r="S31" s="199">
        <f t="shared" si="4"/>
        <v>127.896</v>
      </c>
      <c r="T31" s="199">
        <f t="shared" si="5"/>
        <v>5.3289999999999997</v>
      </c>
      <c r="U31" s="200">
        <v>2.5</v>
      </c>
      <c r="V31" s="200">
        <f t="shared" si="6"/>
        <v>2.5</v>
      </c>
      <c r="W31" s="262" t="s">
        <v>153</v>
      </c>
      <c r="X31" s="256">
        <v>0</v>
      </c>
      <c r="Y31" s="256">
        <v>1138</v>
      </c>
      <c r="Z31" s="256">
        <v>1196</v>
      </c>
      <c r="AA31" s="256">
        <v>0</v>
      </c>
      <c r="AB31" s="256">
        <v>1199</v>
      </c>
      <c r="AC31" s="201" t="s">
        <v>91</v>
      </c>
      <c r="AD31" s="201" t="s">
        <v>91</v>
      </c>
      <c r="AE31" s="201" t="s">
        <v>91</v>
      </c>
      <c r="AF31" s="202" t="s">
        <v>91</v>
      </c>
      <c r="AG31" s="202">
        <v>32478876</v>
      </c>
      <c r="AH31" s="203">
        <f t="shared" si="9"/>
        <v>1082</v>
      </c>
      <c r="AI31" s="204">
        <f t="shared" si="7"/>
        <v>203.0399699756052</v>
      </c>
      <c r="AJ31" s="205">
        <v>0</v>
      </c>
      <c r="AK31" s="205">
        <v>1</v>
      </c>
      <c r="AL31" s="205">
        <v>1</v>
      </c>
      <c r="AM31" s="205">
        <v>0</v>
      </c>
      <c r="AN31" s="205">
        <v>1</v>
      </c>
      <c r="AO31" s="329">
        <v>0</v>
      </c>
      <c r="AP31" s="256">
        <v>7141340</v>
      </c>
      <c r="AQ31" s="256">
        <f t="shared" si="8"/>
        <v>0</v>
      </c>
      <c r="AR31" s="206"/>
      <c r="AS31" s="207" t="s">
        <v>114</v>
      </c>
      <c r="AV31" s="215" t="s">
        <v>30</v>
      </c>
      <c r="AW31" s="215" t="s">
        <v>75</v>
      </c>
      <c r="AY31" s="257"/>
    </row>
    <row r="32" spans="1:51" x14ac:dyDescent="0.25">
      <c r="B32" s="190">
        <v>2.875</v>
      </c>
      <c r="C32" s="190">
        <v>0.91666666666667096</v>
      </c>
      <c r="D32" s="191">
        <v>11</v>
      </c>
      <c r="E32" s="192">
        <f t="shared" si="0"/>
        <v>7.746478873239437</v>
      </c>
      <c r="F32" s="255">
        <v>76</v>
      </c>
      <c r="G32" s="192">
        <f t="shared" si="1"/>
        <v>53.521126760563384</v>
      </c>
      <c r="H32" s="193" t="s">
        <v>89</v>
      </c>
      <c r="I32" s="193">
        <f t="shared" si="2"/>
        <v>50</v>
      </c>
      <c r="J32" s="194">
        <f t="shared" si="13"/>
        <v>51.408450704225352</v>
      </c>
      <c r="K32" s="193">
        <f t="shared" si="12"/>
        <v>55.633802816901408</v>
      </c>
      <c r="L32" s="195">
        <v>14</v>
      </c>
      <c r="M32" s="196" t="s">
        <v>119</v>
      </c>
      <c r="N32" s="196">
        <v>12.6</v>
      </c>
      <c r="O32" s="197">
        <v>119</v>
      </c>
      <c r="P32" s="197">
        <v>121</v>
      </c>
      <c r="Q32" s="197">
        <v>14514036</v>
      </c>
      <c r="R32" s="198">
        <f>Q32-Q31</f>
        <v>5120</v>
      </c>
      <c r="S32" s="199">
        <f t="shared" si="4"/>
        <v>122.88</v>
      </c>
      <c r="T32" s="199">
        <f t="shared" si="5"/>
        <v>5.12</v>
      </c>
      <c r="U32" s="200">
        <v>1.9</v>
      </c>
      <c r="V32" s="200">
        <f t="shared" si="6"/>
        <v>1.9</v>
      </c>
      <c r="W32" s="262" t="s">
        <v>153</v>
      </c>
      <c r="X32" s="256">
        <v>0</v>
      </c>
      <c r="Y32" s="256">
        <v>997</v>
      </c>
      <c r="Z32" s="256">
        <v>1195</v>
      </c>
      <c r="AA32" s="256">
        <v>0</v>
      </c>
      <c r="AB32" s="256">
        <v>1190</v>
      </c>
      <c r="AC32" s="201" t="s">
        <v>91</v>
      </c>
      <c r="AD32" s="201" t="s">
        <v>91</v>
      </c>
      <c r="AE32" s="201" t="s">
        <v>91</v>
      </c>
      <c r="AF32" s="202" t="s">
        <v>91</v>
      </c>
      <c r="AG32" s="202">
        <v>32479902</v>
      </c>
      <c r="AH32" s="203">
        <f t="shared" si="9"/>
        <v>1026</v>
      </c>
      <c r="AI32" s="204">
        <f t="shared" si="7"/>
        <v>200.390625</v>
      </c>
      <c r="AJ32" s="205">
        <v>0</v>
      </c>
      <c r="AK32" s="205">
        <v>1</v>
      </c>
      <c r="AL32" s="205">
        <v>1</v>
      </c>
      <c r="AM32" s="205">
        <v>0</v>
      </c>
      <c r="AN32" s="205">
        <v>1</v>
      </c>
      <c r="AO32" s="329">
        <v>0</v>
      </c>
      <c r="AP32" s="256">
        <v>7141340</v>
      </c>
      <c r="AQ32" s="256">
        <f t="shared" si="8"/>
        <v>0</v>
      </c>
      <c r="AR32" s="208"/>
      <c r="AS32" s="207" t="s">
        <v>114</v>
      </c>
      <c r="AV32" s="216">
        <v>1</v>
      </c>
      <c r="AW32" s="216">
        <f>IFERROR(AV32*VLOOKUP(AV31,AV24:AW28,2,FALSE)/VLOOKUP(AW31,AV24:AW28,2,FALSE),"Enter Unit and Value")</f>
        <v>1.4189189189189189</v>
      </c>
      <c r="AY32" s="257"/>
    </row>
    <row r="33" spans="2:51" x14ac:dyDescent="0.25">
      <c r="B33" s="190">
        <v>2.9166666666666701</v>
      </c>
      <c r="C33" s="190">
        <v>0.95833333333333803</v>
      </c>
      <c r="D33" s="191">
        <v>8</v>
      </c>
      <c r="E33" s="192">
        <f t="shared" si="0"/>
        <v>5.6338028169014089</v>
      </c>
      <c r="F33" s="255">
        <v>66</v>
      </c>
      <c r="G33" s="192">
        <f t="shared" si="1"/>
        <v>46.478873239436624</v>
      </c>
      <c r="H33" s="193" t="s">
        <v>89</v>
      </c>
      <c r="I33" s="193">
        <f>J33-(2/1.42)</f>
        <v>41.549295774647888</v>
      </c>
      <c r="J33" s="194">
        <f t="shared" ref="J33:J34" si="14">(F33-5)/1.42</f>
        <v>42.95774647887324</v>
      </c>
      <c r="K33" s="193">
        <f t="shared" si="12"/>
        <v>47.183098591549296</v>
      </c>
      <c r="L33" s="195">
        <v>14</v>
      </c>
      <c r="M33" s="196" t="s">
        <v>119</v>
      </c>
      <c r="N33" s="196">
        <v>11.9</v>
      </c>
      <c r="O33" s="197">
        <v>120</v>
      </c>
      <c r="P33" s="197">
        <v>106</v>
      </c>
      <c r="Q33" s="197">
        <v>14518271</v>
      </c>
      <c r="R33" s="198">
        <f t="shared" si="3"/>
        <v>4235</v>
      </c>
      <c r="S33" s="199">
        <f t="shared" si="4"/>
        <v>101.64</v>
      </c>
      <c r="T33" s="199">
        <f t="shared" si="5"/>
        <v>4.2350000000000003</v>
      </c>
      <c r="U33" s="200">
        <v>2.9</v>
      </c>
      <c r="V33" s="200">
        <f t="shared" si="6"/>
        <v>2.9</v>
      </c>
      <c r="W33" s="262" t="s">
        <v>132</v>
      </c>
      <c r="X33" s="256">
        <v>0</v>
      </c>
      <c r="Y33" s="256">
        <v>0</v>
      </c>
      <c r="Z33" s="256">
        <v>1130</v>
      </c>
      <c r="AA33" s="256">
        <v>0</v>
      </c>
      <c r="AB33" s="256">
        <v>1100</v>
      </c>
      <c r="AC33" s="201" t="s">
        <v>91</v>
      </c>
      <c r="AD33" s="201" t="s">
        <v>91</v>
      </c>
      <c r="AE33" s="201" t="s">
        <v>91</v>
      </c>
      <c r="AF33" s="202" t="s">
        <v>91</v>
      </c>
      <c r="AG33" s="202">
        <v>32480612</v>
      </c>
      <c r="AH33" s="203">
        <f t="shared" si="9"/>
        <v>710</v>
      </c>
      <c r="AI33" s="204">
        <f t="shared" si="7"/>
        <v>167.6505312868949</v>
      </c>
      <c r="AJ33" s="205">
        <v>0</v>
      </c>
      <c r="AK33" s="205">
        <v>0</v>
      </c>
      <c r="AL33" s="205">
        <v>1</v>
      </c>
      <c r="AM33" s="205">
        <v>0</v>
      </c>
      <c r="AN33" s="205">
        <v>1</v>
      </c>
      <c r="AO33" s="329">
        <v>0.25</v>
      </c>
      <c r="AP33" s="328">
        <v>7142409</v>
      </c>
      <c r="AQ33" s="256">
        <f t="shared" si="8"/>
        <v>1069</v>
      </c>
      <c r="AR33" s="206"/>
      <c r="AS33" s="207" t="s">
        <v>114</v>
      </c>
      <c r="AY33" s="257"/>
    </row>
    <row r="34" spans="2:51" x14ac:dyDescent="0.25">
      <c r="B34" s="190">
        <v>2.9583333333333299</v>
      </c>
      <c r="C34" s="190">
        <v>1</v>
      </c>
      <c r="D34" s="191">
        <v>11</v>
      </c>
      <c r="E34" s="192">
        <f t="shared" si="0"/>
        <v>7.746478873239437</v>
      </c>
      <c r="F34" s="255">
        <v>66</v>
      </c>
      <c r="G34" s="192">
        <f t="shared" si="1"/>
        <v>46.478873239436624</v>
      </c>
      <c r="H34" s="193" t="s">
        <v>89</v>
      </c>
      <c r="I34" s="193">
        <f t="shared" si="2"/>
        <v>41.549295774647888</v>
      </c>
      <c r="J34" s="194">
        <f t="shared" si="14"/>
        <v>42.95774647887324</v>
      </c>
      <c r="K34" s="193">
        <f t="shared" si="12"/>
        <v>47.183098591549296</v>
      </c>
      <c r="L34" s="195">
        <v>14</v>
      </c>
      <c r="M34" s="196" t="s">
        <v>119</v>
      </c>
      <c r="N34" s="217">
        <v>11.5</v>
      </c>
      <c r="O34" s="197">
        <v>118</v>
      </c>
      <c r="P34" s="197">
        <v>90</v>
      </c>
      <c r="Q34" s="197">
        <v>14522506</v>
      </c>
      <c r="R34" s="198">
        <f t="shared" si="3"/>
        <v>4235</v>
      </c>
      <c r="S34" s="199">
        <f t="shared" si="4"/>
        <v>101.64</v>
      </c>
      <c r="T34" s="199">
        <f t="shared" si="5"/>
        <v>4.2350000000000003</v>
      </c>
      <c r="U34" s="200">
        <v>4.3</v>
      </c>
      <c r="V34" s="200">
        <f t="shared" si="6"/>
        <v>4.3</v>
      </c>
      <c r="W34" s="262" t="s">
        <v>132</v>
      </c>
      <c r="X34" s="256">
        <v>0</v>
      </c>
      <c r="Y34" s="256">
        <v>0</v>
      </c>
      <c r="Z34" s="256">
        <v>1017</v>
      </c>
      <c r="AA34" s="256">
        <v>0</v>
      </c>
      <c r="AB34" s="256">
        <v>1100</v>
      </c>
      <c r="AC34" s="201" t="s">
        <v>91</v>
      </c>
      <c r="AD34" s="201" t="s">
        <v>91</v>
      </c>
      <c r="AE34" s="201" t="s">
        <v>91</v>
      </c>
      <c r="AF34" s="202" t="s">
        <v>91</v>
      </c>
      <c r="AG34" s="202">
        <v>32481322</v>
      </c>
      <c r="AH34" s="203">
        <f t="shared" si="9"/>
        <v>710</v>
      </c>
      <c r="AI34" s="204">
        <f t="shared" si="7"/>
        <v>167.6505312868949</v>
      </c>
      <c r="AJ34" s="205">
        <v>0</v>
      </c>
      <c r="AK34" s="205">
        <v>0</v>
      </c>
      <c r="AL34" s="205">
        <v>1</v>
      </c>
      <c r="AM34" s="205">
        <v>0</v>
      </c>
      <c r="AN34" s="205">
        <v>1</v>
      </c>
      <c r="AO34" s="329">
        <v>0.25</v>
      </c>
      <c r="AP34" s="328">
        <v>7143477</v>
      </c>
      <c r="AQ34" s="256">
        <f t="shared" si="8"/>
        <v>1068</v>
      </c>
      <c r="AR34" s="206"/>
      <c r="AS34" s="207" t="s">
        <v>114</v>
      </c>
      <c r="AV34" s="212" t="s">
        <v>120</v>
      </c>
      <c r="AW34" s="218" t="s">
        <v>31</v>
      </c>
      <c r="AY34" s="257"/>
    </row>
    <row r="35" spans="2:51" x14ac:dyDescent="0.25">
      <c r="B35" s="219"/>
      <c r="C35" s="220"/>
      <c r="D35" s="219"/>
      <c r="E35" s="221"/>
      <c r="F35" s="221"/>
      <c r="G35" s="222"/>
      <c r="H35" s="223"/>
      <c r="I35" s="221"/>
      <c r="J35" s="221"/>
      <c r="K35" s="222"/>
      <c r="L35" s="399" t="s">
        <v>121</v>
      </c>
      <c r="M35" s="400"/>
      <c r="N35" s="401"/>
      <c r="O35" s="224"/>
      <c r="P35" s="224">
        <f>AVERAGE(P11:P34)</f>
        <v>124.83333333333333</v>
      </c>
      <c r="Q35" s="225">
        <f>Q34-Q10</f>
        <v>124479</v>
      </c>
      <c r="R35" s="226">
        <f>SUM(R11:R34)</f>
        <v>124479</v>
      </c>
      <c r="S35" s="227">
        <f>AVERAGE(S11:S34)</f>
        <v>124.479</v>
      </c>
      <c r="T35" s="227">
        <f>SUM(T11:T34)</f>
        <v>124.479</v>
      </c>
      <c r="U35" s="223"/>
      <c r="V35" s="223"/>
      <c r="W35" s="213"/>
      <c r="X35" s="228"/>
      <c r="Y35" s="229"/>
      <c r="Z35" s="229"/>
      <c r="AA35" s="229"/>
      <c r="AB35" s="230"/>
      <c r="AC35" s="228"/>
      <c r="AD35" s="229"/>
      <c r="AE35" s="230"/>
      <c r="AF35" s="231"/>
      <c r="AG35" s="232">
        <f>AG34-AG10</f>
        <v>25806</v>
      </c>
      <c r="AH35" s="233">
        <f>SUM(AH11:AH34)</f>
        <v>25806</v>
      </c>
      <c r="AI35" s="234">
        <f>$AH$35/$T35</f>
        <v>207.31207673583495</v>
      </c>
      <c r="AJ35" s="231"/>
      <c r="AK35" s="235"/>
      <c r="AL35" s="235"/>
      <c r="AM35" s="235"/>
      <c r="AN35" s="236"/>
      <c r="AO35" s="237"/>
      <c r="AP35" s="238"/>
      <c r="AQ35" s="239">
        <f>SUM(AQ11:AQ34)</f>
        <v>7702</v>
      </c>
      <c r="AR35" s="240" t="e">
        <f>AVERAGE(AR11:AR34)</f>
        <v>#DIV/0!</v>
      </c>
      <c r="AS35" s="237"/>
      <c r="AV35" s="241" t="s">
        <v>31</v>
      </c>
      <c r="AW35" s="241">
        <v>1</v>
      </c>
      <c r="AY35" s="257"/>
    </row>
    <row r="36" spans="2:51" x14ac:dyDescent="0.25">
      <c r="B36" s="242"/>
      <c r="C36" s="242"/>
      <c r="D36" s="242"/>
      <c r="E36" s="243"/>
      <c r="F36" s="243"/>
      <c r="G36" s="243"/>
      <c r="H36" s="243"/>
      <c r="I36" s="244"/>
      <c r="J36" s="244"/>
      <c r="K36" s="244"/>
      <c r="L36" s="254"/>
      <c r="M36" s="254"/>
      <c r="N36" s="254"/>
      <c r="O36" s="254"/>
      <c r="P36" s="254"/>
      <c r="Q36" s="254"/>
      <c r="R36" s="254"/>
      <c r="S36" s="254"/>
      <c r="T36" s="254"/>
      <c r="U36" s="245"/>
      <c r="V36" s="245"/>
      <c r="W36" s="254"/>
      <c r="X36" s="254"/>
      <c r="Y36" s="254"/>
      <c r="Z36" s="258"/>
      <c r="AA36" s="254"/>
      <c r="AB36" s="254"/>
      <c r="AC36" s="254"/>
      <c r="AD36" s="254"/>
      <c r="AE36" s="254"/>
      <c r="AH36" s="246"/>
      <c r="AM36" s="254"/>
      <c r="AN36" s="254"/>
      <c r="AO36" s="254"/>
      <c r="AP36" s="254"/>
      <c r="AQ36" s="254"/>
      <c r="AR36" s="254"/>
      <c r="AV36" s="241" t="s">
        <v>122</v>
      </c>
      <c r="AW36" s="241">
        <v>41.67</v>
      </c>
      <c r="AY36" s="257"/>
    </row>
    <row r="37" spans="2:51" x14ac:dyDescent="0.25">
      <c r="B37" s="275" t="s">
        <v>123</v>
      </c>
      <c r="C37" s="275"/>
      <c r="D37" s="275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58"/>
      <c r="X37" s="258"/>
      <c r="Y37" s="258"/>
      <c r="Z37" s="258"/>
      <c r="AA37" s="258"/>
      <c r="AB37" s="258"/>
      <c r="AC37" s="258"/>
      <c r="AD37" s="258"/>
      <c r="AE37" s="258"/>
      <c r="AM37" s="169"/>
      <c r="AN37" s="254"/>
      <c r="AO37" s="254"/>
      <c r="AP37" s="254"/>
      <c r="AQ37" s="254"/>
      <c r="AR37" s="258"/>
      <c r="AV37" s="241" t="s">
        <v>124</v>
      </c>
      <c r="AW37" s="241">
        <v>11.574999999999999</v>
      </c>
      <c r="AY37" s="257"/>
    </row>
    <row r="38" spans="2:51" x14ac:dyDescent="0.25">
      <c r="B38" s="295" t="s">
        <v>170</v>
      </c>
      <c r="C38" s="275"/>
      <c r="D38" s="275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58"/>
      <c r="X38" s="258"/>
      <c r="Y38" s="258"/>
      <c r="Z38" s="258"/>
      <c r="AA38" s="258"/>
      <c r="AB38" s="258"/>
      <c r="AC38" s="258"/>
      <c r="AD38" s="258"/>
      <c r="AE38" s="258"/>
      <c r="AM38" s="169"/>
      <c r="AN38" s="254"/>
      <c r="AO38" s="254"/>
      <c r="AP38" s="254"/>
      <c r="AQ38" s="254"/>
      <c r="AR38" s="258"/>
      <c r="AV38" s="247"/>
      <c r="AW38" s="247"/>
      <c r="AY38" s="257"/>
    </row>
    <row r="39" spans="2:51" x14ac:dyDescent="0.25">
      <c r="B39" s="273" t="s">
        <v>131</v>
      </c>
      <c r="C39" s="264"/>
      <c r="D39" s="264"/>
      <c r="E39" s="264"/>
      <c r="F39" s="264"/>
      <c r="G39" s="264"/>
      <c r="H39" s="264"/>
      <c r="I39" s="265"/>
      <c r="J39" s="265"/>
      <c r="K39" s="265"/>
      <c r="L39" s="265"/>
      <c r="M39" s="265"/>
      <c r="N39" s="265"/>
      <c r="O39" s="265"/>
      <c r="P39" s="265"/>
      <c r="Q39" s="265"/>
      <c r="R39" s="265"/>
      <c r="S39" s="263"/>
      <c r="T39" s="263"/>
      <c r="U39" s="263"/>
      <c r="V39" s="263"/>
      <c r="W39" s="258"/>
      <c r="X39" s="258"/>
      <c r="Y39" s="258"/>
      <c r="Z39" s="258"/>
      <c r="AA39" s="258"/>
      <c r="AB39" s="258"/>
      <c r="AC39" s="258"/>
      <c r="AD39" s="258"/>
      <c r="AE39" s="258"/>
      <c r="AM39" s="169"/>
      <c r="AN39" s="254"/>
      <c r="AO39" s="254"/>
      <c r="AP39" s="254"/>
      <c r="AQ39" s="254"/>
      <c r="AR39" s="258"/>
      <c r="AV39" s="247"/>
      <c r="AW39" s="247"/>
      <c r="AY39" s="257"/>
    </row>
    <row r="40" spans="2:51" x14ac:dyDescent="0.25">
      <c r="B40" s="276" t="s">
        <v>141</v>
      </c>
      <c r="C40" s="264"/>
      <c r="D40" s="264"/>
      <c r="E40" s="264"/>
      <c r="F40" s="264"/>
      <c r="G40" s="264"/>
      <c r="H40" s="264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3"/>
      <c r="T40" s="263"/>
      <c r="U40" s="263"/>
      <c r="V40" s="263"/>
      <c r="W40" s="258"/>
      <c r="X40" s="258"/>
      <c r="Y40" s="258"/>
      <c r="Z40" s="258"/>
      <c r="AA40" s="258"/>
      <c r="AB40" s="258"/>
      <c r="AC40" s="258"/>
      <c r="AD40" s="258"/>
      <c r="AE40" s="258"/>
      <c r="AM40" s="169"/>
      <c r="AN40" s="254"/>
      <c r="AO40" s="254"/>
      <c r="AP40" s="254"/>
      <c r="AQ40" s="254"/>
      <c r="AR40" s="258"/>
      <c r="AV40" s="247"/>
      <c r="AW40" s="247"/>
      <c r="AY40" s="257"/>
    </row>
    <row r="41" spans="2:51" x14ac:dyDescent="0.25">
      <c r="B41" s="268" t="s">
        <v>256</v>
      </c>
      <c r="C41" s="264"/>
      <c r="D41" s="264"/>
      <c r="E41" s="264"/>
      <c r="F41" s="264"/>
      <c r="G41" s="264"/>
      <c r="H41" s="264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9"/>
      <c r="T41" s="269"/>
      <c r="U41" s="269"/>
      <c r="V41" s="269"/>
      <c r="W41" s="258"/>
      <c r="X41" s="258"/>
      <c r="Y41" s="258"/>
      <c r="Z41" s="258"/>
      <c r="AA41" s="258"/>
      <c r="AB41" s="258"/>
      <c r="AC41" s="258"/>
      <c r="AD41" s="258"/>
      <c r="AE41" s="258"/>
      <c r="AM41" s="259"/>
      <c r="AN41" s="259"/>
      <c r="AO41" s="259"/>
      <c r="AP41" s="259"/>
      <c r="AQ41" s="259"/>
      <c r="AR41" s="259"/>
      <c r="AS41" s="260"/>
      <c r="AV41" s="257"/>
      <c r="AW41" s="301"/>
      <c r="AX41" s="301"/>
      <c r="AY41" s="301"/>
    </row>
    <row r="42" spans="2:51" x14ac:dyDescent="0.25">
      <c r="B42" s="276" t="s">
        <v>126</v>
      </c>
      <c r="C42" s="264"/>
      <c r="D42" s="264"/>
      <c r="E42" s="274"/>
      <c r="F42" s="274"/>
      <c r="G42" s="274"/>
      <c r="H42" s="264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9"/>
      <c r="T42" s="269"/>
      <c r="U42" s="269"/>
      <c r="V42" s="269"/>
      <c r="W42" s="258"/>
      <c r="X42" s="258"/>
      <c r="Y42" s="258"/>
      <c r="Z42" s="258"/>
      <c r="AA42" s="258"/>
      <c r="AB42" s="258"/>
      <c r="AC42" s="258"/>
      <c r="AD42" s="258"/>
      <c r="AE42" s="258"/>
      <c r="AM42" s="259"/>
      <c r="AN42" s="259"/>
      <c r="AO42" s="259"/>
      <c r="AP42" s="259"/>
      <c r="AQ42" s="259"/>
      <c r="AR42" s="259"/>
      <c r="AS42" s="260"/>
      <c r="AV42" s="257"/>
      <c r="AW42" s="301"/>
      <c r="AX42" s="301"/>
      <c r="AY42" s="301"/>
    </row>
    <row r="43" spans="2:51" x14ac:dyDescent="0.25">
      <c r="B43" s="270" t="s">
        <v>259</v>
      </c>
      <c r="C43" s="264"/>
      <c r="D43" s="264"/>
      <c r="E43" s="264"/>
      <c r="F43" s="264"/>
      <c r="G43" s="264"/>
      <c r="H43" s="264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9"/>
      <c r="T43" s="269"/>
      <c r="U43" s="269"/>
      <c r="V43" s="269"/>
      <c r="W43" s="258"/>
      <c r="X43" s="258"/>
      <c r="Y43" s="258"/>
      <c r="Z43" s="258"/>
      <c r="AA43" s="258"/>
      <c r="AB43" s="258"/>
      <c r="AC43" s="258"/>
      <c r="AD43" s="258"/>
      <c r="AE43" s="258"/>
      <c r="AM43" s="259"/>
      <c r="AN43" s="259"/>
      <c r="AO43" s="259"/>
      <c r="AP43" s="259"/>
      <c r="AQ43" s="259"/>
      <c r="AR43" s="259"/>
      <c r="AS43" s="260"/>
      <c r="AV43" s="257"/>
      <c r="AW43" s="301"/>
      <c r="AX43" s="301"/>
      <c r="AY43" s="301"/>
    </row>
    <row r="44" spans="2:51" x14ac:dyDescent="0.25">
      <c r="B44" s="276" t="s">
        <v>127</v>
      </c>
      <c r="C44" s="264"/>
      <c r="D44" s="264"/>
      <c r="E44" s="264"/>
      <c r="F44" s="264"/>
      <c r="G44" s="264"/>
      <c r="H44" s="264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9"/>
      <c r="T44" s="269"/>
      <c r="U44" s="269"/>
      <c r="V44" s="269"/>
      <c r="W44" s="258"/>
      <c r="X44" s="258"/>
      <c r="Y44" s="258"/>
      <c r="Z44" s="258"/>
      <c r="AA44" s="258"/>
      <c r="AB44" s="258"/>
      <c r="AC44" s="258"/>
      <c r="AD44" s="258"/>
      <c r="AE44" s="258"/>
      <c r="AM44" s="259"/>
      <c r="AN44" s="259"/>
      <c r="AO44" s="259"/>
      <c r="AP44" s="259"/>
      <c r="AQ44" s="259"/>
      <c r="AR44" s="259"/>
      <c r="AS44" s="260"/>
      <c r="AV44" s="257"/>
      <c r="AW44" s="301"/>
      <c r="AX44" s="301"/>
      <c r="AY44" s="301"/>
    </row>
    <row r="45" spans="2:51" x14ac:dyDescent="0.25">
      <c r="B45" s="267" t="s">
        <v>128</v>
      </c>
      <c r="C45" s="264"/>
      <c r="D45" s="264"/>
      <c r="E45" s="264"/>
      <c r="F45" s="264"/>
      <c r="G45" s="264"/>
      <c r="H45" s="264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9"/>
      <c r="T45" s="269"/>
      <c r="U45" s="269"/>
      <c r="V45" s="269"/>
      <c r="W45" s="258"/>
      <c r="X45" s="258"/>
      <c r="Y45" s="258"/>
      <c r="Z45" s="258"/>
      <c r="AA45" s="258"/>
      <c r="AB45" s="258"/>
      <c r="AC45" s="258"/>
      <c r="AD45" s="258"/>
      <c r="AE45" s="258"/>
      <c r="AM45" s="259"/>
      <c r="AN45" s="259"/>
      <c r="AO45" s="259"/>
      <c r="AP45" s="259"/>
      <c r="AQ45" s="259"/>
      <c r="AR45" s="259"/>
      <c r="AS45" s="260"/>
      <c r="AV45" s="257"/>
      <c r="AW45" s="301"/>
      <c r="AX45" s="301"/>
      <c r="AY45" s="301"/>
    </row>
    <row r="46" spans="2:51" x14ac:dyDescent="0.25">
      <c r="B46" s="267" t="s">
        <v>161</v>
      </c>
      <c r="C46" s="264"/>
      <c r="D46" s="264"/>
      <c r="E46" s="264"/>
      <c r="F46" s="264"/>
      <c r="G46" s="264"/>
      <c r="H46" s="264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9"/>
      <c r="U46" s="269"/>
      <c r="V46" s="269"/>
      <c r="W46" s="258"/>
      <c r="X46" s="258"/>
      <c r="Y46" s="258"/>
      <c r="Z46" s="258"/>
      <c r="AA46" s="258"/>
      <c r="AB46" s="258"/>
      <c r="AC46" s="258"/>
      <c r="AD46" s="258"/>
      <c r="AE46" s="258"/>
      <c r="AM46" s="259"/>
      <c r="AN46" s="259"/>
      <c r="AO46" s="259"/>
      <c r="AP46" s="259"/>
      <c r="AQ46" s="259"/>
      <c r="AR46" s="259"/>
      <c r="AS46" s="260"/>
      <c r="AV46" s="257"/>
      <c r="AW46" s="301"/>
      <c r="AX46" s="301"/>
      <c r="AY46" s="301"/>
    </row>
    <row r="47" spans="2:51" x14ac:dyDescent="0.25">
      <c r="B47" s="267" t="s">
        <v>257</v>
      </c>
      <c r="C47" s="264"/>
      <c r="D47" s="264"/>
      <c r="E47" s="264"/>
      <c r="F47" s="264"/>
      <c r="G47" s="264"/>
      <c r="H47" s="264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9"/>
      <c r="U47" s="269"/>
      <c r="V47" s="269"/>
      <c r="W47" s="258"/>
      <c r="X47" s="258"/>
      <c r="Y47" s="258"/>
      <c r="Z47" s="258"/>
      <c r="AA47" s="258"/>
      <c r="AB47" s="258"/>
      <c r="AC47" s="258"/>
      <c r="AD47" s="258"/>
      <c r="AE47" s="258"/>
      <c r="AM47" s="259"/>
      <c r="AN47" s="259"/>
      <c r="AO47" s="259"/>
      <c r="AP47" s="259"/>
      <c r="AQ47" s="259"/>
      <c r="AR47" s="259"/>
      <c r="AS47" s="260"/>
      <c r="AV47" s="257"/>
      <c r="AW47" s="301"/>
      <c r="AX47" s="301"/>
      <c r="AY47" s="301"/>
    </row>
    <row r="48" spans="2:51" x14ac:dyDescent="0.25">
      <c r="B48" s="267" t="s">
        <v>258</v>
      </c>
      <c r="C48" s="264"/>
      <c r="D48" s="264"/>
      <c r="E48" s="264"/>
      <c r="F48" s="264"/>
      <c r="G48" s="264"/>
      <c r="H48" s="264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9"/>
      <c r="U48" s="269"/>
      <c r="V48" s="269"/>
      <c r="W48" s="258"/>
      <c r="X48" s="258"/>
      <c r="Y48" s="258"/>
      <c r="Z48" s="258"/>
      <c r="AA48" s="258"/>
      <c r="AB48" s="258"/>
      <c r="AC48" s="258"/>
      <c r="AD48" s="258"/>
      <c r="AE48" s="258"/>
      <c r="AM48" s="259"/>
      <c r="AN48" s="259"/>
      <c r="AO48" s="259"/>
      <c r="AP48" s="259"/>
      <c r="AQ48" s="259"/>
      <c r="AR48" s="259"/>
      <c r="AS48" s="260"/>
      <c r="AV48" s="257"/>
      <c r="AW48" s="301"/>
      <c r="AX48" s="301"/>
      <c r="AY48" s="301"/>
    </row>
    <row r="49" spans="2:51" x14ac:dyDescent="0.25">
      <c r="B49" s="276" t="s">
        <v>255</v>
      </c>
      <c r="C49" s="264"/>
      <c r="D49" s="264"/>
      <c r="E49" s="264"/>
      <c r="F49" s="264"/>
      <c r="G49" s="264"/>
      <c r="H49" s="264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9"/>
      <c r="U49" s="269"/>
      <c r="V49" s="269"/>
      <c r="W49" s="258"/>
      <c r="X49" s="258"/>
      <c r="Y49" s="258"/>
      <c r="Z49" s="258"/>
      <c r="AA49" s="258"/>
      <c r="AB49" s="258"/>
      <c r="AC49" s="258"/>
      <c r="AD49" s="258"/>
      <c r="AE49" s="258"/>
      <c r="AM49" s="259"/>
      <c r="AN49" s="259"/>
      <c r="AO49" s="259"/>
      <c r="AP49" s="259"/>
      <c r="AQ49" s="259"/>
      <c r="AR49" s="259"/>
      <c r="AS49" s="260"/>
      <c r="AV49" s="257"/>
      <c r="AW49" s="301"/>
      <c r="AX49" s="301"/>
      <c r="AY49" s="301"/>
    </row>
    <row r="50" spans="2:51" x14ac:dyDescent="0.25">
      <c r="B50" s="276" t="s">
        <v>137</v>
      </c>
      <c r="C50" s="264"/>
      <c r="D50" s="264"/>
      <c r="E50" s="264"/>
      <c r="F50" s="264"/>
      <c r="G50" s="264"/>
      <c r="H50" s="264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71"/>
      <c r="T50" s="269"/>
      <c r="U50" s="269"/>
      <c r="V50" s="269"/>
      <c r="W50" s="258"/>
      <c r="X50" s="258"/>
      <c r="Y50" s="258"/>
      <c r="Z50" s="258"/>
      <c r="AA50" s="258"/>
      <c r="AB50" s="258"/>
      <c r="AC50" s="258"/>
      <c r="AD50" s="258"/>
      <c r="AE50" s="258"/>
      <c r="AM50" s="259"/>
      <c r="AN50" s="259"/>
      <c r="AO50" s="259"/>
      <c r="AP50" s="259"/>
      <c r="AQ50" s="259"/>
      <c r="AR50" s="259"/>
      <c r="AS50" s="260"/>
      <c r="AV50" s="257"/>
      <c r="AW50" s="301"/>
      <c r="AX50" s="301"/>
      <c r="AY50" s="301"/>
    </row>
    <row r="51" spans="2:51" x14ac:dyDescent="0.25">
      <c r="B51" s="267" t="s">
        <v>164</v>
      </c>
      <c r="C51" s="264"/>
      <c r="D51" s="264"/>
      <c r="E51" s="264"/>
      <c r="F51" s="264"/>
      <c r="G51" s="264"/>
      <c r="H51" s="264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71"/>
      <c r="T51" s="269"/>
      <c r="U51" s="269"/>
      <c r="V51" s="269"/>
      <c r="W51" s="258"/>
      <c r="X51" s="258"/>
      <c r="Y51" s="258"/>
      <c r="Z51" s="258"/>
      <c r="AA51" s="258"/>
      <c r="AB51" s="258"/>
      <c r="AC51" s="258"/>
      <c r="AD51" s="258"/>
      <c r="AE51" s="258"/>
      <c r="AM51" s="259"/>
      <c r="AN51" s="259"/>
      <c r="AO51" s="259"/>
      <c r="AP51" s="259"/>
      <c r="AQ51" s="259"/>
      <c r="AR51" s="259"/>
      <c r="AS51" s="260"/>
      <c r="AV51" s="257"/>
      <c r="AW51" s="301"/>
      <c r="AX51" s="301"/>
      <c r="AY51" s="301"/>
    </row>
    <row r="52" spans="2:51" x14ac:dyDescent="0.25">
      <c r="B52" s="276" t="s">
        <v>138</v>
      </c>
      <c r="C52" s="264"/>
      <c r="D52" s="264"/>
      <c r="E52" s="264"/>
      <c r="F52" s="264"/>
      <c r="G52" s="264"/>
      <c r="H52" s="264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71"/>
      <c r="U52" s="271"/>
      <c r="V52" s="271"/>
      <c r="W52" s="258"/>
      <c r="X52" s="258"/>
      <c r="Y52" s="258"/>
      <c r="Z52" s="258"/>
      <c r="AA52" s="258"/>
      <c r="AB52" s="258"/>
      <c r="AC52" s="258"/>
      <c r="AD52" s="258"/>
      <c r="AE52" s="258"/>
      <c r="AM52" s="259"/>
      <c r="AN52" s="259"/>
      <c r="AO52" s="259"/>
      <c r="AP52" s="259"/>
      <c r="AQ52" s="259"/>
      <c r="AR52" s="259"/>
      <c r="AS52" s="260"/>
      <c r="AV52" s="257"/>
      <c r="AW52" s="301"/>
      <c r="AX52" s="301"/>
      <c r="AY52" s="301"/>
    </row>
    <row r="53" spans="2:51" x14ac:dyDescent="0.25">
      <c r="B53" s="284" t="s">
        <v>139</v>
      </c>
      <c r="C53" s="264"/>
      <c r="D53" s="264"/>
      <c r="E53" s="264"/>
      <c r="F53" s="264"/>
      <c r="G53" s="264"/>
      <c r="H53" s="264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71"/>
      <c r="U53" s="250"/>
      <c r="V53" s="250"/>
      <c r="W53" s="258"/>
      <c r="X53" s="258"/>
      <c r="Y53" s="258"/>
      <c r="Z53" s="258"/>
      <c r="AA53" s="258"/>
      <c r="AB53" s="258"/>
      <c r="AC53" s="258"/>
      <c r="AD53" s="258"/>
      <c r="AE53" s="258"/>
      <c r="AM53" s="259"/>
      <c r="AN53" s="259"/>
      <c r="AO53" s="259"/>
      <c r="AP53" s="259"/>
      <c r="AQ53" s="259"/>
      <c r="AR53" s="259"/>
      <c r="AS53" s="260"/>
      <c r="AV53" s="257"/>
      <c r="AW53" s="301"/>
      <c r="AX53" s="301"/>
      <c r="AY53" s="301"/>
    </row>
    <row r="54" spans="2:51" x14ac:dyDescent="0.25">
      <c r="B54" s="270" t="s">
        <v>260</v>
      </c>
      <c r="C54" s="264"/>
      <c r="D54" s="264"/>
      <c r="E54" s="264"/>
      <c r="F54" s="264"/>
      <c r="G54" s="264"/>
      <c r="H54" s="264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71"/>
      <c r="U54" s="250"/>
      <c r="V54" s="250"/>
      <c r="W54" s="258"/>
      <c r="X54" s="258"/>
      <c r="Y54" s="258"/>
      <c r="Z54" s="258"/>
      <c r="AA54" s="258"/>
      <c r="AB54" s="258"/>
      <c r="AC54" s="258"/>
      <c r="AD54" s="258"/>
      <c r="AE54" s="258"/>
      <c r="AM54" s="259"/>
      <c r="AN54" s="259"/>
      <c r="AO54" s="259"/>
      <c r="AP54" s="259"/>
      <c r="AQ54" s="259"/>
      <c r="AR54" s="259"/>
      <c r="AS54" s="260"/>
      <c r="AV54" s="257"/>
      <c r="AW54" s="301"/>
      <c r="AX54" s="301"/>
      <c r="AY54" s="301"/>
    </row>
    <row r="55" spans="2:51" x14ac:dyDescent="0.25">
      <c r="B55" s="270" t="s">
        <v>222</v>
      </c>
      <c r="C55" s="264"/>
      <c r="D55" s="264"/>
      <c r="E55" s="264"/>
      <c r="F55" s="264"/>
      <c r="G55" s="264"/>
      <c r="H55" s="264"/>
      <c r="I55" s="264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71"/>
      <c r="U55" s="250"/>
      <c r="V55" s="250"/>
      <c r="W55" s="258"/>
      <c r="X55" s="258"/>
      <c r="Y55" s="258"/>
      <c r="Z55" s="258"/>
      <c r="AA55" s="258"/>
      <c r="AB55" s="258"/>
      <c r="AC55" s="258"/>
      <c r="AD55" s="258"/>
      <c r="AE55" s="258"/>
      <c r="AM55" s="259"/>
      <c r="AN55" s="259"/>
      <c r="AO55" s="259"/>
      <c r="AP55" s="259"/>
      <c r="AQ55" s="259"/>
      <c r="AR55" s="259"/>
      <c r="AS55" s="260"/>
      <c r="AV55" s="257"/>
      <c r="AW55" s="301"/>
      <c r="AX55" s="301"/>
      <c r="AY55" s="301"/>
    </row>
    <row r="56" spans="2:51" x14ac:dyDescent="0.25">
      <c r="B56" s="276" t="s">
        <v>254</v>
      </c>
      <c r="C56" s="264"/>
      <c r="D56" s="264"/>
      <c r="E56" s="264"/>
      <c r="F56" s="264"/>
      <c r="G56" s="264"/>
      <c r="H56" s="264"/>
      <c r="I56" s="264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71"/>
      <c r="U56" s="250"/>
      <c r="V56" s="250"/>
      <c r="W56" s="258"/>
      <c r="X56" s="258"/>
      <c r="Y56" s="258"/>
      <c r="Z56" s="258"/>
      <c r="AA56" s="258"/>
      <c r="AB56" s="258"/>
      <c r="AC56" s="258"/>
      <c r="AD56" s="258"/>
      <c r="AE56" s="258"/>
      <c r="AM56" s="259"/>
      <c r="AN56" s="259"/>
      <c r="AO56" s="259"/>
      <c r="AP56" s="259"/>
      <c r="AQ56" s="259"/>
      <c r="AR56" s="259"/>
      <c r="AS56" s="260"/>
      <c r="AV56" s="257"/>
      <c r="AW56" s="301"/>
      <c r="AX56" s="301"/>
      <c r="AY56" s="301"/>
    </row>
    <row r="57" spans="2:51" x14ac:dyDescent="0.25">
      <c r="B57" s="272" t="s">
        <v>140</v>
      </c>
      <c r="C57" s="264"/>
      <c r="D57" s="264"/>
      <c r="E57" s="264"/>
      <c r="F57" s="264"/>
      <c r="G57" s="264"/>
      <c r="H57" s="264"/>
      <c r="I57" s="264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71"/>
      <c r="U57" s="250"/>
      <c r="V57" s="250"/>
      <c r="W57" s="258"/>
      <c r="X57" s="258"/>
      <c r="Y57" s="258"/>
      <c r="Z57" s="252"/>
      <c r="AA57" s="258"/>
      <c r="AB57" s="258"/>
      <c r="AC57" s="258"/>
      <c r="AD57" s="258"/>
      <c r="AE57" s="258"/>
      <c r="AM57" s="259"/>
      <c r="AN57" s="259"/>
      <c r="AO57" s="259"/>
      <c r="AP57" s="259"/>
      <c r="AQ57" s="259"/>
      <c r="AR57" s="259"/>
      <c r="AS57" s="260"/>
      <c r="AV57" s="257"/>
      <c r="AW57" s="301"/>
      <c r="AX57" s="301"/>
      <c r="AY57" s="301"/>
    </row>
    <row r="58" spans="2:51" x14ac:dyDescent="0.25">
      <c r="B58" s="277" t="s">
        <v>129</v>
      </c>
      <c r="C58" s="267"/>
      <c r="D58" s="264"/>
      <c r="E58" s="264"/>
      <c r="F58" s="264"/>
      <c r="G58" s="264"/>
      <c r="H58" s="264"/>
      <c r="I58" s="248"/>
      <c r="J58" s="265"/>
      <c r="K58" s="265"/>
      <c r="L58" s="265"/>
      <c r="M58" s="265"/>
      <c r="N58" s="265"/>
      <c r="O58" s="265"/>
      <c r="P58" s="265"/>
      <c r="Q58" s="265"/>
      <c r="R58" s="265"/>
      <c r="S58" s="252"/>
      <c r="T58" s="252"/>
      <c r="U58" s="252"/>
      <c r="V58" s="252"/>
      <c r="W58" s="252"/>
      <c r="X58" s="252"/>
      <c r="Y58" s="252"/>
      <c r="Z58" s="251"/>
      <c r="AA58" s="252"/>
      <c r="AB58" s="252"/>
      <c r="AC58" s="252"/>
      <c r="AD58" s="252"/>
      <c r="AE58" s="252"/>
      <c r="AF58" s="252"/>
      <c r="AG58" s="252"/>
      <c r="AH58" s="252"/>
      <c r="AI58" s="252"/>
      <c r="AJ58" s="252"/>
      <c r="AK58" s="252"/>
      <c r="AL58" s="252"/>
      <c r="AM58" s="252"/>
      <c r="AN58" s="252"/>
      <c r="AO58" s="252"/>
      <c r="AP58" s="252"/>
      <c r="AQ58" s="252"/>
      <c r="AR58" s="252"/>
      <c r="AS58" s="252"/>
      <c r="AT58" s="252"/>
      <c r="AU58" s="252"/>
      <c r="AV58" s="257"/>
      <c r="AW58" s="301"/>
      <c r="AX58" s="301"/>
      <c r="AY58" s="301"/>
    </row>
    <row r="59" spans="2:51" x14ac:dyDescent="0.25">
      <c r="B59" s="277" t="s">
        <v>148</v>
      </c>
      <c r="C59" s="267"/>
      <c r="D59" s="264"/>
      <c r="E59" s="264"/>
      <c r="F59" s="264"/>
      <c r="G59" s="264"/>
      <c r="H59" s="264"/>
      <c r="I59" s="248"/>
      <c r="J59" s="252"/>
      <c r="K59" s="252"/>
      <c r="L59" s="252"/>
      <c r="M59" s="252"/>
      <c r="N59" s="252"/>
      <c r="O59" s="252"/>
      <c r="P59" s="252"/>
      <c r="Q59" s="252"/>
      <c r="R59" s="252"/>
      <c r="S59" s="252"/>
      <c r="T59" s="252"/>
      <c r="U59" s="252"/>
      <c r="V59" s="252"/>
      <c r="W59" s="251"/>
      <c r="X59" s="251"/>
      <c r="Y59" s="251"/>
      <c r="Z59" s="258"/>
      <c r="AA59" s="251"/>
      <c r="AB59" s="251"/>
      <c r="AC59" s="251"/>
      <c r="AD59" s="251"/>
      <c r="AE59" s="251"/>
      <c r="AF59" s="251"/>
      <c r="AG59" s="251"/>
      <c r="AH59" s="251"/>
      <c r="AI59" s="251"/>
      <c r="AJ59" s="251"/>
      <c r="AK59" s="251"/>
      <c r="AL59" s="251"/>
      <c r="AM59" s="251"/>
      <c r="AN59" s="251"/>
      <c r="AO59" s="251"/>
      <c r="AP59" s="251"/>
      <c r="AQ59" s="251"/>
      <c r="AR59" s="251"/>
      <c r="AS59" s="251"/>
      <c r="AT59" s="251"/>
      <c r="AU59" s="251"/>
      <c r="AV59" s="257"/>
      <c r="AW59" s="301"/>
      <c r="AX59" s="301"/>
      <c r="AY59" s="301"/>
    </row>
    <row r="60" spans="2:51" x14ac:dyDescent="0.25">
      <c r="B60" s="277" t="s">
        <v>130</v>
      </c>
      <c r="C60" s="261"/>
      <c r="D60" s="248"/>
      <c r="E60" s="264"/>
      <c r="F60" s="264"/>
      <c r="G60" s="264"/>
      <c r="H60" s="264"/>
      <c r="I60" s="264"/>
      <c r="J60" s="252"/>
      <c r="K60" s="252"/>
      <c r="L60" s="252"/>
      <c r="M60" s="252"/>
      <c r="N60" s="252"/>
      <c r="O60" s="252"/>
      <c r="P60" s="252"/>
      <c r="Q60" s="252"/>
      <c r="R60" s="252"/>
      <c r="S60" s="265"/>
      <c r="T60" s="271"/>
      <c r="U60" s="250"/>
      <c r="V60" s="250"/>
      <c r="W60" s="258"/>
      <c r="X60" s="258"/>
      <c r="Y60" s="258"/>
      <c r="Z60" s="258"/>
      <c r="AA60" s="258"/>
      <c r="AB60" s="258"/>
      <c r="AC60" s="258"/>
      <c r="AD60" s="258"/>
      <c r="AE60" s="258"/>
      <c r="AM60" s="259"/>
      <c r="AN60" s="259"/>
      <c r="AO60" s="259"/>
      <c r="AP60" s="259"/>
      <c r="AQ60" s="259"/>
      <c r="AR60" s="259"/>
      <c r="AS60" s="260"/>
      <c r="AV60" s="257"/>
      <c r="AW60" s="301"/>
      <c r="AX60" s="301"/>
      <c r="AY60" s="301"/>
    </row>
    <row r="61" spans="2:51" x14ac:dyDescent="0.25">
      <c r="B61" s="147"/>
      <c r="C61" s="276"/>
      <c r="D61" s="248"/>
      <c r="E61" s="264"/>
      <c r="F61" s="264"/>
      <c r="G61" s="264"/>
      <c r="H61" s="264"/>
      <c r="I61" s="264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71"/>
      <c r="U61" s="250"/>
      <c r="V61" s="250"/>
      <c r="W61" s="258"/>
      <c r="X61" s="258"/>
      <c r="Y61" s="258"/>
      <c r="Z61" s="258"/>
      <c r="AA61" s="258"/>
      <c r="AB61" s="258"/>
      <c r="AC61" s="258"/>
      <c r="AD61" s="258"/>
      <c r="AE61" s="258"/>
      <c r="AM61" s="259"/>
      <c r="AN61" s="259"/>
      <c r="AO61" s="259"/>
      <c r="AP61" s="259"/>
      <c r="AQ61" s="259"/>
      <c r="AR61" s="259"/>
      <c r="AS61" s="260"/>
      <c r="AV61" s="257"/>
      <c r="AW61" s="301"/>
      <c r="AX61" s="301"/>
      <c r="AY61" s="301"/>
    </row>
    <row r="62" spans="2:51" x14ac:dyDescent="0.25">
      <c r="B62" s="147"/>
      <c r="C62" s="276"/>
      <c r="D62" s="264"/>
      <c r="E62" s="248"/>
      <c r="F62" s="264"/>
      <c r="G62" s="248"/>
      <c r="H62" s="248"/>
      <c r="I62" s="264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71"/>
      <c r="U62" s="250"/>
      <c r="V62" s="250"/>
      <c r="W62" s="258"/>
      <c r="X62" s="258"/>
      <c r="Y62" s="258"/>
      <c r="Z62" s="258"/>
      <c r="AA62" s="258"/>
      <c r="AB62" s="258"/>
      <c r="AC62" s="258"/>
      <c r="AD62" s="258"/>
      <c r="AE62" s="258"/>
      <c r="AM62" s="259"/>
      <c r="AN62" s="259"/>
      <c r="AO62" s="259"/>
      <c r="AP62" s="259"/>
      <c r="AQ62" s="259"/>
      <c r="AR62" s="259"/>
      <c r="AS62" s="260"/>
      <c r="AV62" s="257"/>
      <c r="AW62" s="301"/>
      <c r="AX62" s="301"/>
      <c r="AY62" s="301"/>
    </row>
    <row r="63" spans="2:51" x14ac:dyDescent="0.25">
      <c r="B63" s="249"/>
      <c r="C63" s="267"/>
      <c r="D63" s="264"/>
      <c r="E63" s="248"/>
      <c r="F63" s="248"/>
      <c r="G63" s="248"/>
      <c r="H63" s="248"/>
      <c r="I63" s="264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71"/>
      <c r="U63" s="250"/>
      <c r="V63" s="250"/>
      <c r="W63" s="258"/>
      <c r="X63" s="258"/>
      <c r="Y63" s="258"/>
      <c r="Z63" s="258"/>
      <c r="AA63" s="258"/>
      <c r="AB63" s="258"/>
      <c r="AC63" s="258"/>
      <c r="AD63" s="258"/>
      <c r="AE63" s="258"/>
      <c r="AM63" s="259"/>
      <c r="AN63" s="259"/>
      <c r="AO63" s="259"/>
      <c r="AP63" s="259"/>
      <c r="AQ63" s="259"/>
      <c r="AR63" s="259"/>
      <c r="AS63" s="260"/>
      <c r="AV63" s="257"/>
      <c r="AW63" s="301"/>
      <c r="AX63" s="301"/>
      <c r="AY63" s="301"/>
    </row>
    <row r="64" spans="2:51" x14ac:dyDescent="0.25">
      <c r="B64" s="249"/>
      <c r="C64" s="267"/>
      <c r="D64" s="264"/>
      <c r="E64" s="264"/>
      <c r="F64" s="248"/>
      <c r="G64" s="264"/>
      <c r="H64" s="264"/>
      <c r="I64" s="252"/>
      <c r="J64" s="265"/>
      <c r="K64" s="265"/>
      <c r="L64" s="265"/>
      <c r="M64" s="265"/>
      <c r="N64" s="265"/>
      <c r="O64" s="265"/>
      <c r="P64" s="265"/>
      <c r="Q64" s="265"/>
      <c r="R64" s="265"/>
      <c r="S64" s="265"/>
      <c r="T64" s="271"/>
      <c r="U64" s="250"/>
      <c r="V64" s="250"/>
      <c r="W64" s="258"/>
      <c r="X64" s="258"/>
      <c r="Y64" s="258"/>
      <c r="Z64" s="258"/>
      <c r="AA64" s="258"/>
      <c r="AB64" s="258"/>
      <c r="AC64" s="258"/>
      <c r="AD64" s="258"/>
      <c r="AE64" s="258"/>
      <c r="AM64" s="259"/>
      <c r="AN64" s="259"/>
      <c r="AO64" s="259"/>
      <c r="AP64" s="259"/>
      <c r="AQ64" s="259"/>
      <c r="AR64" s="259"/>
      <c r="AS64" s="260"/>
      <c r="AV64" s="257"/>
      <c r="AW64" s="301"/>
      <c r="AX64" s="301"/>
      <c r="AY64" s="301"/>
    </row>
    <row r="65" spans="1:51" x14ac:dyDescent="0.25">
      <c r="B65" s="249"/>
      <c r="C65" s="252"/>
      <c r="D65" s="264"/>
      <c r="E65" s="264"/>
      <c r="F65" s="264"/>
      <c r="G65" s="264"/>
      <c r="H65" s="264"/>
      <c r="I65" s="252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71"/>
      <c r="U65" s="250"/>
      <c r="V65" s="250"/>
      <c r="W65" s="258"/>
      <c r="X65" s="258"/>
      <c r="Y65" s="258"/>
      <c r="Z65" s="258"/>
      <c r="AA65" s="258"/>
      <c r="AB65" s="258"/>
      <c r="AC65" s="258"/>
      <c r="AD65" s="258"/>
      <c r="AE65" s="258"/>
      <c r="AM65" s="259"/>
      <c r="AN65" s="259"/>
      <c r="AO65" s="259"/>
      <c r="AP65" s="259"/>
      <c r="AQ65" s="259"/>
      <c r="AR65" s="259"/>
      <c r="AS65" s="260"/>
      <c r="AU65" s="301"/>
      <c r="AV65" s="257"/>
      <c r="AW65" s="301"/>
      <c r="AX65" s="301"/>
      <c r="AY65" s="301"/>
    </row>
    <row r="66" spans="1:51" x14ac:dyDescent="0.25">
      <c r="B66" s="249"/>
      <c r="C66" s="276"/>
      <c r="D66" s="252"/>
      <c r="E66" s="264"/>
      <c r="F66" s="264"/>
      <c r="G66" s="264"/>
      <c r="H66" s="264"/>
      <c r="I66" s="264"/>
      <c r="J66" s="265"/>
      <c r="K66" s="265"/>
      <c r="L66" s="265"/>
      <c r="M66" s="265"/>
      <c r="N66" s="265"/>
      <c r="O66" s="265"/>
      <c r="P66" s="265"/>
      <c r="Q66" s="265"/>
      <c r="R66" s="265"/>
      <c r="S66" s="265"/>
      <c r="T66" s="271"/>
      <c r="U66" s="250"/>
      <c r="V66" s="250"/>
      <c r="W66" s="258"/>
      <c r="X66" s="258"/>
      <c r="Y66" s="258"/>
      <c r="Z66" s="258"/>
      <c r="AA66" s="258"/>
      <c r="AB66" s="258"/>
      <c r="AC66" s="258"/>
      <c r="AD66" s="258"/>
      <c r="AE66" s="258"/>
      <c r="AM66" s="259"/>
      <c r="AN66" s="259"/>
      <c r="AO66" s="259"/>
      <c r="AP66" s="259"/>
      <c r="AQ66" s="259"/>
      <c r="AR66" s="259"/>
      <c r="AS66" s="260"/>
      <c r="AU66" s="301"/>
      <c r="AV66" s="257"/>
      <c r="AW66" s="301"/>
      <c r="AX66" s="301"/>
      <c r="AY66" s="301"/>
    </row>
    <row r="67" spans="1:51" x14ac:dyDescent="0.25">
      <c r="A67" s="258"/>
      <c r="B67" s="252"/>
      <c r="C67" s="267"/>
      <c r="D67" s="252"/>
      <c r="E67" s="264"/>
      <c r="F67" s="264"/>
      <c r="G67" s="264"/>
      <c r="H67" s="264"/>
      <c r="I67" s="259"/>
      <c r="J67" s="259"/>
      <c r="K67" s="259"/>
      <c r="L67" s="259"/>
      <c r="M67" s="259"/>
      <c r="N67" s="259"/>
      <c r="O67" s="260"/>
      <c r="P67" s="254"/>
      <c r="R67" s="257"/>
      <c r="AS67" s="301"/>
      <c r="AT67" s="301"/>
      <c r="AU67" s="301"/>
      <c r="AV67" s="301"/>
      <c r="AW67" s="301"/>
      <c r="AX67" s="301"/>
      <c r="AY67" s="301"/>
    </row>
    <row r="68" spans="1:51" x14ac:dyDescent="0.25">
      <c r="A68" s="258"/>
      <c r="B68" s="252"/>
      <c r="C68" s="276"/>
      <c r="D68" s="264"/>
      <c r="E68" s="252"/>
      <c r="F68" s="264"/>
      <c r="G68" s="252"/>
      <c r="H68" s="252"/>
      <c r="I68" s="259"/>
      <c r="J68" s="259"/>
      <c r="K68" s="259"/>
      <c r="L68" s="259"/>
      <c r="M68" s="259"/>
      <c r="N68" s="259"/>
      <c r="O68" s="260"/>
      <c r="P68" s="254"/>
      <c r="R68" s="254"/>
      <c r="AS68" s="301"/>
      <c r="AT68" s="301"/>
      <c r="AU68" s="301"/>
      <c r="AV68" s="301"/>
      <c r="AW68" s="301"/>
      <c r="AX68" s="301"/>
      <c r="AY68" s="301"/>
    </row>
    <row r="69" spans="1:51" x14ac:dyDescent="0.25">
      <c r="A69" s="258"/>
      <c r="B69" s="249"/>
      <c r="C69" s="270"/>
      <c r="D69" s="264"/>
      <c r="E69" s="252"/>
      <c r="F69" s="252"/>
      <c r="G69" s="252"/>
      <c r="H69" s="252"/>
      <c r="I69" s="259"/>
      <c r="J69" s="259"/>
      <c r="K69" s="259"/>
      <c r="L69" s="259"/>
      <c r="M69" s="259"/>
      <c r="N69" s="259"/>
      <c r="O69" s="260"/>
      <c r="P69" s="254"/>
      <c r="R69" s="254"/>
      <c r="AS69" s="301"/>
      <c r="AT69" s="301"/>
      <c r="AU69" s="301"/>
      <c r="AV69" s="301"/>
      <c r="AW69" s="301"/>
      <c r="AX69" s="301"/>
      <c r="AY69" s="301"/>
    </row>
    <row r="70" spans="1:51" x14ac:dyDescent="0.25">
      <c r="A70" s="258"/>
      <c r="I70" s="259"/>
      <c r="J70" s="259"/>
      <c r="K70" s="259"/>
      <c r="L70" s="259"/>
      <c r="M70" s="259"/>
      <c r="N70" s="259"/>
      <c r="O70" s="260"/>
      <c r="P70" s="254"/>
      <c r="R70" s="254"/>
      <c r="AS70" s="301"/>
      <c r="AT70" s="301"/>
      <c r="AU70" s="301"/>
      <c r="AV70" s="301"/>
      <c r="AW70" s="301"/>
      <c r="AX70" s="301"/>
      <c r="AY70" s="301"/>
    </row>
    <row r="71" spans="1:51" x14ac:dyDescent="0.25">
      <c r="A71" s="258"/>
      <c r="I71" s="259"/>
      <c r="J71" s="259"/>
      <c r="K71" s="259"/>
      <c r="L71" s="259"/>
      <c r="M71" s="259"/>
      <c r="N71" s="259"/>
      <c r="O71" s="260"/>
      <c r="P71" s="254"/>
      <c r="R71" s="254"/>
      <c r="AS71" s="301"/>
      <c r="AT71" s="301"/>
      <c r="AU71" s="301"/>
      <c r="AV71" s="301"/>
      <c r="AW71" s="301"/>
      <c r="AX71" s="301"/>
      <c r="AY71" s="301"/>
    </row>
    <row r="72" spans="1:51" x14ac:dyDescent="0.25">
      <c r="A72" s="258"/>
      <c r="I72" s="259"/>
      <c r="J72" s="259"/>
      <c r="K72" s="259"/>
      <c r="L72" s="259"/>
      <c r="M72" s="259"/>
      <c r="N72" s="259"/>
      <c r="O72" s="260"/>
      <c r="P72" s="254"/>
      <c r="R72" s="254"/>
      <c r="AS72" s="301"/>
      <c r="AT72" s="301"/>
      <c r="AU72" s="301"/>
      <c r="AV72" s="301"/>
      <c r="AW72" s="301"/>
      <c r="AX72" s="301"/>
      <c r="AY72" s="301"/>
    </row>
    <row r="73" spans="1:51" x14ac:dyDescent="0.25">
      <c r="A73" s="258"/>
      <c r="I73" s="259"/>
      <c r="J73" s="259"/>
      <c r="K73" s="259"/>
      <c r="L73" s="259"/>
      <c r="M73" s="259"/>
      <c r="N73" s="259"/>
      <c r="O73" s="260"/>
      <c r="P73" s="254"/>
      <c r="R73" s="251"/>
      <c r="AS73" s="301"/>
      <c r="AT73" s="301"/>
      <c r="AU73" s="301"/>
      <c r="AV73" s="301"/>
      <c r="AW73" s="301"/>
      <c r="AX73" s="301"/>
      <c r="AY73" s="301"/>
    </row>
    <row r="74" spans="1:51" x14ac:dyDescent="0.25">
      <c r="A74" s="258"/>
      <c r="I74" s="259"/>
      <c r="J74" s="259"/>
      <c r="K74" s="259"/>
      <c r="L74" s="259"/>
      <c r="M74" s="259"/>
      <c r="N74" s="259"/>
      <c r="O74" s="260"/>
      <c r="R74" s="254"/>
      <c r="AS74" s="301"/>
      <c r="AT74" s="301"/>
      <c r="AU74" s="301"/>
      <c r="AV74" s="301"/>
      <c r="AW74" s="301"/>
      <c r="AX74" s="301"/>
      <c r="AY74" s="301"/>
    </row>
    <row r="75" spans="1:51" x14ac:dyDescent="0.25">
      <c r="O75" s="260"/>
      <c r="R75" s="254"/>
      <c r="AS75" s="301"/>
      <c r="AT75" s="301"/>
      <c r="AU75" s="301"/>
      <c r="AV75" s="301"/>
      <c r="AW75" s="301"/>
      <c r="AX75" s="301"/>
      <c r="AY75" s="301"/>
    </row>
    <row r="76" spans="1:51" x14ac:dyDescent="0.25">
      <c r="O76" s="260"/>
      <c r="R76" s="254"/>
      <c r="AS76" s="301"/>
      <c r="AT76" s="301"/>
      <c r="AU76" s="301"/>
      <c r="AV76" s="301"/>
      <c r="AW76" s="301"/>
      <c r="AX76" s="301"/>
      <c r="AY76" s="301"/>
    </row>
    <row r="77" spans="1:51" x14ac:dyDescent="0.25">
      <c r="O77" s="260"/>
      <c r="R77" s="254"/>
      <c r="AS77" s="301"/>
      <c r="AT77" s="301"/>
      <c r="AU77" s="301"/>
      <c r="AV77" s="301"/>
      <c r="AW77" s="301"/>
      <c r="AX77" s="301"/>
      <c r="AY77" s="301"/>
    </row>
    <row r="78" spans="1:51" x14ac:dyDescent="0.25">
      <c r="O78" s="260"/>
      <c r="R78" s="254"/>
      <c r="AS78" s="301"/>
      <c r="AT78" s="301"/>
      <c r="AU78" s="301"/>
      <c r="AV78" s="301"/>
      <c r="AW78" s="301"/>
      <c r="AX78" s="301"/>
      <c r="AY78" s="301"/>
    </row>
    <row r="79" spans="1:51" x14ac:dyDescent="0.25">
      <c r="O79" s="260"/>
      <c r="AS79" s="301"/>
      <c r="AT79" s="301"/>
      <c r="AU79" s="301"/>
      <c r="AV79" s="301"/>
      <c r="AW79" s="301"/>
      <c r="AX79" s="301"/>
      <c r="AY79" s="301"/>
    </row>
    <row r="80" spans="1:51" x14ac:dyDescent="0.25">
      <c r="O80" s="260"/>
      <c r="AS80" s="301"/>
      <c r="AT80" s="301"/>
      <c r="AU80" s="301"/>
      <c r="AV80" s="301"/>
      <c r="AW80" s="301"/>
      <c r="AX80" s="301"/>
      <c r="AY80" s="301"/>
    </row>
    <row r="81" spans="15:51" x14ac:dyDescent="0.25">
      <c r="O81" s="260"/>
      <c r="AS81" s="301"/>
      <c r="AT81" s="301"/>
      <c r="AU81" s="301"/>
      <c r="AV81" s="301"/>
      <c r="AW81" s="301"/>
      <c r="AX81" s="301"/>
      <c r="AY81" s="301"/>
    </row>
    <row r="82" spans="15:51" x14ac:dyDescent="0.25">
      <c r="O82" s="260"/>
      <c r="AS82" s="301"/>
      <c r="AT82" s="301"/>
      <c r="AU82" s="301"/>
      <c r="AV82" s="301"/>
      <c r="AW82" s="301"/>
      <c r="AX82" s="301"/>
      <c r="AY82" s="301"/>
    </row>
    <row r="83" spans="15:51" x14ac:dyDescent="0.25">
      <c r="O83" s="260"/>
      <c r="AS83" s="301"/>
      <c r="AT83" s="301"/>
      <c r="AU83" s="301"/>
      <c r="AV83" s="301"/>
      <c r="AW83" s="301"/>
      <c r="AX83" s="301"/>
      <c r="AY83" s="301"/>
    </row>
    <row r="84" spans="15:51" x14ac:dyDescent="0.25">
      <c r="O84" s="260"/>
      <c r="AS84" s="301"/>
      <c r="AT84" s="301"/>
      <c r="AU84" s="301"/>
      <c r="AV84" s="301"/>
      <c r="AW84" s="301"/>
      <c r="AX84" s="301"/>
      <c r="AY84" s="301"/>
    </row>
    <row r="85" spans="15:51" x14ac:dyDescent="0.25">
      <c r="O85" s="260"/>
      <c r="Q85" s="254"/>
      <c r="AS85" s="301"/>
      <c r="AT85" s="301"/>
      <c r="AU85" s="301"/>
      <c r="AV85" s="301"/>
      <c r="AW85" s="301"/>
      <c r="AX85" s="301"/>
      <c r="AY85" s="301"/>
    </row>
    <row r="86" spans="15:51" x14ac:dyDescent="0.25">
      <c r="O86" s="161"/>
      <c r="P86" s="254"/>
      <c r="Q86" s="254"/>
      <c r="AS86" s="301"/>
      <c r="AT86" s="301"/>
      <c r="AU86" s="301"/>
      <c r="AV86" s="301"/>
      <c r="AW86" s="301"/>
      <c r="AX86" s="301"/>
      <c r="AY86" s="301"/>
    </row>
    <row r="87" spans="15:51" x14ac:dyDescent="0.25">
      <c r="O87" s="161"/>
      <c r="P87" s="254"/>
      <c r="Q87" s="254"/>
      <c r="AS87" s="301"/>
      <c r="AT87" s="301"/>
      <c r="AU87" s="301"/>
      <c r="AV87" s="301"/>
      <c r="AW87" s="301"/>
      <c r="AX87" s="301"/>
      <c r="AY87" s="301"/>
    </row>
    <row r="88" spans="15:51" x14ac:dyDescent="0.25">
      <c r="O88" s="161"/>
      <c r="P88" s="254"/>
      <c r="Q88" s="254"/>
      <c r="AS88" s="301"/>
      <c r="AT88" s="301"/>
      <c r="AU88" s="301"/>
      <c r="AV88" s="301"/>
      <c r="AW88" s="301"/>
      <c r="AX88" s="301"/>
      <c r="AY88" s="301"/>
    </row>
    <row r="89" spans="15:51" x14ac:dyDescent="0.25">
      <c r="O89" s="161"/>
      <c r="P89" s="254"/>
      <c r="Q89" s="254"/>
      <c r="AS89" s="301"/>
      <c r="AT89" s="301"/>
      <c r="AU89" s="301"/>
      <c r="AV89" s="301"/>
      <c r="AW89" s="301"/>
      <c r="AX89" s="301"/>
      <c r="AY89" s="301"/>
    </row>
    <row r="90" spans="15:51" x14ac:dyDescent="0.25">
      <c r="O90" s="161"/>
      <c r="P90" s="254"/>
      <c r="Q90" s="254"/>
      <c r="AS90" s="301"/>
      <c r="AT90" s="301"/>
      <c r="AU90" s="301"/>
      <c r="AV90" s="301"/>
      <c r="AW90" s="301"/>
      <c r="AX90" s="301"/>
      <c r="AY90" s="301"/>
    </row>
    <row r="91" spans="15:51" x14ac:dyDescent="0.25">
      <c r="O91" s="161"/>
      <c r="P91" s="254"/>
      <c r="Q91" s="254"/>
      <c r="AS91" s="301"/>
      <c r="AT91" s="301"/>
      <c r="AU91" s="301"/>
      <c r="AV91" s="301"/>
      <c r="AW91" s="301"/>
      <c r="AX91" s="301"/>
      <c r="AY91" s="301"/>
    </row>
    <row r="92" spans="15:51" x14ac:dyDescent="0.25">
      <c r="O92" s="161"/>
      <c r="P92" s="254"/>
      <c r="Q92" s="254"/>
      <c r="AS92" s="301"/>
      <c r="AT92" s="301"/>
      <c r="AU92" s="301"/>
      <c r="AV92" s="301"/>
      <c r="AW92" s="301"/>
      <c r="AX92" s="301"/>
      <c r="AY92" s="301"/>
    </row>
    <row r="93" spans="15:51" x14ac:dyDescent="0.25">
      <c r="O93" s="161"/>
      <c r="P93" s="254"/>
      <c r="Q93" s="254"/>
      <c r="AS93" s="301"/>
      <c r="AT93" s="301"/>
      <c r="AU93" s="301"/>
      <c r="AV93" s="301"/>
      <c r="AW93" s="301"/>
      <c r="AX93" s="301"/>
      <c r="AY93" s="301"/>
    </row>
    <row r="94" spans="15:51" x14ac:dyDescent="0.25">
      <c r="O94" s="161"/>
      <c r="P94" s="254"/>
      <c r="Q94" s="254"/>
      <c r="AS94" s="301"/>
      <c r="AT94" s="301"/>
      <c r="AU94" s="301"/>
      <c r="AV94" s="301"/>
      <c r="AW94" s="301"/>
      <c r="AX94" s="301"/>
      <c r="AY94" s="301"/>
    </row>
    <row r="95" spans="15:51" x14ac:dyDescent="0.25">
      <c r="O95" s="161"/>
      <c r="P95" s="254"/>
      <c r="Q95" s="254"/>
      <c r="R95" s="254"/>
      <c r="S95" s="254"/>
      <c r="AS95" s="301"/>
      <c r="AT95" s="301"/>
      <c r="AU95" s="301"/>
      <c r="AV95" s="301"/>
      <c r="AW95" s="301"/>
      <c r="AX95" s="301"/>
      <c r="AY95" s="301"/>
    </row>
    <row r="96" spans="15:51" x14ac:dyDescent="0.25">
      <c r="O96" s="161"/>
      <c r="P96" s="254"/>
      <c r="Q96" s="254"/>
      <c r="R96" s="254"/>
      <c r="S96" s="254"/>
      <c r="T96" s="254"/>
      <c r="AS96" s="301"/>
      <c r="AT96" s="301"/>
      <c r="AU96" s="301"/>
      <c r="AV96" s="301"/>
      <c r="AW96" s="301"/>
      <c r="AX96" s="301"/>
      <c r="AY96" s="301"/>
    </row>
    <row r="97" spans="15:51" x14ac:dyDescent="0.25">
      <c r="O97" s="161"/>
      <c r="P97" s="254"/>
      <c r="Q97" s="254"/>
      <c r="R97" s="254"/>
      <c r="S97" s="254"/>
      <c r="T97" s="254"/>
      <c r="AS97" s="301"/>
      <c r="AT97" s="301"/>
      <c r="AU97" s="301"/>
      <c r="AV97" s="301"/>
      <c r="AW97" s="301"/>
      <c r="AX97" s="301"/>
      <c r="AY97" s="301"/>
    </row>
    <row r="98" spans="15:51" x14ac:dyDescent="0.25">
      <c r="O98" s="161"/>
      <c r="P98" s="254"/>
      <c r="T98" s="254"/>
      <c r="AS98" s="301"/>
      <c r="AT98" s="301"/>
      <c r="AU98" s="301"/>
      <c r="AV98" s="301"/>
      <c r="AW98" s="301"/>
      <c r="AX98" s="301"/>
      <c r="AY98" s="301"/>
    </row>
    <row r="99" spans="15:51" x14ac:dyDescent="0.25">
      <c r="O99" s="254"/>
      <c r="Q99" s="254"/>
      <c r="R99" s="254"/>
      <c r="S99" s="254"/>
      <c r="AS99" s="301"/>
      <c r="AT99" s="301"/>
      <c r="AU99" s="301"/>
      <c r="AV99" s="301"/>
      <c r="AW99" s="301"/>
      <c r="AX99" s="301"/>
      <c r="AY99" s="301"/>
    </row>
    <row r="100" spans="15:51" x14ac:dyDescent="0.25">
      <c r="O100" s="161"/>
      <c r="P100" s="254"/>
      <c r="Q100" s="254"/>
      <c r="R100" s="254"/>
      <c r="S100" s="254"/>
      <c r="T100" s="254"/>
      <c r="AS100" s="301"/>
      <c r="AT100" s="301"/>
      <c r="AU100" s="301"/>
      <c r="AV100" s="301"/>
      <c r="AW100" s="301"/>
      <c r="AX100" s="301"/>
      <c r="AY100" s="301"/>
    </row>
    <row r="101" spans="15:51" x14ac:dyDescent="0.25">
      <c r="O101" s="161"/>
      <c r="P101" s="254"/>
      <c r="Q101" s="254"/>
      <c r="R101" s="254"/>
      <c r="S101" s="254"/>
      <c r="T101" s="254"/>
      <c r="U101" s="254"/>
      <c r="AS101" s="301"/>
      <c r="AT101" s="301"/>
      <c r="AU101" s="301"/>
      <c r="AV101" s="301"/>
      <c r="AW101" s="301"/>
      <c r="AX101" s="301"/>
      <c r="AY101" s="301"/>
    </row>
    <row r="102" spans="15:51" x14ac:dyDescent="0.25">
      <c r="O102" s="161"/>
      <c r="P102" s="254"/>
      <c r="T102" s="254"/>
      <c r="U102" s="254"/>
      <c r="AS102" s="301"/>
      <c r="AT102" s="301"/>
      <c r="AU102" s="301"/>
      <c r="AV102" s="301"/>
      <c r="AW102" s="301"/>
      <c r="AX102" s="301"/>
      <c r="AY102" s="301"/>
    </row>
    <row r="114" spans="45:51" x14ac:dyDescent="0.25">
      <c r="AS114" s="301"/>
      <c r="AT114" s="301"/>
      <c r="AU114" s="301"/>
      <c r="AV114" s="301"/>
      <c r="AW114" s="301"/>
      <c r="AX114" s="301"/>
      <c r="AY114" s="301"/>
    </row>
  </sheetData>
  <protectedRanges>
    <protectedRange sqref="N58:R58 B69 S60:T66 B61:B66 S54:T57 N61:R66 T42 T52:T53" name="Range2_12_5_1_1_5_1"/>
    <protectedRange sqref="L10 L6 D6 D8 AD8 AF8 O8:U8 AJ8:AR8 AF10 AR11:AR34 L24:N31 N32:N34 N10:N23 E11:G15 O16:T34 R11:Y11 AA11:AA15 AC11:AF15 R12:T15 W12:Y15 U12:V34 E16:E34 G16:G34 W16:AG34" name="Range1_16_3_1_1_2_2"/>
    <protectedRange sqref="I63 J61:M66 J58:M58 I66" name="Range2_2_12_2_1_1_1_1"/>
    <protectedRange sqref="L16:M23" name="Range1_1_1_1_10_1_1_1_1_1"/>
    <protectedRange sqref="L32:M34" name="Range1_1_10_1_1_1_1_1"/>
    <protectedRange sqref="K11:L15 K16:K34 I11:I15 I16:J24 I25:I34 J25" name="Range1_1_2_1_10_2_1_1_1_1"/>
    <protectedRange sqref="M11:M15" name="Range1_2_1_2_1_10_1_1_1_1_1"/>
    <protectedRange sqref="G67:H67 F68 E67" name="Range2_2_2_9_2_1_1_1_1"/>
    <protectedRange sqref="D65 D68:D69" name="Range2_1_1_1_1_1_9_2_1_1_1_1"/>
    <protectedRange sqref="Q10" name="Range1_17_1_1_1_1_1"/>
    <protectedRange sqref="AG10" name="Range1_18_1_1_1_1_1"/>
    <protectedRange sqref="C66 C68" name="Range2_4_1_1_1_1_1"/>
    <protectedRange sqref="AS16:AS34" name="Range1_1_1_1_1_1"/>
    <protectedRange sqref="P3:U5" name="Range1_16_1_1_1_1_1_1"/>
    <protectedRange sqref="C69 C67 C64" name="Range2_1_3_1_1_1_1"/>
    <protectedRange sqref="H11:H34" name="Range1_1_1_1_1_1_1_1_1"/>
    <protectedRange sqref="B67:B68 J59:R60 D66:D67 I64:I65 Z57:Z58 S58:Y59 AA58:AU59 E68:E69 G68:H69 F69" name="Range2_2_1_10_1_1_1_2_1_1"/>
    <protectedRange sqref="C65" name="Range2_2_1_10_2_1_1_1_1_1"/>
    <protectedRange sqref="R54:R57 G64:H64 D62 F65 E64" name="Range2_12_1_6_1_1_1_1"/>
    <protectedRange sqref="I60:I62 G65:H66 G60:H60 E65:E66 F66:F67 F60:F61 E60" name="Range2_2_12_1_7_1_1_2_1"/>
    <protectedRange sqref="D63:D64" name="Range2_1_1_1_1_11_1_2_1_1_2_1"/>
    <protectedRange sqref="E61 G61:H61 F62" name="Range2_2_2_9_1_1_1_1_1_1"/>
    <protectedRange sqref="C63" name="Range2_1_1_2_1_1_1_1"/>
    <protectedRange sqref="C62" name="Range2_1_2_2_1_1_1_1"/>
    <protectedRange sqref="C61" name="Range2_3_2_1_1_1_1"/>
    <protectedRange sqref="C60" name="Range2_5_1_1_1_1_1"/>
    <protectedRange sqref="E62:E63 F63:F64 G62:H63 I58:I59" name="Range2_2_1_1_1_1_1_1"/>
    <protectedRange sqref="D60:D61" name="Range2_1_1_1_1_1_1_1_1_1_1"/>
    <protectedRange sqref="AS11:AS15" name="Range1_4_1_1_1_1_1_1"/>
    <protectedRange sqref="J11:J15 J26:J34" name="Range1_1_2_1_10_1_1_1_1_1_1"/>
    <protectedRange sqref="R73" name="Range2_2_1_10_1_1_1_1_1_1_1"/>
    <protectedRange sqref="T41" name="Range2_12_5_1_1_4_2_1"/>
    <protectedRange sqref="B41:B42" name="Range2_12_5_1_1_1_2_1"/>
    <protectedRange sqref="E41:H41" name="Range2_2_12_1_7_1_1_1_1_1"/>
    <protectedRange sqref="D41" name="Range2_3_2_1_3_1_1_2_10_1_1_1_1_1_1_1"/>
    <protectedRange sqref="C41" name="Range2_1_1_1_1_11_1_2_1_1_1_1_1"/>
    <protectedRange sqref="S39:S40" name="Range2_12_3_1_1_1_1_1_1"/>
    <protectedRange sqref="D39:H39 N39:R40" name="Range2_12_1_3_1_1_1_1_1_1"/>
    <protectedRange sqref="I39:M39 E40:M40" name="Range2_2_12_1_6_1_1_1_1_1_1"/>
    <protectedRange sqref="D40" name="Range2_1_1_1_1_11_1_1_1_1_1_1_1_1"/>
    <protectedRange sqref="C40" name="Range2_1_2_1_1_1_1_1_1_1"/>
    <protectedRange sqref="C39" name="Range2_3_1_1_1_1_1_1_1"/>
    <protectedRange sqref="S41" name="Range2_12_5_1_1_4_1_1_1"/>
    <protectedRange sqref="Q41:R41" name="Range2_12_1_5_1_1_1_1_1_1_1"/>
    <protectedRange sqref="N41:P41" name="Range2_12_1_2_2_1_1_1_1_1_1_1"/>
    <protectedRange sqref="K41:M41" name="Range2_2_12_1_4_2_1_1_1_1_1_1_1"/>
    <protectedRange sqref="G42:H42" name="Range2_2_12_1_3_1_1_1_1_1_4_1_1_1_1"/>
    <protectedRange sqref="E42:F42" name="Range2_2_12_1_7_1_1_3_1_1_1_1"/>
    <protectedRange sqref="I41:J41" name="Range2_2_12_1_4_2_1_1_1_2_1_1_1_1"/>
    <protectedRange sqref="S42" name="Range2_12_5_1_1_2_3_1_1_1"/>
    <protectedRange sqref="Q42:R42" name="Range2_12_1_6_1_1_1_1_2_1_1_1"/>
    <protectedRange sqref="N42:P42" name="Range2_12_1_2_3_1_1_1_1_2_1_1_1"/>
    <protectedRange sqref="I42:M42" name="Range2_2_12_1_4_3_1_1_1_1_2_1_1_1"/>
    <protectedRange sqref="D42" name="Range2_2_12_1_3_1_2_1_1_1_2_1_2_1_1_1"/>
    <protectedRange sqref="S53" name="Range2_12_5_1_1_5_1_1_1_1"/>
    <protectedRange sqref="S52" name="Range2_12_2_1_1_1_2_1_1_2_1"/>
    <protectedRange sqref="R53" name="Range2_12_1_6_1_1_4_1_1_1_1_1_1_1_1_1_1_1_1"/>
    <protectedRange sqref="R52" name="Range2_12_1_4_1_1_1_1_1_1_1_1_1_1_1_1_1_1_1_1"/>
    <protectedRange sqref="D53:E53" name="Range2_2_12_1_3_1_2_1_1_1_2_1_1_1_1_3_1_1_1_1_1_1_1_1"/>
    <protectedRange sqref="F53" name="Range2_2_12_1_3_1_2_1_1_1_3_1_1_1_1_1_3_1_1_1_1_1_1_1_1"/>
    <protectedRange sqref="T51" name="Range2_12_5_1_1_3_1_1"/>
    <protectedRange sqref="S51" name="Range2_12_4_1_1_1_4_2_2_2_1_1"/>
    <protectedRange sqref="Q51:R51" name="Range2_12_1_6_1_1_1_2_3_2_1_1_3_1_1"/>
    <protectedRange sqref="N51:P51" name="Range2_12_1_2_3_1_1_1_2_3_2_1_1_3_1_1"/>
    <protectedRange sqref="K51:M51" name="Range2_2_12_1_4_3_1_1_1_3_3_2_1_1_3_1_1"/>
    <protectedRange sqref="J51" name="Range2_2_12_1_4_3_1_1_1_3_2_1_2_2_1_1"/>
    <protectedRange sqref="G51:H52" name="Range2_2_12_1_3_1_2_1_1_1_2_1_1_1_1_1_1_2_1_1_1_1"/>
    <protectedRange sqref="D51:E52" name="Range2_2_12_1_3_1_2_1_1_1_2_1_1_1_1_3_1_1_1_1_1_1"/>
    <protectedRange sqref="F51:F52" name="Range2_2_12_1_3_1_2_1_1_1_3_1_1_1_1_1_3_1_1_1_1_1_1"/>
    <protectedRange sqref="I51" name="Range2_2_12_1_4_3_1_1_1_2_1_2_1_1_3_1_1_1_1_1_1_1_1"/>
    <protectedRange sqref="G53:H53" name="Range2_2_12_1_3_1_2_1_1_1_2_1_3_1_1_3_1_1_1_1_1_1_1_1_1"/>
    <protectedRange sqref="T50" name="Range2_12_5_1_1_2_1_1_1_1"/>
    <protectedRange sqref="T43:T44" name="Range2_12_5_1_1_3_1_1_1_1_1_1_1"/>
    <protectedRange sqref="S43:S44" name="Range2_12_5_1_1_2_3_1_1_1_1_1_1_1_1_1"/>
    <protectedRange sqref="Q43:R44" name="Range2_12_1_6_1_1_1_1_2_1_1_1_1_1_1_1_1"/>
    <protectedRange sqref="N43:P44" name="Range2_12_1_2_3_1_1_1_1_2_1_1_1_1_1_1_1_1"/>
    <protectedRange sqref="I43:M44" name="Range2_2_12_1_4_3_1_1_1_1_2_1_1_1_1_1_1_1_1"/>
    <protectedRange sqref="E43:H44" name="Range2_2_12_1_3_1_2_1_1_1_1_2_1_1_1_1_1_1_1_1"/>
    <protectedRange sqref="D43:D44" name="Range2_2_12_1_3_1_2_1_1_1_2_1_2_3_1_1_1_1_1_1"/>
    <protectedRange sqref="T45" name="Range2_12_5_1_1_2_1_1_1_1_1_1_1_1_1"/>
    <protectedRange sqref="S45" name="Range2_12_4_1_1_1_4_2_1_1_1_1_1_1_1_1"/>
    <protectedRange sqref="Q45:R45" name="Range2_12_1_6_1_1_1_2_3_2_1_1_1_1_1_1_1_1"/>
    <protectedRange sqref="N45:P45" name="Range2_12_1_2_3_1_1_1_2_3_2_1_1_1_1_1_1_1_1"/>
    <protectedRange sqref="J45:M45" name="Range2_2_12_1_4_3_1_1_1_3_3_2_1_1_1_1_1_1_1_1"/>
    <protectedRange sqref="I45" name="Range2_2_12_1_4_3_1_1_1_2_1_2_2_1_1_1_1_1_1_1"/>
    <protectedRange sqref="G45:H45 D45:E45" name="Range2_2_12_1_3_1_2_1_1_1_2_1_3_2_1_1_1_1_1_1_1"/>
    <protectedRange sqref="F45" name="Range2_2_12_1_3_1_2_1_1_1_1_1_2_2_1_1_1_1_1_1_1"/>
    <protectedRange sqref="T46:T49" name="Range2_12_5_1_1_6_1_1_1_1_1_1_1_1_1"/>
    <protectedRange sqref="S46:S49" name="Range2_12_5_1_1_5_3_1_1_1_1_1_1_1_1_1"/>
    <protectedRange sqref="Q46:R49" name="Range2_12_1_6_1_1_1_2_3_2_1_1_2_1_1_1_1_1_1_1"/>
    <protectedRange sqref="N46:P49" name="Range2_12_1_2_3_1_1_1_2_3_2_1_1_2_1_1_1_1_1_1_1"/>
    <protectedRange sqref="J46:M49" name="Range2_2_12_1_4_3_1_1_1_3_3_2_1_1_2_1_1_1_1_1_1_1"/>
    <protectedRange sqref="I46:I49" name="Range2_2_12_1_4_3_1_1_1_2_1_2_2_1_2_1_1_1_1_1_1_1"/>
    <protectedRange sqref="G46:H49 D46:E49" name="Range2_2_12_1_3_1_2_1_1_1_2_1_3_2_1_2_1_1_1_1_1_1_2"/>
    <protectedRange sqref="F46:F49" name="Range2_2_12_1_3_1_2_1_1_1_1_1_2_2_1_2_1_1_1_1_1_1_2"/>
    <protectedRange sqref="B43:B45" name="Range2_12_5_1_1_1_2_2_1_1_1_1_1_1_1_1_1_1"/>
    <protectedRange sqref="B46:B48" name="Range2_12_5_1_1_1_3_1_1_1_1_1_1_1_1_1_1_1"/>
    <protectedRange sqref="S50" name="Range2_12_4_1_1_1_4_2_2_1_1_1_1"/>
    <protectedRange sqref="Q50:R50" name="Range2_12_1_6_1_1_1_2_3_2_1_1_1_1_1_1"/>
    <protectedRange sqref="N50:P50" name="Range2_12_1_2_3_1_1_1_2_3_2_1_1_1_1_1_1"/>
    <protectedRange sqref="K50:M50" name="Range2_2_12_1_4_3_1_1_1_3_3_2_1_1_1_1_1_1"/>
    <protectedRange sqref="J50" name="Range2_2_12_1_4_3_1_1_1_3_2_1_2_1_1_1_1"/>
    <protectedRange sqref="D50:E50" name="Range2_2_12_1_3_1_2_1_1_1_2_1_2_3_2_1_1_1_1"/>
    <protectedRange sqref="I50" name="Range2_2_12_1_4_2_1_1_1_4_1_2_1_1_1_2_1_1_1_1"/>
    <protectedRange sqref="F50:H50" name="Range2_2_12_1_3_1_1_1_1_1_4_1_2_1_2_1_2_1_1_1_1"/>
    <protectedRange sqref="B54" name="Range2_12_5_1_1_1_2_1_1_1_1_1_1_1_1_2"/>
    <protectedRange sqref="B53" name="Range2_12_5_1_1_2_1_4_1_1_1_2_1_1_1_1_1_1_1_1_2"/>
    <protectedRange sqref="N55:Q57" name="Range2_12_1_6_1_1_2_1"/>
    <protectedRange sqref="D58:D59 I55:M57 G59:H59 E59" name="Range2_2_12_1_7_1_1_3_1"/>
    <protectedRange sqref="C59" name="Range2_1_1_2_1_1_2_1"/>
    <protectedRange sqref="F58:F59 E58 G58:H58" name="Range2_2_12_1_1_1_1_1_2_1"/>
    <protectedRange sqref="C58" name="Range2_1_4_2_1_1_1_2_1"/>
    <protectedRange sqref="N54:Q54" name="Range2_12_1_6_1_1_4_1_1_1_1_1_1_1_1_1_1_2_1"/>
    <protectedRange sqref="J54:M54" name="Range2_2_12_1_7_1_1_6_1_1_1_1_1_1_1_1_1_1_2_1"/>
    <protectedRange sqref="I54" name="Range2_2_12_1_4_3_1_1_1_5_1_1_1_1_1_1_1_1_1_1_1_2_1"/>
    <protectedRange sqref="G57:H57" name="Range2_2_12_1_3_1_2_1_1_1_2_1_1_1_1_1_1_2_1_1_1_1_2_1"/>
    <protectedRange sqref="Q53" name="Range2_12_1_4_1_1_1_1_1_1_1_1_1_1_1_1_1_1_2_1"/>
    <protectedRange sqref="N53:P53" name="Range2_12_1_2_1_1_1_1_1_1_1_1_1_1_1_1_1_1_1_2_1"/>
    <protectedRange sqref="J53:M53" name="Range2_2_12_1_4_1_1_1_1_1_1_1_1_1_1_1_1_1_1_1_2_1"/>
    <protectedRange sqref="Q52" name="Range2_12_1_6_1_1_1_2_3_1_1_3_1_1_1_1_1_1_3_1"/>
    <protectedRange sqref="N52:P52" name="Range2_12_1_2_3_1_1_1_2_3_1_1_3_1_1_1_1_1_1_3_1"/>
    <protectedRange sqref="I53 J52:M52" name="Range2_2_12_1_4_3_1_1_1_3_3_1_1_3_1_1_1_1_1_1_3_1"/>
    <protectedRange sqref="D57:E57 G56:H56" name="Range2_2_12_1_3_1_2_1_1_1_3_1_1_1_1_1_1_1_2_1_1_2_1"/>
    <protectedRange sqref="I52" name="Range2_2_12_1_7_1_1_5_2_1_1_1_1_1_1_1_1_1_1_1_2_1"/>
    <protectedRange sqref="D55:E56 G55:H55 F57" name="Range2_2_12_1_3_3_1_1_1_2_1_1_1_1_1_1_1_1_1_1_1_2_1"/>
    <protectedRange sqref="F55:F56" name="Range2_2_12_1_3_1_2_1_1_1_2_1_3_1_1_3_1_1_1_1_1_1_3_1"/>
    <protectedRange sqref="D54:E54" name="Range2_2_12_1_3_1_2_1_1_1_2_1_1_1_1_3_1_1_1_1_1_1_2_1"/>
    <protectedRange sqref="F54" name="Range2_2_12_1_3_1_2_1_1_1_3_1_1_1_1_1_3_1_1_1_1_1_1_2_1"/>
    <protectedRange sqref="G54:H54" name="Range2_2_12_1_3_1_2_1_1_1_2_1_3_1_1_3_1_1_1_1_1_1_1_2_1"/>
    <protectedRange sqref="B55" name="Range2_12_5_1_1_1_2_1_1_1_1_1_1_1_1_1_1"/>
    <protectedRange sqref="B58:B60" name="Range2_12_5_1_1_2_1_3_1"/>
    <protectedRange sqref="B56" name="Range2_12_5_1_1_2_2_1_3_1_1_1_1_1_1_1_1_1_1_1_1_1"/>
    <protectedRange sqref="B57" name="Range2_12_5_1_1_2_1_4_1_1_1_2_1_1_1_1_1_1_1_1_1_1"/>
    <protectedRange sqref="O11:O15" name="Range1_16_3_1_1_7"/>
    <protectedRange sqref="P11:P15" name="Range1_16_3_1_1_1_1"/>
    <protectedRange sqref="Q11:Q15" name="Range1_16_3_1_1_3_1"/>
    <protectedRange sqref="Z11:Z15" name="Range1_16_3_1_1_4_1"/>
    <protectedRange sqref="AB11:AB15" name="Range1_16_3_1_1_5_1"/>
    <protectedRange sqref="AG11:AG15" name="Range1_16_3_1_1_6_1"/>
    <protectedRange sqref="F16:F22" name="Range1_16_3_1_1_2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Y15 AA11:AA15 AC11:AE15 X16:AE34">
    <cfRule type="containsText" dxfId="469" priority="13" operator="containsText" text="N/A">
      <formula>NOT(ISERROR(SEARCH("N/A",X11)))</formula>
    </cfRule>
    <cfRule type="cellIs" dxfId="468" priority="31" operator="equal">
      <formula>0</formula>
    </cfRule>
  </conditionalFormatting>
  <conditionalFormatting sqref="X11:Y15 AA11:AA15 AC11:AE15 X16:AE34">
    <cfRule type="cellIs" dxfId="467" priority="30" operator="greaterThanOrEqual">
      <formula>1185</formula>
    </cfRule>
  </conditionalFormatting>
  <conditionalFormatting sqref="X11:Y15 AA11:AA15 AC11:AE15 X16:AE34">
    <cfRule type="cellIs" dxfId="466" priority="29" operator="between">
      <formula>0.1</formula>
      <formula>1184</formula>
    </cfRule>
  </conditionalFormatting>
  <conditionalFormatting sqref="X8 AJ11:AO15 AJ16:AJ34 AK17:AK34 AL16:AO34">
    <cfRule type="cellIs" dxfId="465" priority="28" operator="equal">
      <formula>0</formula>
    </cfRule>
  </conditionalFormatting>
  <conditionalFormatting sqref="X8 AJ11:AO15 AJ16:AJ34 AK17:AK34 AL16:AO34">
    <cfRule type="cellIs" dxfId="464" priority="27" operator="greaterThan">
      <formula>1179</formula>
    </cfRule>
  </conditionalFormatting>
  <conditionalFormatting sqref="X8 AJ11:AO15 AJ16:AJ34 AK17:AK34 AL16:AO34">
    <cfRule type="cellIs" dxfId="463" priority="26" operator="greaterThan">
      <formula>99</formula>
    </cfRule>
  </conditionalFormatting>
  <conditionalFormatting sqref="X8 AJ11:AO15 AJ16:AJ34 AK17:AK34 AL16:AO34">
    <cfRule type="cellIs" dxfId="462" priority="25" operator="greaterThan">
      <formula>0.99</formula>
    </cfRule>
  </conditionalFormatting>
  <conditionalFormatting sqref="AB8">
    <cfRule type="cellIs" dxfId="461" priority="24" operator="equal">
      <formula>0</formula>
    </cfRule>
  </conditionalFormatting>
  <conditionalFormatting sqref="AB8">
    <cfRule type="cellIs" dxfId="460" priority="23" operator="greaterThan">
      <formula>1179</formula>
    </cfRule>
  </conditionalFormatting>
  <conditionalFormatting sqref="AB8">
    <cfRule type="cellIs" dxfId="459" priority="22" operator="greaterThan">
      <formula>99</formula>
    </cfRule>
  </conditionalFormatting>
  <conditionalFormatting sqref="AB8">
    <cfRule type="cellIs" dxfId="458" priority="21" operator="greaterThan">
      <formula>0.99</formula>
    </cfRule>
  </conditionalFormatting>
  <conditionalFormatting sqref="AQ11:AQ34 AK16">
    <cfRule type="cellIs" dxfId="457" priority="20" operator="equal">
      <formula>0</formula>
    </cfRule>
  </conditionalFormatting>
  <conditionalFormatting sqref="AQ11:AQ34 AK16">
    <cfRule type="cellIs" dxfId="456" priority="19" operator="greaterThan">
      <formula>1179</formula>
    </cfRule>
  </conditionalFormatting>
  <conditionalFormatting sqref="AQ11:AQ34 AK16">
    <cfRule type="cellIs" dxfId="455" priority="18" operator="greaterThan">
      <formula>99</formula>
    </cfRule>
  </conditionalFormatting>
  <conditionalFormatting sqref="AQ11:AQ34 AK16">
    <cfRule type="cellIs" dxfId="454" priority="17" operator="greaterThan">
      <formula>0.99</formula>
    </cfRule>
  </conditionalFormatting>
  <conditionalFormatting sqref="AI11:AI34">
    <cfRule type="cellIs" dxfId="453" priority="16" operator="greaterThan">
      <formula>$AI$8</formula>
    </cfRule>
  </conditionalFormatting>
  <conditionalFormatting sqref="AH11:AH34">
    <cfRule type="cellIs" dxfId="452" priority="14" operator="greaterThan">
      <formula>$AH$8</formula>
    </cfRule>
    <cfRule type="cellIs" dxfId="451" priority="15" operator="greaterThan">
      <formula>$AH$8</formula>
    </cfRule>
  </conditionalFormatting>
  <conditionalFormatting sqref="Z11:Z15">
    <cfRule type="containsText" dxfId="450" priority="9" operator="containsText" text="N/A">
      <formula>NOT(ISERROR(SEARCH("N/A",Z11)))</formula>
    </cfRule>
    <cfRule type="cellIs" dxfId="449" priority="12" operator="equal">
      <formula>0</formula>
    </cfRule>
  </conditionalFormatting>
  <conditionalFormatting sqref="Z11:Z15">
    <cfRule type="cellIs" dxfId="448" priority="11" operator="greaterThanOrEqual">
      <formula>1185</formula>
    </cfRule>
  </conditionalFormatting>
  <conditionalFormatting sqref="Z11:Z15">
    <cfRule type="cellIs" dxfId="447" priority="10" operator="between">
      <formula>0.1</formula>
      <formula>1184</formula>
    </cfRule>
  </conditionalFormatting>
  <conditionalFormatting sqref="AB11:AB15">
    <cfRule type="containsText" dxfId="446" priority="5" operator="containsText" text="N/A">
      <formula>NOT(ISERROR(SEARCH("N/A",AB11)))</formula>
    </cfRule>
    <cfRule type="cellIs" dxfId="445" priority="8" operator="equal">
      <formula>0</formula>
    </cfRule>
  </conditionalFormatting>
  <conditionalFormatting sqref="AB11:AB15">
    <cfRule type="cellIs" dxfId="444" priority="7" operator="greaterThanOrEqual">
      <formula>1185</formula>
    </cfRule>
  </conditionalFormatting>
  <conditionalFormatting sqref="AB11:AB15">
    <cfRule type="cellIs" dxfId="443" priority="6" operator="between">
      <formula>0.1</formula>
      <formula>1184</formula>
    </cfRule>
  </conditionalFormatting>
  <conditionalFormatting sqref="AP11:AP34">
    <cfRule type="cellIs" dxfId="442" priority="4" operator="equal">
      <formula>0</formula>
    </cfRule>
  </conditionalFormatting>
  <conditionalFormatting sqref="AP11:AP34">
    <cfRule type="cellIs" dxfId="441" priority="3" operator="greaterThan">
      <formula>1179</formula>
    </cfRule>
  </conditionalFormatting>
  <conditionalFormatting sqref="AP11:AP34">
    <cfRule type="cellIs" dxfId="440" priority="2" operator="greaterThan">
      <formula>99</formula>
    </cfRule>
  </conditionalFormatting>
  <conditionalFormatting sqref="AP11:AP34">
    <cfRule type="cellIs" dxfId="439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2"/>
  <sheetViews>
    <sheetView showGridLines="0" topLeftCell="O23" zoomScaleNormal="100" workbookViewId="0">
      <pane xSplit="20010" topLeftCell="AE1"/>
      <selection activeCell="AH31" sqref="AH31"/>
      <selection pane="topRight" activeCell="R21" sqref="R21"/>
    </sheetView>
  </sheetViews>
  <sheetFormatPr defaultRowHeight="15" x14ac:dyDescent="0.25"/>
  <cols>
    <col min="1" max="1" width="7.140625" style="301" customWidth="1"/>
    <col min="2" max="2" width="10.5703125" style="301" customWidth="1"/>
    <col min="3" max="3" width="14" style="301" customWidth="1"/>
    <col min="4" max="7" width="9.140625" style="301"/>
    <col min="8" max="8" width="20.42578125" style="301" customWidth="1"/>
    <col min="9" max="10" width="9.140625" style="301"/>
    <col min="11" max="11" width="9" style="301" customWidth="1"/>
    <col min="12" max="14" width="9.140625" style="301" hidden="1" customWidth="1"/>
    <col min="15" max="16" width="9.140625" style="301"/>
    <col min="17" max="18" width="9.140625" style="301" customWidth="1"/>
    <col min="19" max="32" width="9.140625" style="301"/>
    <col min="33" max="33" width="10.42578125" style="301" bestFit="1" customWidth="1"/>
    <col min="34" max="44" width="9.140625" style="301"/>
    <col min="45" max="45" width="83.85546875" style="161" customWidth="1"/>
    <col min="46" max="47" width="9.140625" style="254"/>
    <col min="48" max="48" width="29.7109375" style="254" customWidth="1"/>
    <col min="49" max="49" width="22" style="254" customWidth="1"/>
    <col min="50" max="50" width="9.140625" style="254"/>
    <col min="51" max="51" width="38.5703125" style="254" bestFit="1" customWidth="1"/>
    <col min="52" max="16384" width="9.140625" style="301"/>
  </cols>
  <sheetData>
    <row r="2" spans="2:51" ht="21" x14ac:dyDescent="0.25">
      <c r="B2" s="151"/>
      <c r="C2" s="254"/>
      <c r="D2" s="254"/>
      <c r="E2" s="152"/>
      <c r="F2" s="152"/>
      <c r="G2" s="254"/>
      <c r="H2" s="153"/>
      <c r="I2" s="153"/>
      <c r="J2" s="254"/>
      <c r="K2" s="153"/>
      <c r="L2" s="153"/>
      <c r="M2" s="254"/>
      <c r="N2" s="254"/>
      <c r="O2" s="154"/>
      <c r="P2" s="155" t="s">
        <v>0</v>
      </c>
      <c r="Q2" s="155"/>
      <c r="R2" s="156"/>
      <c r="S2" s="157"/>
      <c r="T2" s="158"/>
      <c r="U2" s="158"/>
      <c r="V2" s="159"/>
      <c r="W2" s="160"/>
      <c r="X2" s="158"/>
      <c r="Y2" s="158"/>
      <c r="Z2" s="158"/>
      <c r="AA2" s="158"/>
      <c r="AB2" s="158"/>
      <c r="AC2" s="158"/>
      <c r="AD2" s="158"/>
      <c r="AE2" s="158"/>
      <c r="AM2" s="254"/>
      <c r="AN2" s="254"/>
      <c r="AO2" s="254"/>
      <c r="AP2" s="254"/>
      <c r="AQ2" s="254"/>
      <c r="AR2" s="254"/>
    </row>
    <row r="3" spans="2:51" ht="21" x14ac:dyDescent="0.25">
      <c r="B3" s="162" t="s">
        <v>1</v>
      </c>
      <c r="C3" s="162"/>
      <c r="D3" s="162"/>
      <c r="E3" s="254"/>
      <c r="F3" s="153"/>
      <c r="G3" s="153"/>
      <c r="H3" s="254"/>
      <c r="I3" s="254"/>
      <c r="J3" s="254"/>
      <c r="K3" s="163"/>
      <c r="L3" s="164"/>
      <c r="M3" s="254"/>
      <c r="N3" s="254"/>
      <c r="O3" s="165" t="s">
        <v>2</v>
      </c>
      <c r="P3" s="367" t="s">
        <v>134</v>
      </c>
      <c r="Q3" s="368"/>
      <c r="R3" s="368"/>
      <c r="S3" s="368"/>
      <c r="T3" s="368"/>
      <c r="U3" s="369"/>
      <c r="V3" s="166"/>
      <c r="W3" s="166"/>
      <c r="X3" s="166"/>
      <c r="Y3" s="166"/>
      <c r="Z3" s="166"/>
      <c r="AH3" s="254"/>
      <c r="AI3" s="254"/>
      <c r="AJ3" s="254"/>
      <c r="AK3" s="254"/>
      <c r="AL3" s="161"/>
      <c r="AM3" s="254"/>
      <c r="AN3" s="254"/>
      <c r="AO3" s="254"/>
      <c r="AP3" s="254"/>
      <c r="AQ3" s="254"/>
      <c r="AR3" s="254"/>
      <c r="AS3" s="254"/>
    </row>
    <row r="4" spans="2:51" x14ac:dyDescent="0.25">
      <c r="B4" s="167" t="s">
        <v>4</v>
      </c>
      <c r="C4" s="167"/>
      <c r="D4" s="167"/>
      <c r="E4" s="254"/>
      <c r="F4" s="168"/>
      <c r="G4" s="254"/>
      <c r="H4" s="254"/>
      <c r="I4" s="254"/>
      <c r="J4" s="254"/>
      <c r="K4" s="254"/>
      <c r="L4" s="254"/>
      <c r="M4" s="254"/>
      <c r="N4" s="254"/>
      <c r="O4" s="165" t="s">
        <v>5</v>
      </c>
      <c r="P4" s="367" t="s">
        <v>134</v>
      </c>
      <c r="Q4" s="368"/>
      <c r="R4" s="368"/>
      <c r="S4" s="368"/>
      <c r="T4" s="368"/>
      <c r="U4" s="369"/>
      <c r="V4" s="166"/>
      <c r="W4" s="166"/>
      <c r="X4" s="166"/>
      <c r="Y4" s="166"/>
      <c r="Z4" s="166"/>
      <c r="AH4" s="254"/>
      <c r="AI4" s="254"/>
      <c r="AJ4" s="254"/>
      <c r="AK4" s="254"/>
      <c r="AL4" s="161"/>
      <c r="AM4" s="254"/>
      <c r="AN4" s="254"/>
      <c r="AO4" s="254"/>
      <c r="AP4" s="254"/>
      <c r="AQ4" s="254"/>
      <c r="AR4" s="254"/>
      <c r="AS4" s="254"/>
    </row>
    <row r="5" spans="2:51" x14ac:dyDescent="0.25">
      <c r="B5" s="254"/>
      <c r="C5" s="254"/>
      <c r="D5" s="254"/>
      <c r="E5" s="169"/>
      <c r="F5" s="169"/>
      <c r="G5" s="254"/>
      <c r="H5" s="254"/>
      <c r="I5" s="254"/>
      <c r="J5" s="254"/>
      <c r="K5" s="254"/>
      <c r="L5" s="254"/>
      <c r="M5" s="254"/>
      <c r="N5" s="254"/>
      <c r="O5" s="165" t="s">
        <v>6</v>
      </c>
      <c r="P5" s="367" t="s">
        <v>133</v>
      </c>
      <c r="Q5" s="368"/>
      <c r="R5" s="368"/>
      <c r="S5" s="368"/>
      <c r="T5" s="368"/>
      <c r="U5" s="369"/>
      <c r="V5" s="166"/>
      <c r="W5" s="166"/>
      <c r="X5" s="166"/>
      <c r="Y5" s="166"/>
      <c r="Z5" s="166"/>
      <c r="AH5" s="254"/>
      <c r="AI5" s="254"/>
      <c r="AJ5" s="254"/>
      <c r="AK5" s="254"/>
      <c r="AL5" s="161"/>
      <c r="AM5" s="254"/>
      <c r="AN5" s="254"/>
      <c r="AO5" s="254"/>
      <c r="AP5" s="254"/>
      <c r="AQ5" s="254"/>
      <c r="AR5" s="254"/>
      <c r="AS5" s="254"/>
    </row>
    <row r="6" spans="2:51" x14ac:dyDescent="0.25">
      <c r="B6" s="367" t="s">
        <v>7</v>
      </c>
      <c r="C6" s="369"/>
      <c r="D6" s="370" t="s">
        <v>8</v>
      </c>
      <c r="E6" s="371"/>
      <c r="F6" s="371"/>
      <c r="G6" s="371"/>
      <c r="H6" s="372"/>
      <c r="I6" s="254"/>
      <c r="J6" s="254"/>
      <c r="K6" s="165"/>
      <c r="L6" s="373">
        <v>41686</v>
      </c>
      <c r="M6" s="373"/>
      <c r="N6" s="170"/>
      <c r="O6" s="170"/>
      <c r="P6" s="171"/>
      <c r="Q6" s="171"/>
      <c r="R6" s="171"/>
      <c r="S6" s="171"/>
      <c r="T6" s="171"/>
      <c r="U6" s="171"/>
      <c r="V6" s="171"/>
      <c r="W6" s="172"/>
      <c r="X6" s="172"/>
      <c r="Y6" s="172"/>
      <c r="Z6" s="172"/>
      <c r="AA6" s="172"/>
      <c r="AB6" s="172"/>
      <c r="AC6" s="172"/>
      <c r="AD6" s="172"/>
      <c r="AE6" s="172"/>
      <c r="AJ6" s="302"/>
      <c r="AM6" s="174"/>
      <c r="AN6" s="174"/>
      <c r="AO6" s="174"/>
      <c r="AP6" s="174"/>
      <c r="AQ6" s="174"/>
      <c r="AR6" s="174"/>
      <c r="AS6" s="175"/>
    </row>
    <row r="7" spans="2:51" ht="36" x14ac:dyDescent="0.25">
      <c r="B7" s="374" t="s">
        <v>9</v>
      </c>
      <c r="C7" s="375"/>
      <c r="D7" s="374" t="s">
        <v>10</v>
      </c>
      <c r="E7" s="376"/>
      <c r="F7" s="376"/>
      <c r="G7" s="375"/>
      <c r="H7" s="323" t="s">
        <v>11</v>
      </c>
      <c r="I7" s="324" t="s">
        <v>12</v>
      </c>
      <c r="J7" s="324" t="s">
        <v>13</v>
      </c>
      <c r="K7" s="324" t="s">
        <v>14</v>
      </c>
      <c r="L7" s="161"/>
      <c r="M7" s="161"/>
      <c r="N7" s="161"/>
      <c r="O7" s="323" t="s">
        <v>15</v>
      </c>
      <c r="P7" s="374" t="s">
        <v>16</v>
      </c>
      <c r="Q7" s="376"/>
      <c r="R7" s="376"/>
      <c r="S7" s="376"/>
      <c r="T7" s="375"/>
      <c r="U7" s="387" t="s">
        <v>17</v>
      </c>
      <c r="V7" s="387"/>
      <c r="W7" s="324" t="s">
        <v>18</v>
      </c>
      <c r="X7" s="374" t="s">
        <v>19</v>
      </c>
      <c r="Y7" s="375"/>
      <c r="Z7" s="374" t="s">
        <v>20</v>
      </c>
      <c r="AA7" s="375"/>
      <c r="AB7" s="374" t="s">
        <v>21</v>
      </c>
      <c r="AC7" s="375"/>
      <c r="AD7" s="374" t="s">
        <v>22</v>
      </c>
      <c r="AE7" s="375"/>
      <c r="AF7" s="324" t="s">
        <v>23</v>
      </c>
      <c r="AG7" s="324" t="s">
        <v>24</v>
      </c>
      <c r="AH7" s="324" t="s">
        <v>25</v>
      </c>
      <c r="AI7" s="324" t="s">
        <v>26</v>
      </c>
      <c r="AJ7" s="374" t="s">
        <v>27</v>
      </c>
      <c r="AK7" s="376"/>
      <c r="AL7" s="376"/>
      <c r="AM7" s="376"/>
      <c r="AN7" s="375"/>
      <c r="AO7" s="374" t="s">
        <v>28</v>
      </c>
      <c r="AP7" s="376"/>
      <c r="AQ7" s="375"/>
      <c r="AR7" s="324" t="s">
        <v>29</v>
      </c>
      <c r="AS7" s="176"/>
      <c r="AT7" s="161"/>
      <c r="AU7" s="161"/>
      <c r="AV7" s="161"/>
      <c r="AW7" s="161"/>
      <c r="AX7" s="161"/>
      <c r="AY7" s="161"/>
    </row>
    <row r="8" spans="2:51" x14ac:dyDescent="0.25">
      <c r="B8" s="377">
        <v>41961</v>
      </c>
      <c r="C8" s="378"/>
      <c r="D8" s="379" t="s">
        <v>30</v>
      </c>
      <c r="E8" s="380"/>
      <c r="F8" s="380"/>
      <c r="G8" s="381"/>
      <c r="H8" s="177"/>
      <c r="I8" s="379" t="s">
        <v>30</v>
      </c>
      <c r="J8" s="380"/>
      <c r="K8" s="381"/>
      <c r="L8" s="178"/>
      <c r="M8" s="178"/>
      <c r="N8" s="178"/>
      <c r="O8" s="177" t="s">
        <v>31</v>
      </c>
      <c r="P8" s="177" t="s">
        <v>31</v>
      </c>
      <c r="Q8" s="177" t="s">
        <v>32</v>
      </c>
      <c r="R8" s="177" t="s">
        <v>32</v>
      </c>
      <c r="S8" s="177" t="s">
        <v>31</v>
      </c>
      <c r="T8" s="177" t="s">
        <v>33</v>
      </c>
      <c r="U8" s="382" t="s">
        <v>34</v>
      </c>
      <c r="V8" s="382"/>
      <c r="W8" s="179" t="s">
        <v>35</v>
      </c>
      <c r="X8" s="383">
        <v>0</v>
      </c>
      <c r="Y8" s="384"/>
      <c r="Z8" s="385" t="s">
        <v>36</v>
      </c>
      <c r="AA8" s="386"/>
      <c r="AB8" s="383">
        <v>1185</v>
      </c>
      <c r="AC8" s="384"/>
      <c r="AD8" s="388">
        <v>800</v>
      </c>
      <c r="AE8" s="389"/>
      <c r="AF8" s="177"/>
      <c r="AG8" s="179">
        <f>AG34-AG10</f>
        <v>27000</v>
      </c>
      <c r="AH8" s="180"/>
      <c r="AI8" s="180"/>
      <c r="AJ8" s="177" t="s">
        <v>37</v>
      </c>
      <c r="AK8" s="177" t="s">
        <v>37</v>
      </c>
      <c r="AL8" s="177" t="s">
        <v>37</v>
      </c>
      <c r="AM8" s="177" t="s">
        <v>37</v>
      </c>
      <c r="AN8" s="177" t="s">
        <v>37</v>
      </c>
      <c r="AO8" s="177" t="s">
        <v>37</v>
      </c>
      <c r="AP8" s="177" t="s">
        <v>32</v>
      </c>
      <c r="AQ8" s="177" t="s">
        <v>32</v>
      </c>
      <c r="AR8" s="177" t="s">
        <v>38</v>
      </c>
      <c r="AS8" s="176"/>
      <c r="AV8" s="181" t="s">
        <v>39</v>
      </c>
    </row>
    <row r="9" spans="2:51" ht="60" x14ac:dyDescent="0.25">
      <c r="B9" s="390" t="s">
        <v>40</v>
      </c>
      <c r="C9" s="390"/>
      <c r="D9" s="391" t="s">
        <v>41</v>
      </c>
      <c r="E9" s="392"/>
      <c r="F9" s="393" t="s">
        <v>42</v>
      </c>
      <c r="G9" s="392"/>
      <c r="H9" s="394" t="s">
        <v>43</v>
      </c>
      <c r="I9" s="390" t="s">
        <v>44</v>
      </c>
      <c r="J9" s="390"/>
      <c r="K9" s="390"/>
      <c r="L9" s="324" t="s">
        <v>45</v>
      </c>
      <c r="M9" s="387" t="s">
        <v>46</v>
      </c>
      <c r="N9" s="182" t="s">
        <v>47</v>
      </c>
      <c r="O9" s="395" t="s">
        <v>48</v>
      </c>
      <c r="P9" s="395" t="s">
        <v>49</v>
      </c>
      <c r="Q9" s="183" t="s">
        <v>50</v>
      </c>
      <c r="R9" s="402" t="s">
        <v>51</v>
      </c>
      <c r="S9" s="403"/>
      <c r="T9" s="404"/>
      <c r="U9" s="325" t="s">
        <v>52</v>
      </c>
      <c r="V9" s="325" t="s">
        <v>53</v>
      </c>
      <c r="W9" s="390" t="s">
        <v>54</v>
      </c>
      <c r="X9" s="408" t="s">
        <v>55</v>
      </c>
      <c r="Y9" s="409"/>
      <c r="Z9" s="409"/>
      <c r="AA9" s="409"/>
      <c r="AB9" s="409"/>
      <c r="AC9" s="409"/>
      <c r="AD9" s="409"/>
      <c r="AE9" s="410"/>
      <c r="AF9" s="327" t="s">
        <v>56</v>
      </c>
      <c r="AG9" s="327" t="s">
        <v>57</v>
      </c>
      <c r="AH9" s="397" t="s">
        <v>58</v>
      </c>
      <c r="AI9" s="411" t="s">
        <v>59</v>
      </c>
      <c r="AJ9" s="325" t="s">
        <v>60</v>
      </c>
      <c r="AK9" s="325" t="s">
        <v>61</v>
      </c>
      <c r="AL9" s="325" t="s">
        <v>62</v>
      </c>
      <c r="AM9" s="325" t="s">
        <v>63</v>
      </c>
      <c r="AN9" s="325" t="s">
        <v>64</v>
      </c>
      <c r="AO9" s="325" t="s">
        <v>65</v>
      </c>
      <c r="AP9" s="325" t="s">
        <v>66</v>
      </c>
      <c r="AQ9" s="395" t="s">
        <v>67</v>
      </c>
      <c r="AR9" s="325" t="s">
        <v>68</v>
      </c>
      <c r="AS9" s="397" t="s">
        <v>69</v>
      </c>
      <c r="AV9" s="184" t="s">
        <v>70</v>
      </c>
      <c r="AW9" s="184" t="s">
        <v>71</v>
      </c>
      <c r="AY9" s="185" t="s">
        <v>72</v>
      </c>
    </row>
    <row r="10" spans="2:51" x14ac:dyDescent="0.25">
      <c r="B10" s="325" t="s">
        <v>73</v>
      </c>
      <c r="C10" s="325" t="s">
        <v>74</v>
      </c>
      <c r="D10" s="325" t="s">
        <v>75</v>
      </c>
      <c r="E10" s="325" t="s">
        <v>76</v>
      </c>
      <c r="F10" s="325" t="s">
        <v>75</v>
      </c>
      <c r="G10" s="325" t="s">
        <v>76</v>
      </c>
      <c r="H10" s="394"/>
      <c r="I10" s="325" t="s">
        <v>76</v>
      </c>
      <c r="J10" s="325" t="s">
        <v>76</v>
      </c>
      <c r="K10" s="325" t="s">
        <v>76</v>
      </c>
      <c r="L10" s="177" t="s">
        <v>30</v>
      </c>
      <c r="M10" s="387"/>
      <c r="N10" s="177" t="s">
        <v>30</v>
      </c>
      <c r="O10" s="396"/>
      <c r="P10" s="396"/>
      <c r="Q10" s="150">
        <v>14522506</v>
      </c>
      <c r="R10" s="405"/>
      <c r="S10" s="406"/>
      <c r="T10" s="407"/>
      <c r="U10" s="325" t="s">
        <v>76</v>
      </c>
      <c r="V10" s="325" t="s">
        <v>76</v>
      </c>
      <c r="W10" s="390"/>
      <c r="X10" s="186" t="s">
        <v>77</v>
      </c>
      <c r="Y10" s="186" t="s">
        <v>78</v>
      </c>
      <c r="Z10" s="186" t="s">
        <v>79</v>
      </c>
      <c r="AA10" s="186" t="s">
        <v>80</v>
      </c>
      <c r="AB10" s="186" t="s">
        <v>81</v>
      </c>
      <c r="AC10" s="186" t="s">
        <v>82</v>
      </c>
      <c r="AD10" s="186" t="s">
        <v>83</v>
      </c>
      <c r="AE10" s="186" t="s">
        <v>84</v>
      </c>
      <c r="AF10" s="187"/>
      <c r="AG10" s="148">
        <v>32481322</v>
      </c>
      <c r="AH10" s="397"/>
      <c r="AI10" s="412"/>
      <c r="AJ10" s="325" t="s">
        <v>85</v>
      </c>
      <c r="AK10" s="325" t="s">
        <v>85</v>
      </c>
      <c r="AL10" s="325" t="s">
        <v>85</v>
      </c>
      <c r="AM10" s="325" t="s">
        <v>85</v>
      </c>
      <c r="AN10" s="325" t="s">
        <v>85</v>
      </c>
      <c r="AO10" s="325" t="s">
        <v>85</v>
      </c>
      <c r="AP10" s="149">
        <v>7143477</v>
      </c>
      <c r="AQ10" s="396"/>
      <c r="AR10" s="326" t="s">
        <v>86</v>
      </c>
      <c r="AS10" s="397"/>
      <c r="AV10" s="188" t="s">
        <v>87</v>
      </c>
      <c r="AW10" s="188" t="s">
        <v>88</v>
      </c>
      <c r="AY10" s="189"/>
    </row>
    <row r="11" spans="2:51" x14ac:dyDescent="0.25">
      <c r="B11" s="190">
        <v>2</v>
      </c>
      <c r="C11" s="190">
        <v>4.1666666666666664E-2</v>
      </c>
      <c r="D11" s="191">
        <v>11</v>
      </c>
      <c r="E11" s="192">
        <f>D11/1.42</f>
        <v>7.746478873239437</v>
      </c>
      <c r="F11" s="255">
        <v>66</v>
      </c>
      <c r="G11" s="192">
        <f>F11/1.42</f>
        <v>46.478873239436624</v>
      </c>
      <c r="H11" s="193" t="s">
        <v>89</v>
      </c>
      <c r="I11" s="193">
        <f>J11-(2/1.42)</f>
        <v>41.549295774647888</v>
      </c>
      <c r="J11" s="194">
        <f>(F11-5)/1.42</f>
        <v>42.95774647887324</v>
      </c>
      <c r="K11" s="193">
        <f>J11+(6/1.42)</f>
        <v>47.183098591549296</v>
      </c>
      <c r="L11" s="195">
        <v>14</v>
      </c>
      <c r="M11" s="196" t="s">
        <v>90</v>
      </c>
      <c r="N11" s="196">
        <v>11.4</v>
      </c>
      <c r="O11" s="197">
        <v>121</v>
      </c>
      <c r="P11" s="197">
        <v>93</v>
      </c>
      <c r="Q11" s="197">
        <v>14526282</v>
      </c>
      <c r="R11" s="198">
        <f>Q11-Q10</f>
        <v>3776</v>
      </c>
      <c r="S11" s="199">
        <f>R11*24/1000</f>
        <v>90.623999999999995</v>
      </c>
      <c r="T11" s="199">
        <f>R11/1000</f>
        <v>3.7759999999999998</v>
      </c>
      <c r="U11" s="200">
        <v>5.5</v>
      </c>
      <c r="V11" s="200">
        <f>U11</f>
        <v>5.5</v>
      </c>
      <c r="W11" s="262" t="s">
        <v>132</v>
      </c>
      <c r="X11" s="256">
        <v>0</v>
      </c>
      <c r="Y11" s="256">
        <v>0</v>
      </c>
      <c r="Z11" s="256">
        <v>1007</v>
      </c>
      <c r="AA11" s="256">
        <v>0</v>
      </c>
      <c r="AB11" s="256">
        <v>1100</v>
      </c>
      <c r="AC11" s="201" t="s">
        <v>91</v>
      </c>
      <c r="AD11" s="201" t="s">
        <v>91</v>
      </c>
      <c r="AE11" s="201" t="s">
        <v>91</v>
      </c>
      <c r="AF11" s="202" t="s">
        <v>91</v>
      </c>
      <c r="AG11" s="202">
        <v>32481966</v>
      </c>
      <c r="AH11" s="203">
        <f>IF(ISBLANK(AG11),"-",AG11-AG10)</f>
        <v>644</v>
      </c>
      <c r="AI11" s="204">
        <f>AH11/T11</f>
        <v>170.55084745762713</v>
      </c>
      <c r="AJ11" s="205">
        <v>0</v>
      </c>
      <c r="AK11" s="205">
        <v>0</v>
      </c>
      <c r="AL11" s="205">
        <v>1</v>
      </c>
      <c r="AM11" s="205">
        <v>0</v>
      </c>
      <c r="AN11" s="205">
        <v>1</v>
      </c>
      <c r="AO11" s="205">
        <v>0.35</v>
      </c>
      <c r="AP11" s="328">
        <v>7144617</v>
      </c>
      <c r="AQ11" s="256">
        <f>AP11-AP10</f>
        <v>1140</v>
      </c>
      <c r="AR11" s="206"/>
      <c r="AS11" s="207" t="s">
        <v>114</v>
      </c>
      <c r="AV11" s="188" t="s">
        <v>89</v>
      </c>
      <c r="AW11" s="188" t="s">
        <v>92</v>
      </c>
      <c r="AY11" s="253" t="s">
        <v>134</v>
      </c>
    </row>
    <row r="12" spans="2:51" x14ac:dyDescent="0.25">
      <c r="B12" s="190">
        <v>2.0416666666666701</v>
      </c>
      <c r="C12" s="190">
        <v>8.3333333333333329E-2</v>
      </c>
      <c r="D12" s="191">
        <v>13</v>
      </c>
      <c r="E12" s="192">
        <f t="shared" ref="E12:E34" si="0">D12/1.42</f>
        <v>9.1549295774647899</v>
      </c>
      <c r="F12" s="255">
        <v>66</v>
      </c>
      <c r="G12" s="192">
        <f t="shared" ref="G12:G34" si="1">F12/1.42</f>
        <v>46.478873239436624</v>
      </c>
      <c r="H12" s="193" t="s">
        <v>89</v>
      </c>
      <c r="I12" s="193">
        <f t="shared" ref="I12:I34" si="2">J12-(2/1.42)</f>
        <v>41.549295774647888</v>
      </c>
      <c r="J12" s="194">
        <f>(F12-5)/1.42</f>
        <v>42.95774647887324</v>
      </c>
      <c r="K12" s="193">
        <f>J12+(6/1.42)</f>
        <v>47.183098591549296</v>
      </c>
      <c r="L12" s="195">
        <v>14</v>
      </c>
      <c r="M12" s="196" t="s">
        <v>90</v>
      </c>
      <c r="N12" s="196">
        <v>11.2</v>
      </c>
      <c r="O12" s="197">
        <v>121</v>
      </c>
      <c r="P12" s="197">
        <v>85</v>
      </c>
      <c r="Q12" s="197">
        <v>14529986</v>
      </c>
      <c r="R12" s="198">
        <f t="shared" ref="R12:R34" si="3">Q12-Q11</f>
        <v>3704</v>
      </c>
      <c r="S12" s="199">
        <f t="shared" ref="S12:S34" si="4">R12*24/1000</f>
        <v>88.896000000000001</v>
      </c>
      <c r="T12" s="199">
        <f t="shared" ref="T12:T34" si="5">R12/1000</f>
        <v>3.7040000000000002</v>
      </c>
      <c r="U12" s="200">
        <v>6.8</v>
      </c>
      <c r="V12" s="200">
        <f t="shared" ref="V12:V34" si="6">U12</f>
        <v>6.8</v>
      </c>
      <c r="W12" s="262" t="s">
        <v>132</v>
      </c>
      <c r="X12" s="256">
        <v>0</v>
      </c>
      <c r="Y12" s="256">
        <v>0</v>
      </c>
      <c r="Z12" s="256">
        <v>1011</v>
      </c>
      <c r="AA12" s="256">
        <v>0</v>
      </c>
      <c r="AB12" s="256">
        <v>1059</v>
      </c>
      <c r="AC12" s="201" t="s">
        <v>91</v>
      </c>
      <c r="AD12" s="201" t="s">
        <v>91</v>
      </c>
      <c r="AE12" s="201" t="s">
        <v>91</v>
      </c>
      <c r="AF12" s="202" t="s">
        <v>91</v>
      </c>
      <c r="AG12" s="202">
        <v>32482580</v>
      </c>
      <c r="AH12" s="203">
        <f>IF(ISBLANK(AG12),"-",AG12-AG11)</f>
        <v>614</v>
      </c>
      <c r="AI12" s="204">
        <f t="shared" ref="AI12:AI34" si="7">AH12/T12</f>
        <v>165.76673866090712</v>
      </c>
      <c r="AJ12" s="205">
        <v>0</v>
      </c>
      <c r="AK12" s="205">
        <v>0</v>
      </c>
      <c r="AL12" s="205">
        <v>1</v>
      </c>
      <c r="AM12" s="205">
        <v>0</v>
      </c>
      <c r="AN12" s="205">
        <v>1</v>
      </c>
      <c r="AO12" s="205">
        <v>0.35</v>
      </c>
      <c r="AP12" s="256">
        <v>7145835</v>
      </c>
      <c r="AQ12" s="256">
        <f t="shared" ref="AQ12:AQ34" si="8">AP12-AP11</f>
        <v>1218</v>
      </c>
      <c r="AR12" s="208"/>
      <c r="AS12" s="207" t="s">
        <v>114</v>
      </c>
      <c r="AV12" s="188" t="s">
        <v>93</v>
      </c>
      <c r="AW12" s="188" t="s">
        <v>94</v>
      </c>
      <c r="AY12" s="253" t="s">
        <v>3</v>
      </c>
    </row>
    <row r="13" spans="2:51" x14ac:dyDescent="0.25">
      <c r="B13" s="190">
        <v>2.0833333333333299</v>
      </c>
      <c r="C13" s="190">
        <v>0.125</v>
      </c>
      <c r="D13" s="191">
        <v>15</v>
      </c>
      <c r="E13" s="192">
        <f t="shared" si="0"/>
        <v>10.563380281690142</v>
      </c>
      <c r="F13" s="255">
        <v>66</v>
      </c>
      <c r="G13" s="192">
        <f t="shared" si="1"/>
        <v>46.478873239436624</v>
      </c>
      <c r="H13" s="193" t="s">
        <v>89</v>
      </c>
      <c r="I13" s="193">
        <f t="shared" si="2"/>
        <v>41.549295774647888</v>
      </c>
      <c r="J13" s="194">
        <f>(F13-5)/1.42</f>
        <v>42.95774647887324</v>
      </c>
      <c r="K13" s="193">
        <f>J13+(6/1.42)</f>
        <v>47.183098591549296</v>
      </c>
      <c r="L13" s="195">
        <v>14</v>
      </c>
      <c r="M13" s="196" t="s">
        <v>90</v>
      </c>
      <c r="N13" s="196">
        <v>11.2</v>
      </c>
      <c r="O13" s="197">
        <v>119</v>
      </c>
      <c r="P13" s="197">
        <v>91</v>
      </c>
      <c r="Q13" s="197">
        <v>14533655</v>
      </c>
      <c r="R13" s="198">
        <f t="shared" si="3"/>
        <v>3669</v>
      </c>
      <c r="S13" s="199">
        <f t="shared" si="4"/>
        <v>88.055999999999997</v>
      </c>
      <c r="T13" s="199">
        <f t="shared" si="5"/>
        <v>3.669</v>
      </c>
      <c r="U13" s="200">
        <v>8.1</v>
      </c>
      <c r="V13" s="200">
        <f t="shared" si="6"/>
        <v>8.1</v>
      </c>
      <c r="W13" s="262" t="s">
        <v>132</v>
      </c>
      <c r="X13" s="256">
        <v>0</v>
      </c>
      <c r="Y13" s="256">
        <v>0</v>
      </c>
      <c r="Z13" s="256">
        <v>978</v>
      </c>
      <c r="AA13" s="256">
        <v>0</v>
      </c>
      <c r="AB13" s="256">
        <v>1059</v>
      </c>
      <c r="AC13" s="201" t="s">
        <v>91</v>
      </c>
      <c r="AD13" s="201" t="s">
        <v>91</v>
      </c>
      <c r="AE13" s="201" t="s">
        <v>91</v>
      </c>
      <c r="AF13" s="202" t="s">
        <v>91</v>
      </c>
      <c r="AG13" s="202">
        <v>32483160</v>
      </c>
      <c r="AH13" s="203">
        <f>IF(ISBLANK(AG13),"-",AG13-AG12)</f>
        <v>580</v>
      </c>
      <c r="AI13" s="204">
        <f t="shared" si="7"/>
        <v>158.08122104115563</v>
      </c>
      <c r="AJ13" s="205">
        <v>0</v>
      </c>
      <c r="AK13" s="205">
        <v>0</v>
      </c>
      <c r="AL13" s="205">
        <v>1</v>
      </c>
      <c r="AM13" s="205">
        <v>0</v>
      </c>
      <c r="AN13" s="205">
        <v>1</v>
      </c>
      <c r="AO13" s="205">
        <v>0.35</v>
      </c>
      <c r="AP13" s="256">
        <v>7147079</v>
      </c>
      <c r="AQ13" s="256">
        <f t="shared" si="8"/>
        <v>1244</v>
      </c>
      <c r="AR13" s="206"/>
      <c r="AS13" s="207" t="s">
        <v>114</v>
      </c>
      <c r="AV13" s="188" t="s">
        <v>95</v>
      </c>
      <c r="AW13" s="188" t="s">
        <v>96</v>
      </c>
      <c r="AY13" s="253" t="s">
        <v>136</v>
      </c>
    </row>
    <row r="14" spans="2:51" x14ac:dyDescent="0.25">
      <c r="B14" s="190">
        <v>2.125</v>
      </c>
      <c r="C14" s="190">
        <v>0.16666666666666699</v>
      </c>
      <c r="D14" s="191">
        <v>15</v>
      </c>
      <c r="E14" s="192">
        <f t="shared" si="0"/>
        <v>10.563380281690142</v>
      </c>
      <c r="F14" s="255">
        <v>66</v>
      </c>
      <c r="G14" s="192">
        <f t="shared" si="1"/>
        <v>46.478873239436624</v>
      </c>
      <c r="H14" s="193" t="s">
        <v>89</v>
      </c>
      <c r="I14" s="193">
        <f t="shared" si="2"/>
        <v>41.549295774647888</v>
      </c>
      <c r="J14" s="194">
        <f>(F14-5)/1.42</f>
        <v>42.95774647887324</v>
      </c>
      <c r="K14" s="193">
        <f>J14+(6/1.42)</f>
        <v>47.183098591549296</v>
      </c>
      <c r="L14" s="195">
        <v>14</v>
      </c>
      <c r="M14" s="196" t="s">
        <v>90</v>
      </c>
      <c r="N14" s="196">
        <v>12.8</v>
      </c>
      <c r="O14" s="197">
        <v>117</v>
      </c>
      <c r="P14" s="197">
        <v>90</v>
      </c>
      <c r="Q14" s="197">
        <v>14537274</v>
      </c>
      <c r="R14" s="198">
        <f t="shared" si="3"/>
        <v>3619</v>
      </c>
      <c r="S14" s="199">
        <f t="shared" si="4"/>
        <v>86.855999999999995</v>
      </c>
      <c r="T14" s="199">
        <f t="shared" si="5"/>
        <v>3.6190000000000002</v>
      </c>
      <c r="U14" s="200">
        <v>9.3000000000000007</v>
      </c>
      <c r="V14" s="200">
        <f t="shared" si="6"/>
        <v>9.3000000000000007</v>
      </c>
      <c r="W14" s="262" t="s">
        <v>132</v>
      </c>
      <c r="X14" s="256">
        <v>0</v>
      </c>
      <c r="Y14" s="256">
        <v>0</v>
      </c>
      <c r="Z14" s="256">
        <v>1033</v>
      </c>
      <c r="AA14" s="256">
        <v>0</v>
      </c>
      <c r="AB14" s="256">
        <v>1008</v>
      </c>
      <c r="AC14" s="201" t="s">
        <v>91</v>
      </c>
      <c r="AD14" s="201" t="s">
        <v>91</v>
      </c>
      <c r="AE14" s="201" t="s">
        <v>91</v>
      </c>
      <c r="AF14" s="202" t="s">
        <v>91</v>
      </c>
      <c r="AG14" s="202">
        <v>32483714</v>
      </c>
      <c r="AH14" s="203">
        <f t="shared" ref="AH14:AH34" si="9">IF(ISBLANK(AG14),"-",AG14-AG13)</f>
        <v>554</v>
      </c>
      <c r="AI14" s="204">
        <f t="shared" si="7"/>
        <v>153.08096159159987</v>
      </c>
      <c r="AJ14" s="205">
        <v>0</v>
      </c>
      <c r="AK14" s="205">
        <v>0</v>
      </c>
      <c r="AL14" s="205">
        <v>1</v>
      </c>
      <c r="AM14" s="205">
        <v>0</v>
      </c>
      <c r="AN14" s="205">
        <v>1</v>
      </c>
      <c r="AO14" s="205">
        <v>0.35</v>
      </c>
      <c r="AP14" s="256">
        <v>7148184</v>
      </c>
      <c r="AQ14" s="256">
        <f t="shared" si="8"/>
        <v>1105</v>
      </c>
      <c r="AR14" s="206"/>
      <c r="AS14" s="207" t="s">
        <v>114</v>
      </c>
      <c r="AT14" s="209"/>
      <c r="AV14" s="188" t="s">
        <v>97</v>
      </c>
      <c r="AW14" s="188" t="s">
        <v>98</v>
      </c>
      <c r="AY14" s="253" t="s">
        <v>135</v>
      </c>
    </row>
    <row r="15" spans="2:51" x14ac:dyDescent="0.25">
      <c r="B15" s="190">
        <v>2.1666666666666701</v>
      </c>
      <c r="C15" s="190">
        <v>0.20833333333333301</v>
      </c>
      <c r="D15" s="191">
        <v>18</v>
      </c>
      <c r="E15" s="192">
        <f t="shared" si="0"/>
        <v>12.67605633802817</v>
      </c>
      <c r="F15" s="255">
        <v>66</v>
      </c>
      <c r="G15" s="192">
        <f t="shared" si="1"/>
        <v>46.478873239436624</v>
      </c>
      <c r="H15" s="193" t="s">
        <v>89</v>
      </c>
      <c r="I15" s="193">
        <f t="shared" si="2"/>
        <v>41.549295774647888</v>
      </c>
      <c r="J15" s="194">
        <f>(F15-5)/1.42</f>
        <v>42.95774647887324</v>
      </c>
      <c r="K15" s="193">
        <f>J15+(6/1.42)</f>
        <v>47.183098591549296</v>
      </c>
      <c r="L15" s="195">
        <v>18</v>
      </c>
      <c r="M15" s="196" t="s">
        <v>90</v>
      </c>
      <c r="N15" s="196">
        <v>13.1</v>
      </c>
      <c r="O15" s="197">
        <v>105</v>
      </c>
      <c r="P15" s="197">
        <v>103</v>
      </c>
      <c r="Q15" s="197">
        <v>14541398</v>
      </c>
      <c r="R15" s="198">
        <f t="shared" si="3"/>
        <v>4124</v>
      </c>
      <c r="S15" s="199">
        <f t="shared" si="4"/>
        <v>98.975999999999999</v>
      </c>
      <c r="T15" s="199">
        <f t="shared" si="5"/>
        <v>4.1239999999999997</v>
      </c>
      <c r="U15" s="200">
        <v>9.5</v>
      </c>
      <c r="V15" s="200">
        <f t="shared" si="6"/>
        <v>9.5</v>
      </c>
      <c r="W15" s="262" t="s">
        <v>132</v>
      </c>
      <c r="X15" s="256">
        <v>0</v>
      </c>
      <c r="Y15" s="256">
        <v>0</v>
      </c>
      <c r="Z15" s="256">
        <v>1023</v>
      </c>
      <c r="AA15" s="256">
        <v>0</v>
      </c>
      <c r="AB15" s="256">
        <v>1059</v>
      </c>
      <c r="AC15" s="201" t="s">
        <v>91</v>
      </c>
      <c r="AD15" s="201" t="s">
        <v>91</v>
      </c>
      <c r="AE15" s="201" t="s">
        <v>91</v>
      </c>
      <c r="AF15" s="202" t="s">
        <v>91</v>
      </c>
      <c r="AG15" s="202">
        <v>32484320</v>
      </c>
      <c r="AH15" s="203">
        <f t="shared" si="9"/>
        <v>606</v>
      </c>
      <c r="AI15" s="204">
        <f t="shared" si="7"/>
        <v>146.94471387002912</v>
      </c>
      <c r="AJ15" s="205">
        <v>0</v>
      </c>
      <c r="AK15" s="205">
        <v>0</v>
      </c>
      <c r="AL15" s="205">
        <v>1</v>
      </c>
      <c r="AM15" s="205">
        <v>0</v>
      </c>
      <c r="AN15" s="205">
        <v>1</v>
      </c>
      <c r="AO15" s="205">
        <v>0.35</v>
      </c>
      <c r="AP15" s="256">
        <v>7148447</v>
      </c>
      <c r="AQ15" s="256">
        <f t="shared" si="8"/>
        <v>263</v>
      </c>
      <c r="AR15" s="206"/>
      <c r="AS15" s="207" t="s">
        <v>114</v>
      </c>
      <c r="AV15" s="188" t="s">
        <v>99</v>
      </c>
      <c r="AW15" s="188" t="s">
        <v>100</v>
      </c>
      <c r="AY15" s="253" t="s">
        <v>143</v>
      </c>
    </row>
    <row r="16" spans="2:51" x14ac:dyDescent="0.25">
      <c r="B16" s="190">
        <v>2.2083333333333299</v>
      </c>
      <c r="C16" s="190">
        <v>0.25</v>
      </c>
      <c r="D16" s="191">
        <v>7</v>
      </c>
      <c r="E16" s="192">
        <f t="shared" si="0"/>
        <v>4.9295774647887329</v>
      </c>
      <c r="F16" s="210">
        <v>68</v>
      </c>
      <c r="G16" s="192">
        <f t="shared" si="1"/>
        <v>47.887323943661976</v>
      </c>
      <c r="H16" s="193" t="s">
        <v>89</v>
      </c>
      <c r="I16" s="193">
        <f t="shared" si="2"/>
        <v>46.478873239436624</v>
      </c>
      <c r="J16" s="194">
        <f t="shared" ref="J16:J25" si="10">F16/1.42</f>
        <v>47.887323943661976</v>
      </c>
      <c r="K16" s="193">
        <f>J16+1.42</f>
        <v>49.307323943661977</v>
      </c>
      <c r="L16" s="195">
        <v>19</v>
      </c>
      <c r="M16" s="196" t="s">
        <v>101</v>
      </c>
      <c r="N16" s="196">
        <v>13.1</v>
      </c>
      <c r="O16" s="197">
        <v>124</v>
      </c>
      <c r="P16" s="197">
        <v>121</v>
      </c>
      <c r="Q16" s="197">
        <v>14546237</v>
      </c>
      <c r="R16" s="198">
        <f t="shared" si="3"/>
        <v>4839</v>
      </c>
      <c r="S16" s="199">
        <f t="shared" si="4"/>
        <v>116.136</v>
      </c>
      <c r="T16" s="199">
        <f t="shared" si="5"/>
        <v>4.8390000000000004</v>
      </c>
      <c r="U16" s="200">
        <v>9.5</v>
      </c>
      <c r="V16" s="200">
        <f t="shared" si="6"/>
        <v>9.5</v>
      </c>
      <c r="W16" s="262" t="s">
        <v>132</v>
      </c>
      <c r="X16" s="256">
        <v>0</v>
      </c>
      <c r="Y16" s="256">
        <v>0</v>
      </c>
      <c r="Z16" s="256">
        <v>1190</v>
      </c>
      <c r="AA16" s="256">
        <v>0</v>
      </c>
      <c r="AB16" s="256">
        <v>1199</v>
      </c>
      <c r="AC16" s="201" t="s">
        <v>91</v>
      </c>
      <c r="AD16" s="201" t="s">
        <v>91</v>
      </c>
      <c r="AE16" s="201" t="s">
        <v>91</v>
      </c>
      <c r="AF16" s="202" t="s">
        <v>91</v>
      </c>
      <c r="AG16" s="202">
        <v>32485122</v>
      </c>
      <c r="AH16" s="203">
        <f t="shared" si="9"/>
        <v>802</v>
      </c>
      <c r="AI16" s="204">
        <f t="shared" si="7"/>
        <v>165.73672246331884</v>
      </c>
      <c r="AJ16" s="205">
        <v>0</v>
      </c>
      <c r="AK16" s="205">
        <v>0</v>
      </c>
      <c r="AL16" s="205">
        <v>1</v>
      </c>
      <c r="AM16" s="205">
        <v>0</v>
      </c>
      <c r="AN16" s="205">
        <v>1</v>
      </c>
      <c r="AO16" s="329">
        <v>0</v>
      </c>
      <c r="AP16" s="256">
        <v>7148447</v>
      </c>
      <c r="AQ16" s="256">
        <f t="shared" si="8"/>
        <v>0</v>
      </c>
      <c r="AR16" s="208"/>
      <c r="AS16" s="207" t="s">
        <v>102</v>
      </c>
      <c r="AV16" s="188" t="s">
        <v>103</v>
      </c>
      <c r="AW16" s="188" t="s">
        <v>104</v>
      </c>
      <c r="AY16" s="253" t="s">
        <v>133</v>
      </c>
    </row>
    <row r="17" spans="1:51" x14ac:dyDescent="0.25">
      <c r="B17" s="190">
        <v>2.25</v>
      </c>
      <c r="C17" s="190">
        <v>0.29166666666666702</v>
      </c>
      <c r="D17" s="191">
        <v>8</v>
      </c>
      <c r="E17" s="192">
        <f t="shared" si="0"/>
        <v>5.6338028169014089</v>
      </c>
      <c r="F17" s="210">
        <v>83</v>
      </c>
      <c r="G17" s="192">
        <f t="shared" si="1"/>
        <v>58.450704225352112</v>
      </c>
      <c r="H17" s="193" t="s">
        <v>89</v>
      </c>
      <c r="I17" s="193">
        <f t="shared" si="2"/>
        <v>57.04225352112676</v>
      </c>
      <c r="J17" s="194">
        <f t="shared" si="10"/>
        <v>58.450704225352112</v>
      </c>
      <c r="K17" s="193">
        <f t="shared" ref="K17:K22" si="11">J17+1.42</f>
        <v>59.870704225352114</v>
      </c>
      <c r="L17" s="195">
        <v>19</v>
      </c>
      <c r="M17" s="196" t="s">
        <v>101</v>
      </c>
      <c r="N17" s="196">
        <v>16.7</v>
      </c>
      <c r="O17" s="197">
        <v>135</v>
      </c>
      <c r="P17" s="197">
        <v>149</v>
      </c>
      <c r="Q17" s="197">
        <v>14552468</v>
      </c>
      <c r="R17" s="198">
        <f t="shared" si="3"/>
        <v>6231</v>
      </c>
      <c r="S17" s="199">
        <f t="shared" si="4"/>
        <v>149.54400000000001</v>
      </c>
      <c r="T17" s="199">
        <f t="shared" si="5"/>
        <v>6.2309999999999999</v>
      </c>
      <c r="U17" s="200">
        <v>8.9</v>
      </c>
      <c r="V17" s="200">
        <f t="shared" si="6"/>
        <v>8.9</v>
      </c>
      <c r="W17" s="262" t="s">
        <v>152</v>
      </c>
      <c r="X17" s="256">
        <v>0</v>
      </c>
      <c r="Y17" s="256">
        <v>1081</v>
      </c>
      <c r="Z17" s="256">
        <v>1195</v>
      </c>
      <c r="AA17" s="256">
        <v>1185</v>
      </c>
      <c r="AB17" s="256">
        <v>1198</v>
      </c>
      <c r="AC17" s="201" t="s">
        <v>91</v>
      </c>
      <c r="AD17" s="201" t="s">
        <v>91</v>
      </c>
      <c r="AE17" s="201" t="s">
        <v>91</v>
      </c>
      <c r="AF17" s="202" t="s">
        <v>91</v>
      </c>
      <c r="AG17" s="202">
        <v>32486526</v>
      </c>
      <c r="AH17" s="203">
        <f t="shared" si="9"/>
        <v>1404</v>
      </c>
      <c r="AI17" s="204">
        <f t="shared" si="7"/>
        <v>225.32498796340877</v>
      </c>
      <c r="AJ17" s="205">
        <v>0</v>
      </c>
      <c r="AK17" s="205">
        <v>1</v>
      </c>
      <c r="AL17" s="205">
        <v>1</v>
      </c>
      <c r="AM17" s="205">
        <v>1</v>
      </c>
      <c r="AN17" s="205">
        <v>1</v>
      </c>
      <c r="AO17" s="329">
        <v>0</v>
      </c>
      <c r="AP17" s="256">
        <v>7148447</v>
      </c>
      <c r="AQ17" s="256">
        <f t="shared" si="8"/>
        <v>0</v>
      </c>
      <c r="AR17" s="206"/>
      <c r="AS17" s="207" t="s">
        <v>102</v>
      </c>
      <c r="AT17" s="209"/>
      <c r="AV17" s="188" t="s">
        <v>105</v>
      </c>
      <c r="AW17" s="188" t="s">
        <v>106</v>
      </c>
      <c r="AY17" s="257"/>
    </row>
    <row r="18" spans="1:51" x14ac:dyDescent="0.25">
      <c r="B18" s="190">
        <v>2.2916666666666701</v>
      </c>
      <c r="C18" s="190">
        <v>0.33333333333333298</v>
      </c>
      <c r="D18" s="191">
        <v>8</v>
      </c>
      <c r="E18" s="192">
        <f t="shared" si="0"/>
        <v>5.6338028169014089</v>
      </c>
      <c r="F18" s="210">
        <v>83</v>
      </c>
      <c r="G18" s="192">
        <f t="shared" si="1"/>
        <v>58.450704225352112</v>
      </c>
      <c r="H18" s="193" t="s">
        <v>89</v>
      </c>
      <c r="I18" s="193">
        <f t="shared" si="2"/>
        <v>57.04225352112676</v>
      </c>
      <c r="J18" s="194">
        <f t="shared" si="10"/>
        <v>58.450704225352112</v>
      </c>
      <c r="K18" s="193">
        <f t="shared" si="11"/>
        <v>59.870704225352114</v>
      </c>
      <c r="L18" s="195">
        <v>19</v>
      </c>
      <c r="M18" s="196" t="s">
        <v>101</v>
      </c>
      <c r="N18" s="196">
        <v>17.3</v>
      </c>
      <c r="O18" s="197">
        <v>134</v>
      </c>
      <c r="P18" s="197">
        <v>148</v>
      </c>
      <c r="Q18" s="197">
        <v>14558532</v>
      </c>
      <c r="R18" s="198">
        <f t="shared" si="3"/>
        <v>6064</v>
      </c>
      <c r="S18" s="199">
        <f t="shared" si="4"/>
        <v>145.536</v>
      </c>
      <c r="T18" s="199">
        <f t="shared" si="5"/>
        <v>6.0640000000000001</v>
      </c>
      <c r="U18" s="200">
        <v>8.1</v>
      </c>
      <c r="V18" s="200">
        <f t="shared" si="6"/>
        <v>8.1</v>
      </c>
      <c r="W18" s="262" t="s">
        <v>152</v>
      </c>
      <c r="X18" s="256">
        <v>0</v>
      </c>
      <c r="Y18" s="256">
        <v>1099</v>
      </c>
      <c r="Z18" s="256">
        <v>1195</v>
      </c>
      <c r="AA18" s="256">
        <v>1185</v>
      </c>
      <c r="AB18" s="256">
        <v>1198</v>
      </c>
      <c r="AC18" s="201" t="s">
        <v>91</v>
      </c>
      <c r="AD18" s="201" t="s">
        <v>91</v>
      </c>
      <c r="AE18" s="201" t="s">
        <v>91</v>
      </c>
      <c r="AF18" s="202" t="s">
        <v>91</v>
      </c>
      <c r="AG18" s="202">
        <v>32487878</v>
      </c>
      <c r="AH18" s="203">
        <f t="shared" si="9"/>
        <v>1352</v>
      </c>
      <c r="AI18" s="204">
        <f t="shared" si="7"/>
        <v>222.9551451187335</v>
      </c>
      <c r="AJ18" s="205">
        <v>0</v>
      </c>
      <c r="AK18" s="205">
        <v>1</v>
      </c>
      <c r="AL18" s="205">
        <v>1</v>
      </c>
      <c r="AM18" s="205">
        <v>1</v>
      </c>
      <c r="AN18" s="205">
        <v>1</v>
      </c>
      <c r="AO18" s="329">
        <v>0</v>
      </c>
      <c r="AP18" s="256">
        <v>7148447</v>
      </c>
      <c r="AQ18" s="256">
        <f t="shared" si="8"/>
        <v>0</v>
      </c>
      <c r="AR18" s="206"/>
      <c r="AS18" s="207" t="s">
        <v>102</v>
      </c>
      <c r="AV18" s="188" t="s">
        <v>107</v>
      </c>
      <c r="AW18" s="188" t="s">
        <v>108</v>
      </c>
      <c r="AY18" s="257"/>
    </row>
    <row r="19" spans="1:51" x14ac:dyDescent="0.25">
      <c r="B19" s="190">
        <v>2.3333333333333299</v>
      </c>
      <c r="C19" s="190">
        <v>0.375</v>
      </c>
      <c r="D19" s="191">
        <v>7</v>
      </c>
      <c r="E19" s="192">
        <f t="shared" si="0"/>
        <v>4.9295774647887329</v>
      </c>
      <c r="F19" s="210">
        <v>83</v>
      </c>
      <c r="G19" s="192">
        <f t="shared" si="1"/>
        <v>58.450704225352112</v>
      </c>
      <c r="H19" s="193" t="s">
        <v>89</v>
      </c>
      <c r="I19" s="193">
        <f t="shared" si="2"/>
        <v>57.04225352112676</v>
      </c>
      <c r="J19" s="194">
        <f t="shared" si="10"/>
        <v>58.450704225352112</v>
      </c>
      <c r="K19" s="193">
        <f t="shared" si="11"/>
        <v>59.870704225352114</v>
      </c>
      <c r="L19" s="195">
        <v>19</v>
      </c>
      <c r="M19" s="196" t="s">
        <v>101</v>
      </c>
      <c r="N19" s="196">
        <v>18.399999999999999</v>
      </c>
      <c r="O19" s="197">
        <v>136</v>
      </c>
      <c r="P19" s="197">
        <v>149</v>
      </c>
      <c r="Q19" s="197">
        <v>14564756</v>
      </c>
      <c r="R19" s="198">
        <f t="shared" si="3"/>
        <v>6224</v>
      </c>
      <c r="S19" s="199">
        <f t="shared" si="4"/>
        <v>149.376</v>
      </c>
      <c r="T19" s="199">
        <f t="shared" si="5"/>
        <v>6.2240000000000002</v>
      </c>
      <c r="U19" s="200">
        <v>7.3</v>
      </c>
      <c r="V19" s="200">
        <f t="shared" si="6"/>
        <v>7.3</v>
      </c>
      <c r="W19" s="262" t="s">
        <v>152</v>
      </c>
      <c r="X19" s="256">
        <v>0</v>
      </c>
      <c r="Y19" s="256">
        <v>1128</v>
      </c>
      <c r="Z19" s="256">
        <v>1195</v>
      </c>
      <c r="AA19" s="256">
        <v>1185</v>
      </c>
      <c r="AB19" s="256">
        <v>1198</v>
      </c>
      <c r="AC19" s="201" t="s">
        <v>91</v>
      </c>
      <c r="AD19" s="201" t="s">
        <v>91</v>
      </c>
      <c r="AE19" s="201" t="s">
        <v>91</v>
      </c>
      <c r="AF19" s="202" t="s">
        <v>91</v>
      </c>
      <c r="AG19" s="202">
        <v>32489299</v>
      </c>
      <c r="AH19" s="203">
        <f t="shared" si="9"/>
        <v>1421</v>
      </c>
      <c r="AI19" s="204">
        <f t="shared" si="7"/>
        <v>228.30976863753213</v>
      </c>
      <c r="AJ19" s="205">
        <v>0</v>
      </c>
      <c r="AK19" s="205">
        <v>1</v>
      </c>
      <c r="AL19" s="205">
        <v>1</v>
      </c>
      <c r="AM19" s="205">
        <v>1</v>
      </c>
      <c r="AN19" s="205">
        <v>1</v>
      </c>
      <c r="AO19" s="329">
        <v>0</v>
      </c>
      <c r="AP19" s="256">
        <v>7148447</v>
      </c>
      <c r="AQ19" s="256">
        <f t="shared" si="8"/>
        <v>0</v>
      </c>
      <c r="AR19" s="206"/>
      <c r="AS19" s="207" t="s">
        <v>102</v>
      </c>
      <c r="AV19" s="188" t="s">
        <v>109</v>
      </c>
      <c r="AW19" s="188" t="s">
        <v>110</v>
      </c>
      <c r="AY19" s="257"/>
    </row>
    <row r="20" spans="1:51" x14ac:dyDescent="0.25">
      <c r="B20" s="190">
        <v>2.375</v>
      </c>
      <c r="C20" s="190">
        <v>0.41666666666666669</v>
      </c>
      <c r="D20" s="191">
        <v>8</v>
      </c>
      <c r="E20" s="192">
        <f t="shared" si="0"/>
        <v>5.6338028169014089</v>
      </c>
      <c r="F20" s="210">
        <v>83</v>
      </c>
      <c r="G20" s="192">
        <f t="shared" si="1"/>
        <v>58.450704225352112</v>
      </c>
      <c r="H20" s="193" t="s">
        <v>89</v>
      </c>
      <c r="I20" s="193">
        <f t="shared" si="2"/>
        <v>57.04225352112676</v>
      </c>
      <c r="J20" s="194">
        <f t="shared" si="10"/>
        <v>58.450704225352112</v>
      </c>
      <c r="K20" s="193">
        <f t="shared" si="11"/>
        <v>59.870704225352114</v>
      </c>
      <c r="L20" s="195">
        <v>19</v>
      </c>
      <c r="M20" s="196" t="s">
        <v>101</v>
      </c>
      <c r="N20" s="196">
        <v>17.7</v>
      </c>
      <c r="O20" s="197">
        <v>134</v>
      </c>
      <c r="P20" s="197">
        <v>151</v>
      </c>
      <c r="Q20" s="197">
        <v>14570959</v>
      </c>
      <c r="R20" s="198">
        <f t="shared" si="3"/>
        <v>6203</v>
      </c>
      <c r="S20" s="199">
        <f t="shared" si="4"/>
        <v>148.87200000000001</v>
      </c>
      <c r="T20" s="199">
        <f t="shared" si="5"/>
        <v>6.2030000000000003</v>
      </c>
      <c r="U20" s="200">
        <v>6.5</v>
      </c>
      <c r="V20" s="200">
        <f t="shared" si="6"/>
        <v>6.5</v>
      </c>
      <c r="W20" s="262" t="s">
        <v>152</v>
      </c>
      <c r="X20" s="256">
        <v>0</v>
      </c>
      <c r="Y20" s="256">
        <v>1130</v>
      </c>
      <c r="Z20" s="256">
        <v>1195</v>
      </c>
      <c r="AA20" s="256">
        <v>1185</v>
      </c>
      <c r="AB20" s="256">
        <v>1198</v>
      </c>
      <c r="AC20" s="201" t="s">
        <v>91</v>
      </c>
      <c r="AD20" s="201" t="s">
        <v>91</v>
      </c>
      <c r="AE20" s="201" t="s">
        <v>91</v>
      </c>
      <c r="AF20" s="202" t="s">
        <v>91</v>
      </c>
      <c r="AG20" s="202">
        <v>32490712</v>
      </c>
      <c r="AH20" s="203">
        <f t="shared" si="9"/>
        <v>1413</v>
      </c>
      <c r="AI20" s="204">
        <f t="shared" si="7"/>
        <v>227.79300338545863</v>
      </c>
      <c r="AJ20" s="205">
        <v>0</v>
      </c>
      <c r="AK20" s="205">
        <v>1</v>
      </c>
      <c r="AL20" s="205">
        <v>1</v>
      </c>
      <c r="AM20" s="205">
        <v>1</v>
      </c>
      <c r="AN20" s="205">
        <v>1</v>
      </c>
      <c r="AO20" s="329">
        <v>0</v>
      </c>
      <c r="AP20" s="256">
        <v>7148447</v>
      </c>
      <c r="AQ20" s="256">
        <f t="shared" si="8"/>
        <v>0</v>
      </c>
      <c r="AR20" s="208"/>
      <c r="AS20" s="207" t="s">
        <v>102</v>
      </c>
      <c r="AY20" s="257"/>
    </row>
    <row r="21" spans="1:51" x14ac:dyDescent="0.25">
      <c r="B21" s="190">
        <v>2.4166666666666701</v>
      </c>
      <c r="C21" s="190">
        <v>0.45833333333333298</v>
      </c>
      <c r="D21" s="191">
        <v>7</v>
      </c>
      <c r="E21" s="192">
        <f t="shared" si="0"/>
        <v>4.9295774647887329</v>
      </c>
      <c r="F21" s="210">
        <v>83</v>
      </c>
      <c r="G21" s="192">
        <f t="shared" si="1"/>
        <v>58.450704225352112</v>
      </c>
      <c r="H21" s="193" t="s">
        <v>89</v>
      </c>
      <c r="I21" s="193">
        <f t="shared" si="2"/>
        <v>57.04225352112676</v>
      </c>
      <c r="J21" s="194">
        <f t="shared" si="10"/>
        <v>58.450704225352112</v>
      </c>
      <c r="K21" s="193">
        <f t="shared" si="11"/>
        <v>59.870704225352114</v>
      </c>
      <c r="L21" s="195">
        <v>19</v>
      </c>
      <c r="M21" s="196" t="s">
        <v>101</v>
      </c>
      <c r="N21" s="196">
        <v>17.7</v>
      </c>
      <c r="O21" s="197">
        <v>133</v>
      </c>
      <c r="P21" s="197">
        <v>145</v>
      </c>
      <c r="Q21" s="197">
        <v>14577131</v>
      </c>
      <c r="R21" s="198">
        <f>Q21-Q20</f>
        <v>6172</v>
      </c>
      <c r="S21" s="199">
        <f t="shared" si="4"/>
        <v>148.12799999999999</v>
      </c>
      <c r="T21" s="199">
        <f t="shared" si="5"/>
        <v>6.1719999999999997</v>
      </c>
      <c r="U21" s="200">
        <v>5.6</v>
      </c>
      <c r="V21" s="200">
        <f t="shared" si="6"/>
        <v>5.6</v>
      </c>
      <c r="W21" s="262" t="s">
        <v>152</v>
      </c>
      <c r="X21" s="256">
        <v>0</v>
      </c>
      <c r="Y21" s="256">
        <v>1144</v>
      </c>
      <c r="Z21" s="256">
        <v>1195</v>
      </c>
      <c r="AA21" s="256">
        <v>1185</v>
      </c>
      <c r="AB21" s="256">
        <v>1198</v>
      </c>
      <c r="AC21" s="201" t="s">
        <v>91</v>
      </c>
      <c r="AD21" s="201" t="s">
        <v>91</v>
      </c>
      <c r="AE21" s="201" t="s">
        <v>91</v>
      </c>
      <c r="AF21" s="202" t="s">
        <v>91</v>
      </c>
      <c r="AG21" s="202">
        <v>32492123</v>
      </c>
      <c r="AH21" s="203">
        <f t="shared" si="9"/>
        <v>1411</v>
      </c>
      <c r="AI21" s="204">
        <f t="shared" si="7"/>
        <v>228.61309138042776</v>
      </c>
      <c r="AJ21" s="205">
        <v>0</v>
      </c>
      <c r="AK21" s="205">
        <v>1</v>
      </c>
      <c r="AL21" s="205">
        <v>1</v>
      </c>
      <c r="AM21" s="205">
        <v>1</v>
      </c>
      <c r="AN21" s="205">
        <v>1</v>
      </c>
      <c r="AO21" s="329">
        <v>0</v>
      </c>
      <c r="AP21" s="256">
        <v>7148447</v>
      </c>
      <c r="AQ21" s="256">
        <f t="shared" si="8"/>
        <v>0</v>
      </c>
      <c r="AR21" s="206"/>
      <c r="AS21" s="207" t="s">
        <v>102</v>
      </c>
      <c r="AY21" s="257"/>
    </row>
    <row r="22" spans="1:51" x14ac:dyDescent="0.25">
      <c r="B22" s="190">
        <v>2.4583333333333299</v>
      </c>
      <c r="C22" s="190">
        <v>0.5</v>
      </c>
      <c r="D22" s="191">
        <v>7</v>
      </c>
      <c r="E22" s="192">
        <f t="shared" si="0"/>
        <v>4.9295774647887329</v>
      </c>
      <c r="F22" s="210">
        <v>83</v>
      </c>
      <c r="G22" s="192">
        <f t="shared" si="1"/>
        <v>58.450704225352112</v>
      </c>
      <c r="H22" s="193" t="s">
        <v>89</v>
      </c>
      <c r="I22" s="193">
        <f t="shared" si="2"/>
        <v>57.04225352112676</v>
      </c>
      <c r="J22" s="194">
        <f t="shared" si="10"/>
        <v>58.450704225352112</v>
      </c>
      <c r="K22" s="193">
        <f t="shared" si="11"/>
        <v>59.870704225352114</v>
      </c>
      <c r="L22" s="195">
        <v>19</v>
      </c>
      <c r="M22" s="196" t="s">
        <v>101</v>
      </c>
      <c r="N22" s="196">
        <v>17.3</v>
      </c>
      <c r="O22" s="197">
        <v>131</v>
      </c>
      <c r="P22" s="197">
        <v>149</v>
      </c>
      <c r="Q22" s="197">
        <v>14583331</v>
      </c>
      <c r="R22" s="198">
        <f t="shared" si="3"/>
        <v>6200</v>
      </c>
      <c r="S22" s="199">
        <f t="shared" si="4"/>
        <v>148.80000000000001</v>
      </c>
      <c r="T22" s="199">
        <f t="shared" si="5"/>
        <v>6.2</v>
      </c>
      <c r="U22" s="200">
        <v>4.7</v>
      </c>
      <c r="V22" s="200">
        <f t="shared" si="6"/>
        <v>4.7</v>
      </c>
      <c r="W22" s="262" t="s">
        <v>152</v>
      </c>
      <c r="X22" s="256">
        <v>0</v>
      </c>
      <c r="Y22" s="256">
        <v>1162</v>
      </c>
      <c r="Z22" s="256">
        <v>1195</v>
      </c>
      <c r="AA22" s="256">
        <v>1185</v>
      </c>
      <c r="AB22" s="256">
        <v>1198</v>
      </c>
      <c r="AC22" s="201" t="s">
        <v>91</v>
      </c>
      <c r="AD22" s="201" t="s">
        <v>91</v>
      </c>
      <c r="AE22" s="201" t="s">
        <v>91</v>
      </c>
      <c r="AF22" s="202" t="s">
        <v>91</v>
      </c>
      <c r="AG22" s="202">
        <v>32493570</v>
      </c>
      <c r="AH22" s="203">
        <f t="shared" si="9"/>
        <v>1447</v>
      </c>
      <c r="AI22" s="204">
        <f t="shared" si="7"/>
        <v>233.38709677419354</v>
      </c>
      <c r="AJ22" s="205">
        <v>0</v>
      </c>
      <c r="AK22" s="205">
        <v>1</v>
      </c>
      <c r="AL22" s="205">
        <v>1</v>
      </c>
      <c r="AM22" s="205">
        <v>1</v>
      </c>
      <c r="AN22" s="205">
        <v>1</v>
      </c>
      <c r="AO22" s="329">
        <v>0</v>
      </c>
      <c r="AP22" s="256">
        <v>7148447</v>
      </c>
      <c r="AQ22" s="256">
        <f t="shared" si="8"/>
        <v>0</v>
      </c>
      <c r="AR22" s="206"/>
      <c r="AS22" s="207" t="s">
        <v>102</v>
      </c>
      <c r="AV22" s="211" t="s">
        <v>111</v>
      </c>
      <c r="AY22" s="257"/>
    </row>
    <row r="23" spans="1:51" x14ac:dyDescent="0.25">
      <c r="A23" s="301" t="s">
        <v>144</v>
      </c>
      <c r="B23" s="190">
        <v>2.5</v>
      </c>
      <c r="C23" s="190">
        <v>0.54166666666666696</v>
      </c>
      <c r="D23" s="191">
        <v>5</v>
      </c>
      <c r="E23" s="192">
        <f t="shared" si="0"/>
        <v>3.5211267605633805</v>
      </c>
      <c r="F23" s="255">
        <v>81</v>
      </c>
      <c r="G23" s="192">
        <f t="shared" si="1"/>
        <v>57.04225352112676</v>
      </c>
      <c r="H23" s="193" t="s">
        <v>89</v>
      </c>
      <c r="I23" s="193">
        <f t="shared" si="2"/>
        <v>55.633802816901408</v>
      </c>
      <c r="J23" s="194">
        <f t="shared" si="10"/>
        <v>57.04225352112676</v>
      </c>
      <c r="K23" s="193">
        <f>J23+(6/1.42)</f>
        <v>61.267605633802816</v>
      </c>
      <c r="L23" s="195">
        <v>19</v>
      </c>
      <c r="M23" s="196" t="s">
        <v>101</v>
      </c>
      <c r="N23" s="196">
        <v>17.5</v>
      </c>
      <c r="O23" s="197">
        <v>133</v>
      </c>
      <c r="P23" s="197">
        <v>141</v>
      </c>
      <c r="Q23" s="197">
        <v>14589338</v>
      </c>
      <c r="R23" s="198">
        <f t="shared" si="3"/>
        <v>6007</v>
      </c>
      <c r="S23" s="199">
        <f t="shared" si="4"/>
        <v>144.16800000000001</v>
      </c>
      <c r="T23" s="199">
        <f t="shared" si="5"/>
        <v>6.0069999999999997</v>
      </c>
      <c r="U23" s="200">
        <v>4</v>
      </c>
      <c r="V23" s="200">
        <f t="shared" si="6"/>
        <v>4</v>
      </c>
      <c r="W23" s="262" t="s">
        <v>152</v>
      </c>
      <c r="X23" s="256">
        <v>0</v>
      </c>
      <c r="Y23" s="256">
        <v>1081</v>
      </c>
      <c r="Z23" s="256">
        <v>1195</v>
      </c>
      <c r="AA23" s="256">
        <v>1185</v>
      </c>
      <c r="AB23" s="256">
        <v>1198</v>
      </c>
      <c r="AC23" s="201" t="s">
        <v>91</v>
      </c>
      <c r="AD23" s="201" t="s">
        <v>91</v>
      </c>
      <c r="AE23" s="201" t="s">
        <v>91</v>
      </c>
      <c r="AF23" s="202" t="s">
        <v>91</v>
      </c>
      <c r="AG23" s="202">
        <v>32494955</v>
      </c>
      <c r="AH23" s="203">
        <f t="shared" si="9"/>
        <v>1385</v>
      </c>
      <c r="AI23" s="204">
        <f t="shared" si="7"/>
        <v>230.56434160146497</v>
      </c>
      <c r="AJ23" s="205">
        <v>0</v>
      </c>
      <c r="AK23" s="205">
        <v>1</v>
      </c>
      <c r="AL23" s="205">
        <v>1</v>
      </c>
      <c r="AM23" s="205">
        <v>1</v>
      </c>
      <c r="AN23" s="205">
        <v>1</v>
      </c>
      <c r="AO23" s="329">
        <v>0</v>
      </c>
      <c r="AP23" s="256">
        <v>7148447</v>
      </c>
      <c r="AQ23" s="256">
        <f t="shared" si="8"/>
        <v>0</v>
      </c>
      <c r="AR23" s="206"/>
      <c r="AS23" s="207" t="s">
        <v>114</v>
      </c>
      <c r="AT23" s="209"/>
      <c r="AV23" s="212" t="s">
        <v>112</v>
      </c>
      <c r="AW23" s="213" t="s">
        <v>113</v>
      </c>
      <c r="AY23" s="257"/>
    </row>
    <row r="24" spans="1:51" x14ac:dyDescent="0.25">
      <c r="B24" s="190">
        <v>2.5416666666666701</v>
      </c>
      <c r="C24" s="190">
        <v>0.58333333333333404</v>
      </c>
      <c r="D24" s="191">
        <v>5</v>
      </c>
      <c r="E24" s="192">
        <f t="shared" si="0"/>
        <v>3.5211267605633805</v>
      </c>
      <c r="F24" s="255">
        <v>81</v>
      </c>
      <c r="G24" s="192">
        <f t="shared" si="1"/>
        <v>57.04225352112676</v>
      </c>
      <c r="H24" s="193" t="s">
        <v>89</v>
      </c>
      <c r="I24" s="193">
        <f t="shared" si="2"/>
        <v>55.633802816901408</v>
      </c>
      <c r="J24" s="194">
        <f t="shared" si="10"/>
        <v>57.04225352112676</v>
      </c>
      <c r="K24" s="193">
        <f t="shared" ref="K24:K34" si="12">J24+(6/1.42)</f>
        <v>61.267605633802816</v>
      </c>
      <c r="L24" s="195">
        <v>18</v>
      </c>
      <c r="M24" s="196" t="s">
        <v>101</v>
      </c>
      <c r="N24" s="196">
        <v>17.3</v>
      </c>
      <c r="O24" s="197">
        <v>136</v>
      </c>
      <c r="P24" s="197">
        <v>140</v>
      </c>
      <c r="Q24" s="197">
        <v>14595214</v>
      </c>
      <c r="R24" s="198">
        <f t="shared" si="3"/>
        <v>5876</v>
      </c>
      <c r="S24" s="199">
        <f t="shared" si="4"/>
        <v>141.024</v>
      </c>
      <c r="T24" s="199">
        <f t="shared" si="5"/>
        <v>5.8760000000000003</v>
      </c>
      <c r="U24" s="200">
        <v>3.5</v>
      </c>
      <c r="V24" s="200">
        <f t="shared" si="6"/>
        <v>3.5</v>
      </c>
      <c r="W24" s="262" t="s">
        <v>152</v>
      </c>
      <c r="X24" s="256">
        <v>0</v>
      </c>
      <c r="Y24" s="256">
        <v>1054</v>
      </c>
      <c r="Z24" s="256">
        <v>1195</v>
      </c>
      <c r="AA24" s="256">
        <v>1185</v>
      </c>
      <c r="AB24" s="256">
        <v>1198</v>
      </c>
      <c r="AC24" s="201" t="s">
        <v>91</v>
      </c>
      <c r="AD24" s="201" t="s">
        <v>91</v>
      </c>
      <c r="AE24" s="201" t="s">
        <v>91</v>
      </c>
      <c r="AF24" s="202" t="s">
        <v>91</v>
      </c>
      <c r="AG24" s="202">
        <v>32496318</v>
      </c>
      <c r="AH24" s="203">
        <f t="shared" si="9"/>
        <v>1363</v>
      </c>
      <c r="AI24" s="204">
        <f t="shared" si="7"/>
        <v>231.96051735874744</v>
      </c>
      <c r="AJ24" s="205">
        <v>0</v>
      </c>
      <c r="AK24" s="205">
        <v>1</v>
      </c>
      <c r="AL24" s="205">
        <v>1</v>
      </c>
      <c r="AM24" s="205">
        <v>1</v>
      </c>
      <c r="AN24" s="205">
        <v>1</v>
      </c>
      <c r="AO24" s="329">
        <v>0</v>
      </c>
      <c r="AP24" s="256">
        <v>7148447</v>
      </c>
      <c r="AQ24" s="256">
        <f t="shared" si="8"/>
        <v>0</v>
      </c>
      <c r="AR24" s="208"/>
      <c r="AS24" s="207" t="s">
        <v>114</v>
      </c>
      <c r="AV24" s="214" t="s">
        <v>30</v>
      </c>
      <c r="AW24" s="214">
        <v>14.7</v>
      </c>
      <c r="AY24" s="257"/>
    </row>
    <row r="25" spans="1:51" x14ac:dyDescent="0.25">
      <c r="B25" s="190">
        <v>2.5833333333333299</v>
      </c>
      <c r="C25" s="190">
        <v>0.625</v>
      </c>
      <c r="D25" s="191">
        <v>6</v>
      </c>
      <c r="E25" s="192">
        <f t="shared" si="0"/>
        <v>4.2253521126760569</v>
      </c>
      <c r="F25" s="255">
        <v>81</v>
      </c>
      <c r="G25" s="192">
        <f t="shared" si="1"/>
        <v>57.04225352112676</v>
      </c>
      <c r="H25" s="193" t="s">
        <v>89</v>
      </c>
      <c r="I25" s="193">
        <f t="shared" si="2"/>
        <v>55.633802816901408</v>
      </c>
      <c r="J25" s="194">
        <f t="shared" si="10"/>
        <v>57.04225352112676</v>
      </c>
      <c r="K25" s="193">
        <f t="shared" si="12"/>
        <v>61.267605633802816</v>
      </c>
      <c r="L25" s="195">
        <v>18</v>
      </c>
      <c r="M25" s="196" t="s">
        <v>101</v>
      </c>
      <c r="N25" s="196">
        <v>16.899999999999999</v>
      </c>
      <c r="O25" s="197">
        <v>135</v>
      </c>
      <c r="P25" s="197">
        <v>138</v>
      </c>
      <c r="Q25" s="197">
        <v>14600974</v>
      </c>
      <c r="R25" s="198">
        <f t="shared" si="3"/>
        <v>5760</v>
      </c>
      <c r="S25" s="199">
        <f t="shared" si="4"/>
        <v>138.24</v>
      </c>
      <c r="T25" s="199">
        <f t="shared" si="5"/>
        <v>5.76</v>
      </c>
      <c r="U25" s="200">
        <v>3.2</v>
      </c>
      <c r="V25" s="200">
        <f t="shared" si="6"/>
        <v>3.2</v>
      </c>
      <c r="W25" s="262" t="s">
        <v>152</v>
      </c>
      <c r="X25" s="256">
        <v>0</v>
      </c>
      <c r="Y25" s="256">
        <v>1188</v>
      </c>
      <c r="Z25" s="256">
        <v>1195</v>
      </c>
      <c r="AA25" s="256">
        <v>1185</v>
      </c>
      <c r="AB25" s="256">
        <v>1198</v>
      </c>
      <c r="AC25" s="201" t="s">
        <v>91</v>
      </c>
      <c r="AD25" s="201" t="s">
        <v>91</v>
      </c>
      <c r="AE25" s="201" t="s">
        <v>91</v>
      </c>
      <c r="AF25" s="202" t="s">
        <v>91</v>
      </c>
      <c r="AG25" s="202">
        <v>32497768</v>
      </c>
      <c r="AH25" s="203">
        <f t="shared" si="9"/>
        <v>1450</v>
      </c>
      <c r="AI25" s="204">
        <f t="shared" si="7"/>
        <v>251.73611111111111</v>
      </c>
      <c r="AJ25" s="205">
        <v>0</v>
      </c>
      <c r="AK25" s="205">
        <v>1</v>
      </c>
      <c r="AL25" s="205">
        <v>1</v>
      </c>
      <c r="AM25" s="205">
        <v>1</v>
      </c>
      <c r="AN25" s="205">
        <v>1</v>
      </c>
      <c r="AO25" s="329">
        <v>0</v>
      </c>
      <c r="AP25" s="256">
        <v>7148447</v>
      </c>
      <c r="AQ25" s="256">
        <f t="shared" si="8"/>
        <v>0</v>
      </c>
      <c r="AR25" s="206"/>
      <c r="AS25" s="207" t="s">
        <v>114</v>
      </c>
      <c r="AV25" s="214" t="s">
        <v>75</v>
      </c>
      <c r="AW25" s="214">
        <v>10.36</v>
      </c>
      <c r="AY25" s="257"/>
    </row>
    <row r="26" spans="1:51" x14ac:dyDescent="0.25">
      <c r="B26" s="190">
        <v>2.625</v>
      </c>
      <c r="C26" s="190">
        <v>0.66666666666666696</v>
      </c>
      <c r="D26" s="191">
        <v>5</v>
      </c>
      <c r="E26" s="192">
        <f t="shared" si="0"/>
        <v>3.5211267605633805</v>
      </c>
      <c r="F26" s="255">
        <v>81</v>
      </c>
      <c r="G26" s="192">
        <f t="shared" si="1"/>
        <v>57.04225352112676</v>
      </c>
      <c r="H26" s="193" t="s">
        <v>89</v>
      </c>
      <c r="I26" s="193">
        <f t="shared" si="2"/>
        <v>53.521126760563384</v>
      </c>
      <c r="J26" s="194">
        <f>(F26-3)/1.42</f>
        <v>54.929577464788736</v>
      </c>
      <c r="K26" s="193">
        <f t="shared" si="12"/>
        <v>59.154929577464792</v>
      </c>
      <c r="L26" s="195">
        <v>18</v>
      </c>
      <c r="M26" s="196" t="s">
        <v>101</v>
      </c>
      <c r="N26" s="196">
        <v>16.7</v>
      </c>
      <c r="O26" s="197">
        <v>134</v>
      </c>
      <c r="P26" s="197">
        <v>135</v>
      </c>
      <c r="Q26" s="197">
        <v>14606692</v>
      </c>
      <c r="R26" s="198">
        <f t="shared" si="3"/>
        <v>5718</v>
      </c>
      <c r="S26" s="199">
        <f t="shared" si="4"/>
        <v>137.232</v>
      </c>
      <c r="T26" s="199">
        <f t="shared" si="5"/>
        <v>5.718</v>
      </c>
      <c r="U26" s="200">
        <v>3</v>
      </c>
      <c r="V26" s="200">
        <f t="shared" si="6"/>
        <v>3</v>
      </c>
      <c r="W26" s="262" t="s">
        <v>152</v>
      </c>
      <c r="X26" s="256">
        <v>0</v>
      </c>
      <c r="Y26" s="256">
        <v>1189</v>
      </c>
      <c r="Z26" s="256">
        <v>1195</v>
      </c>
      <c r="AA26" s="256">
        <v>1185</v>
      </c>
      <c r="AB26" s="256">
        <v>1198</v>
      </c>
      <c r="AC26" s="201" t="s">
        <v>91</v>
      </c>
      <c r="AD26" s="201" t="s">
        <v>91</v>
      </c>
      <c r="AE26" s="201" t="s">
        <v>91</v>
      </c>
      <c r="AF26" s="202" t="s">
        <v>91</v>
      </c>
      <c r="AG26" s="202">
        <v>32499220</v>
      </c>
      <c r="AH26" s="203">
        <f t="shared" si="9"/>
        <v>1452</v>
      </c>
      <c r="AI26" s="204">
        <f t="shared" si="7"/>
        <v>253.93494228751311</v>
      </c>
      <c r="AJ26" s="205">
        <v>0</v>
      </c>
      <c r="AK26" s="205">
        <v>1</v>
      </c>
      <c r="AL26" s="205">
        <v>1</v>
      </c>
      <c r="AM26" s="205">
        <v>1</v>
      </c>
      <c r="AN26" s="205">
        <v>1</v>
      </c>
      <c r="AO26" s="329">
        <v>0</v>
      </c>
      <c r="AP26" s="256">
        <v>7148447</v>
      </c>
      <c r="AQ26" s="256">
        <f t="shared" si="8"/>
        <v>0</v>
      </c>
      <c r="AR26" s="206"/>
      <c r="AS26" s="207" t="s">
        <v>114</v>
      </c>
      <c r="AV26" s="214" t="s">
        <v>115</v>
      </c>
      <c r="AW26" s="214">
        <v>1.01325</v>
      </c>
      <c r="AY26" s="257"/>
    </row>
    <row r="27" spans="1:51" x14ac:dyDescent="0.25">
      <c r="B27" s="190">
        <v>2.6666666666666701</v>
      </c>
      <c r="C27" s="190">
        <v>0.70833333333333404</v>
      </c>
      <c r="D27" s="191">
        <v>5</v>
      </c>
      <c r="E27" s="192">
        <f t="shared" si="0"/>
        <v>3.5211267605633805</v>
      </c>
      <c r="F27" s="255">
        <v>81</v>
      </c>
      <c r="G27" s="192">
        <f t="shared" si="1"/>
        <v>57.04225352112676</v>
      </c>
      <c r="H27" s="193" t="s">
        <v>89</v>
      </c>
      <c r="I27" s="193">
        <f t="shared" si="2"/>
        <v>53.521126760563384</v>
      </c>
      <c r="J27" s="194">
        <f t="shared" ref="J27:J32" si="13">(F27-3)/1.42</f>
        <v>54.929577464788736</v>
      </c>
      <c r="K27" s="193">
        <f t="shared" si="12"/>
        <v>59.154929577464792</v>
      </c>
      <c r="L27" s="195">
        <v>18</v>
      </c>
      <c r="M27" s="196" t="s">
        <v>101</v>
      </c>
      <c r="N27" s="196">
        <v>16.7</v>
      </c>
      <c r="O27" s="197">
        <v>130</v>
      </c>
      <c r="P27" s="197">
        <v>142</v>
      </c>
      <c r="Q27" s="197">
        <v>14612478</v>
      </c>
      <c r="R27" s="198">
        <f t="shared" si="3"/>
        <v>5786</v>
      </c>
      <c r="S27" s="199">
        <f t="shared" si="4"/>
        <v>138.864</v>
      </c>
      <c r="T27" s="199">
        <f t="shared" si="5"/>
        <v>5.7859999999999996</v>
      </c>
      <c r="U27" s="200">
        <v>2.5</v>
      </c>
      <c r="V27" s="200">
        <f t="shared" si="6"/>
        <v>2.5</v>
      </c>
      <c r="W27" s="262" t="s">
        <v>152</v>
      </c>
      <c r="X27" s="256">
        <v>0</v>
      </c>
      <c r="Y27" s="256">
        <v>1121</v>
      </c>
      <c r="Z27" s="256">
        <v>1195</v>
      </c>
      <c r="AA27" s="256">
        <v>1185</v>
      </c>
      <c r="AB27" s="256">
        <v>1198</v>
      </c>
      <c r="AC27" s="201" t="s">
        <v>91</v>
      </c>
      <c r="AD27" s="201" t="s">
        <v>91</v>
      </c>
      <c r="AE27" s="201" t="s">
        <v>91</v>
      </c>
      <c r="AF27" s="202" t="s">
        <v>91</v>
      </c>
      <c r="AG27" s="202">
        <v>32500646</v>
      </c>
      <c r="AH27" s="203">
        <f t="shared" si="9"/>
        <v>1426</v>
      </c>
      <c r="AI27" s="204">
        <f t="shared" si="7"/>
        <v>246.45696508814382</v>
      </c>
      <c r="AJ27" s="205">
        <v>0</v>
      </c>
      <c r="AK27" s="205">
        <v>1</v>
      </c>
      <c r="AL27" s="205">
        <v>1</v>
      </c>
      <c r="AM27" s="205">
        <v>1</v>
      </c>
      <c r="AN27" s="205">
        <v>1</v>
      </c>
      <c r="AO27" s="329">
        <v>0</v>
      </c>
      <c r="AP27" s="256">
        <v>7148447</v>
      </c>
      <c r="AQ27" s="256">
        <f t="shared" si="8"/>
        <v>0</v>
      </c>
      <c r="AR27" s="206"/>
      <c r="AS27" s="207" t="s">
        <v>114</v>
      </c>
      <c r="AV27" s="214" t="s">
        <v>116</v>
      </c>
      <c r="AW27" s="214">
        <v>1</v>
      </c>
      <c r="AY27" s="257"/>
    </row>
    <row r="28" spans="1:51" x14ac:dyDescent="0.25">
      <c r="B28" s="190">
        <v>2.7083333333333299</v>
      </c>
      <c r="C28" s="190">
        <v>0.750000000000002</v>
      </c>
      <c r="D28" s="191">
        <v>3</v>
      </c>
      <c r="E28" s="192">
        <f t="shared" si="0"/>
        <v>2.1126760563380285</v>
      </c>
      <c r="F28" s="255">
        <v>78</v>
      </c>
      <c r="G28" s="192">
        <f t="shared" si="1"/>
        <v>54.929577464788736</v>
      </c>
      <c r="H28" s="193" t="s">
        <v>89</v>
      </c>
      <c r="I28" s="193">
        <f t="shared" si="2"/>
        <v>51.408450704225352</v>
      </c>
      <c r="J28" s="194">
        <f t="shared" si="13"/>
        <v>52.816901408450704</v>
      </c>
      <c r="K28" s="193">
        <f t="shared" si="12"/>
        <v>57.04225352112676</v>
      </c>
      <c r="L28" s="195">
        <v>18</v>
      </c>
      <c r="M28" s="196" t="s">
        <v>101</v>
      </c>
      <c r="N28" s="196">
        <v>16.7</v>
      </c>
      <c r="O28" s="197">
        <v>136</v>
      </c>
      <c r="P28" s="197">
        <v>136</v>
      </c>
      <c r="Q28" s="197">
        <v>14618180</v>
      </c>
      <c r="R28" s="198">
        <f t="shared" si="3"/>
        <v>5702</v>
      </c>
      <c r="S28" s="199">
        <f t="shared" si="4"/>
        <v>136.84800000000001</v>
      </c>
      <c r="T28" s="199">
        <f t="shared" si="5"/>
        <v>5.702</v>
      </c>
      <c r="U28" s="200">
        <v>2.2000000000000002</v>
      </c>
      <c r="V28" s="200">
        <f t="shared" si="6"/>
        <v>2.2000000000000002</v>
      </c>
      <c r="W28" s="262" t="s">
        <v>152</v>
      </c>
      <c r="X28" s="256">
        <v>0</v>
      </c>
      <c r="Y28" s="256">
        <v>1054</v>
      </c>
      <c r="Z28" s="256">
        <v>1195</v>
      </c>
      <c r="AA28" s="256">
        <v>1185</v>
      </c>
      <c r="AB28" s="256">
        <v>1198</v>
      </c>
      <c r="AC28" s="201" t="s">
        <v>91</v>
      </c>
      <c r="AD28" s="201" t="s">
        <v>91</v>
      </c>
      <c r="AE28" s="201" t="s">
        <v>91</v>
      </c>
      <c r="AF28" s="202" t="s">
        <v>91</v>
      </c>
      <c r="AG28" s="202">
        <v>32502002</v>
      </c>
      <c r="AH28" s="203">
        <f t="shared" si="9"/>
        <v>1356</v>
      </c>
      <c r="AI28" s="204">
        <f t="shared" si="7"/>
        <v>237.81129428270782</v>
      </c>
      <c r="AJ28" s="205">
        <v>0</v>
      </c>
      <c r="AK28" s="205">
        <v>1</v>
      </c>
      <c r="AL28" s="205">
        <v>1</v>
      </c>
      <c r="AM28" s="205">
        <v>1</v>
      </c>
      <c r="AN28" s="205">
        <v>1</v>
      </c>
      <c r="AO28" s="329">
        <v>0</v>
      </c>
      <c r="AP28" s="256">
        <v>7148447</v>
      </c>
      <c r="AQ28" s="256">
        <f t="shared" si="8"/>
        <v>0</v>
      </c>
      <c r="AR28" s="208"/>
      <c r="AS28" s="207" t="s">
        <v>114</v>
      </c>
      <c r="AV28" s="214" t="s">
        <v>117</v>
      </c>
      <c r="AW28" s="214">
        <v>101.325</v>
      </c>
      <c r="AY28" s="257"/>
    </row>
    <row r="29" spans="1:51" x14ac:dyDescent="0.25">
      <c r="B29" s="190">
        <v>2.75</v>
      </c>
      <c r="C29" s="190">
        <v>0.79166666666666896</v>
      </c>
      <c r="D29" s="191">
        <v>4</v>
      </c>
      <c r="E29" s="192">
        <f t="shared" si="0"/>
        <v>2.8169014084507045</v>
      </c>
      <c r="F29" s="255">
        <v>78</v>
      </c>
      <c r="G29" s="192">
        <f t="shared" si="1"/>
        <v>54.929577464788736</v>
      </c>
      <c r="H29" s="193" t="s">
        <v>89</v>
      </c>
      <c r="I29" s="193">
        <f t="shared" si="2"/>
        <v>51.408450704225352</v>
      </c>
      <c r="J29" s="194">
        <f t="shared" si="13"/>
        <v>52.816901408450704</v>
      </c>
      <c r="K29" s="193">
        <f t="shared" si="12"/>
        <v>57.04225352112676</v>
      </c>
      <c r="L29" s="195">
        <v>18</v>
      </c>
      <c r="M29" s="196" t="s">
        <v>101</v>
      </c>
      <c r="N29" s="196">
        <v>16.600000000000001</v>
      </c>
      <c r="O29" s="197">
        <v>139</v>
      </c>
      <c r="P29" s="197">
        <v>132</v>
      </c>
      <c r="Q29" s="197">
        <v>14623867</v>
      </c>
      <c r="R29" s="198">
        <f t="shared" si="3"/>
        <v>5687</v>
      </c>
      <c r="S29" s="199">
        <f t="shared" si="4"/>
        <v>136.488</v>
      </c>
      <c r="T29" s="199">
        <f t="shared" si="5"/>
        <v>5.6870000000000003</v>
      </c>
      <c r="U29" s="200">
        <v>2.2000000000000002</v>
      </c>
      <c r="V29" s="200">
        <f t="shared" si="6"/>
        <v>2.2000000000000002</v>
      </c>
      <c r="W29" s="262" t="s">
        <v>152</v>
      </c>
      <c r="X29" s="256">
        <v>0</v>
      </c>
      <c r="Y29" s="256">
        <v>1029</v>
      </c>
      <c r="Z29" s="256">
        <v>1195</v>
      </c>
      <c r="AA29" s="256">
        <v>1185</v>
      </c>
      <c r="AB29" s="256">
        <v>1198</v>
      </c>
      <c r="AC29" s="201" t="s">
        <v>91</v>
      </c>
      <c r="AD29" s="201" t="s">
        <v>91</v>
      </c>
      <c r="AE29" s="201" t="s">
        <v>91</v>
      </c>
      <c r="AF29" s="202" t="s">
        <v>91</v>
      </c>
      <c r="AG29" s="202">
        <v>32503352</v>
      </c>
      <c r="AH29" s="203">
        <f t="shared" si="9"/>
        <v>1350</v>
      </c>
      <c r="AI29" s="204">
        <f t="shared" si="7"/>
        <v>237.38350624230699</v>
      </c>
      <c r="AJ29" s="205">
        <v>0</v>
      </c>
      <c r="AK29" s="205">
        <v>1</v>
      </c>
      <c r="AL29" s="205">
        <v>1</v>
      </c>
      <c r="AM29" s="205">
        <v>1</v>
      </c>
      <c r="AN29" s="205">
        <v>1</v>
      </c>
      <c r="AO29" s="329">
        <v>0</v>
      </c>
      <c r="AP29" s="256">
        <v>7148447</v>
      </c>
      <c r="AQ29" s="256">
        <f t="shared" si="8"/>
        <v>0</v>
      </c>
      <c r="AR29" s="206"/>
      <c r="AS29" s="207" t="s">
        <v>114</v>
      </c>
      <c r="AY29" s="257"/>
    </row>
    <row r="30" spans="1:51" x14ac:dyDescent="0.25">
      <c r="B30" s="190">
        <v>2.7916666666666701</v>
      </c>
      <c r="C30" s="190">
        <v>0.83333333333333703</v>
      </c>
      <c r="D30" s="191">
        <v>6</v>
      </c>
      <c r="E30" s="192">
        <f t="shared" si="0"/>
        <v>4.2253521126760569</v>
      </c>
      <c r="F30" s="255">
        <v>76</v>
      </c>
      <c r="G30" s="192">
        <f t="shared" si="1"/>
        <v>53.521126760563384</v>
      </c>
      <c r="H30" s="193" t="s">
        <v>89</v>
      </c>
      <c r="I30" s="193">
        <f t="shared" si="2"/>
        <v>50</v>
      </c>
      <c r="J30" s="194">
        <f t="shared" si="13"/>
        <v>51.408450704225352</v>
      </c>
      <c r="K30" s="193">
        <f t="shared" si="12"/>
        <v>55.633802816901408</v>
      </c>
      <c r="L30" s="195">
        <v>18</v>
      </c>
      <c r="M30" s="196" t="s">
        <v>101</v>
      </c>
      <c r="N30" s="196">
        <v>16.600000000000001</v>
      </c>
      <c r="O30" s="197">
        <v>124</v>
      </c>
      <c r="P30" s="197">
        <v>129</v>
      </c>
      <c r="Q30" s="197">
        <v>14629345</v>
      </c>
      <c r="R30" s="198">
        <f t="shared" si="3"/>
        <v>5478</v>
      </c>
      <c r="S30" s="199">
        <f t="shared" si="4"/>
        <v>131.47200000000001</v>
      </c>
      <c r="T30" s="199">
        <f t="shared" si="5"/>
        <v>5.4779999999999998</v>
      </c>
      <c r="U30" s="200">
        <v>2.1</v>
      </c>
      <c r="V30" s="200">
        <f t="shared" si="6"/>
        <v>2.1</v>
      </c>
      <c r="W30" s="262" t="s">
        <v>152</v>
      </c>
      <c r="X30" s="256">
        <v>0</v>
      </c>
      <c r="Y30" s="256">
        <v>1021</v>
      </c>
      <c r="Z30" s="256">
        <v>1135</v>
      </c>
      <c r="AA30" s="256">
        <v>1185</v>
      </c>
      <c r="AB30" s="256">
        <v>1139</v>
      </c>
      <c r="AC30" s="201" t="s">
        <v>91</v>
      </c>
      <c r="AD30" s="201" t="s">
        <v>91</v>
      </c>
      <c r="AE30" s="201" t="s">
        <v>91</v>
      </c>
      <c r="AF30" s="202" t="s">
        <v>91</v>
      </c>
      <c r="AG30" s="202">
        <v>32504682</v>
      </c>
      <c r="AH30" s="203">
        <f t="shared" si="9"/>
        <v>1330</v>
      </c>
      <c r="AI30" s="204">
        <f t="shared" si="7"/>
        <v>242.78933917488135</v>
      </c>
      <c r="AJ30" s="205">
        <v>0</v>
      </c>
      <c r="AK30" s="205">
        <v>1</v>
      </c>
      <c r="AL30" s="205">
        <v>1</v>
      </c>
      <c r="AM30" s="205">
        <v>1</v>
      </c>
      <c r="AN30" s="205">
        <v>1</v>
      </c>
      <c r="AO30" s="329">
        <v>0</v>
      </c>
      <c r="AP30" s="256">
        <v>7148447</v>
      </c>
      <c r="AQ30" s="256">
        <f t="shared" si="8"/>
        <v>0</v>
      </c>
      <c r="AR30" s="206"/>
      <c r="AS30" s="207" t="s">
        <v>114</v>
      </c>
      <c r="AV30" s="398" t="s">
        <v>118</v>
      </c>
      <c r="AW30" s="398"/>
      <c r="AY30" s="257"/>
    </row>
    <row r="31" spans="1:51" x14ac:dyDescent="0.25">
      <c r="B31" s="190">
        <v>2.8333333333333299</v>
      </c>
      <c r="C31" s="190">
        <v>0.875000000000004</v>
      </c>
      <c r="D31" s="191">
        <v>8</v>
      </c>
      <c r="E31" s="192">
        <f>D31/1.42</f>
        <v>5.6338028169014089</v>
      </c>
      <c r="F31" s="255">
        <v>76</v>
      </c>
      <c r="G31" s="192">
        <f t="shared" si="1"/>
        <v>53.521126760563384</v>
      </c>
      <c r="H31" s="193" t="s">
        <v>89</v>
      </c>
      <c r="I31" s="193">
        <f t="shared" si="2"/>
        <v>50</v>
      </c>
      <c r="J31" s="194">
        <f t="shared" si="13"/>
        <v>51.408450704225352</v>
      </c>
      <c r="K31" s="193">
        <f t="shared" si="12"/>
        <v>55.633802816901408</v>
      </c>
      <c r="L31" s="195">
        <v>18</v>
      </c>
      <c r="M31" s="196" t="s">
        <v>101</v>
      </c>
      <c r="N31" s="196">
        <v>16.100000000000001</v>
      </c>
      <c r="O31" s="197">
        <v>122</v>
      </c>
      <c r="P31" s="197">
        <v>127</v>
      </c>
      <c r="Q31" s="197">
        <v>14634716</v>
      </c>
      <c r="R31" s="198">
        <f t="shared" si="3"/>
        <v>5371</v>
      </c>
      <c r="S31" s="199">
        <f t="shared" si="4"/>
        <v>128.904</v>
      </c>
      <c r="T31" s="199">
        <f t="shared" si="5"/>
        <v>5.3710000000000004</v>
      </c>
      <c r="U31" s="200">
        <v>2</v>
      </c>
      <c r="V31" s="200">
        <f t="shared" si="6"/>
        <v>2</v>
      </c>
      <c r="W31" s="262" t="s">
        <v>152</v>
      </c>
      <c r="X31" s="256">
        <v>0</v>
      </c>
      <c r="Y31" s="256">
        <v>996</v>
      </c>
      <c r="Z31" s="256">
        <v>1135</v>
      </c>
      <c r="AA31" s="256">
        <v>0</v>
      </c>
      <c r="AB31" s="256">
        <v>1139</v>
      </c>
      <c r="AC31" s="201" t="s">
        <v>91</v>
      </c>
      <c r="AD31" s="201" t="s">
        <v>91</v>
      </c>
      <c r="AE31" s="201" t="s">
        <v>91</v>
      </c>
      <c r="AF31" s="202" t="s">
        <v>91</v>
      </c>
      <c r="AG31" s="202">
        <v>32505800</v>
      </c>
      <c r="AH31" s="203">
        <f t="shared" si="9"/>
        <v>1118</v>
      </c>
      <c r="AI31" s="204">
        <f t="shared" si="7"/>
        <v>208.15490597654068</v>
      </c>
      <c r="AJ31" s="205">
        <v>0</v>
      </c>
      <c r="AK31" s="205">
        <v>1</v>
      </c>
      <c r="AL31" s="205">
        <v>1</v>
      </c>
      <c r="AM31" s="205">
        <v>0</v>
      </c>
      <c r="AN31" s="205">
        <v>1</v>
      </c>
      <c r="AO31" s="329">
        <v>0</v>
      </c>
      <c r="AP31" s="256">
        <v>7148447</v>
      </c>
      <c r="AQ31" s="256">
        <f t="shared" si="8"/>
        <v>0</v>
      </c>
      <c r="AR31" s="206"/>
      <c r="AS31" s="207" t="s">
        <v>114</v>
      </c>
      <c r="AV31" s="215" t="s">
        <v>30</v>
      </c>
      <c r="AW31" s="215" t="s">
        <v>75</v>
      </c>
      <c r="AY31" s="257"/>
    </row>
    <row r="32" spans="1:51" x14ac:dyDescent="0.25">
      <c r="B32" s="190">
        <v>2.875</v>
      </c>
      <c r="C32" s="190">
        <v>0.91666666666667096</v>
      </c>
      <c r="D32" s="191">
        <v>13</v>
      </c>
      <c r="E32" s="192">
        <f t="shared" si="0"/>
        <v>9.1549295774647899</v>
      </c>
      <c r="F32" s="255">
        <v>76</v>
      </c>
      <c r="G32" s="192">
        <f t="shared" si="1"/>
        <v>53.521126760563384</v>
      </c>
      <c r="H32" s="193" t="s">
        <v>89</v>
      </c>
      <c r="I32" s="193">
        <f t="shared" si="2"/>
        <v>50</v>
      </c>
      <c r="J32" s="194">
        <f t="shared" si="13"/>
        <v>51.408450704225352</v>
      </c>
      <c r="K32" s="193">
        <f t="shared" si="12"/>
        <v>55.633802816901408</v>
      </c>
      <c r="L32" s="195">
        <v>14</v>
      </c>
      <c r="M32" s="196" t="s">
        <v>119</v>
      </c>
      <c r="N32" s="196">
        <v>12.6</v>
      </c>
      <c r="O32" s="197">
        <v>120</v>
      </c>
      <c r="P32" s="197">
        <v>119</v>
      </c>
      <c r="Q32" s="197">
        <v>14640001</v>
      </c>
      <c r="R32" s="198">
        <f>Q32-Q31</f>
        <v>5285</v>
      </c>
      <c r="S32" s="199">
        <f t="shared" si="4"/>
        <v>126.84</v>
      </c>
      <c r="T32" s="199">
        <f t="shared" si="5"/>
        <v>5.2850000000000001</v>
      </c>
      <c r="U32" s="200">
        <v>1.8</v>
      </c>
      <c r="V32" s="200">
        <f t="shared" si="6"/>
        <v>1.8</v>
      </c>
      <c r="W32" s="262" t="s">
        <v>153</v>
      </c>
      <c r="X32" s="256">
        <v>0</v>
      </c>
      <c r="Y32" s="256">
        <v>989</v>
      </c>
      <c r="Z32" s="256">
        <v>1195</v>
      </c>
      <c r="AA32" s="256">
        <v>0</v>
      </c>
      <c r="AB32" s="256">
        <v>1199</v>
      </c>
      <c r="AC32" s="201" t="s">
        <v>91</v>
      </c>
      <c r="AD32" s="201" t="s">
        <v>91</v>
      </c>
      <c r="AE32" s="201" t="s">
        <v>91</v>
      </c>
      <c r="AF32" s="202" t="s">
        <v>91</v>
      </c>
      <c r="AG32" s="202">
        <v>32506864</v>
      </c>
      <c r="AH32" s="203">
        <f t="shared" si="9"/>
        <v>1064</v>
      </c>
      <c r="AI32" s="204">
        <f t="shared" si="7"/>
        <v>201.32450331125827</v>
      </c>
      <c r="AJ32" s="205">
        <v>0</v>
      </c>
      <c r="AK32" s="205">
        <v>1</v>
      </c>
      <c r="AL32" s="205">
        <v>1</v>
      </c>
      <c r="AM32" s="205">
        <v>0</v>
      </c>
      <c r="AN32" s="205">
        <v>1</v>
      </c>
      <c r="AO32" s="329">
        <v>0</v>
      </c>
      <c r="AP32" s="256">
        <v>7148447</v>
      </c>
      <c r="AQ32" s="256">
        <f t="shared" si="8"/>
        <v>0</v>
      </c>
      <c r="AR32" s="208"/>
      <c r="AS32" s="207" t="s">
        <v>114</v>
      </c>
      <c r="AV32" s="216">
        <v>1</v>
      </c>
      <c r="AW32" s="216">
        <f>IFERROR(AV32*VLOOKUP(AV31,AV24:AW28,2,FALSE)/VLOOKUP(AW31,AV24:AW28,2,FALSE),"Enter Unit and Value")</f>
        <v>1.4189189189189189</v>
      </c>
      <c r="AY32" s="257"/>
    </row>
    <row r="33" spans="2:51" x14ac:dyDescent="0.25">
      <c r="B33" s="190">
        <v>2.9166666666666701</v>
      </c>
      <c r="C33" s="190">
        <v>0.95833333333333803</v>
      </c>
      <c r="D33" s="191">
        <v>8</v>
      </c>
      <c r="E33" s="192">
        <f t="shared" si="0"/>
        <v>5.6338028169014089</v>
      </c>
      <c r="F33" s="255">
        <v>66</v>
      </c>
      <c r="G33" s="192">
        <f t="shared" si="1"/>
        <v>46.478873239436624</v>
      </c>
      <c r="H33" s="193" t="s">
        <v>89</v>
      </c>
      <c r="I33" s="193">
        <f>J33-(2/1.42)</f>
        <v>41.549295774647888</v>
      </c>
      <c r="J33" s="194">
        <f t="shared" ref="J33:J34" si="14">(F33-5)/1.42</f>
        <v>42.95774647887324</v>
      </c>
      <c r="K33" s="193">
        <f t="shared" si="12"/>
        <v>47.183098591549296</v>
      </c>
      <c r="L33" s="195">
        <v>14</v>
      </c>
      <c r="M33" s="196" t="s">
        <v>119</v>
      </c>
      <c r="N33" s="196">
        <v>11.9</v>
      </c>
      <c r="O33" s="197">
        <v>118</v>
      </c>
      <c r="P33" s="197">
        <v>101</v>
      </c>
      <c r="Q33" s="197">
        <v>14644236</v>
      </c>
      <c r="R33" s="198">
        <f t="shared" si="3"/>
        <v>4235</v>
      </c>
      <c r="S33" s="199">
        <f t="shared" si="4"/>
        <v>101.64</v>
      </c>
      <c r="T33" s="199">
        <f t="shared" si="5"/>
        <v>4.2350000000000003</v>
      </c>
      <c r="U33" s="200">
        <v>2.2999999999999998</v>
      </c>
      <c r="V33" s="200">
        <f t="shared" si="6"/>
        <v>2.2999999999999998</v>
      </c>
      <c r="W33" s="262" t="s">
        <v>132</v>
      </c>
      <c r="X33" s="256">
        <v>0</v>
      </c>
      <c r="Y33" s="256">
        <v>0</v>
      </c>
      <c r="Z33" s="256">
        <v>1115</v>
      </c>
      <c r="AA33" s="256">
        <v>0</v>
      </c>
      <c r="AB33" s="256">
        <v>1110</v>
      </c>
      <c r="AC33" s="201" t="s">
        <v>91</v>
      </c>
      <c r="AD33" s="201" t="s">
        <v>91</v>
      </c>
      <c r="AE33" s="201" t="s">
        <v>91</v>
      </c>
      <c r="AF33" s="202" t="s">
        <v>91</v>
      </c>
      <c r="AG33" s="202">
        <v>32507624</v>
      </c>
      <c r="AH33" s="203">
        <f t="shared" si="9"/>
        <v>760</v>
      </c>
      <c r="AI33" s="204">
        <f t="shared" si="7"/>
        <v>179.456906729634</v>
      </c>
      <c r="AJ33" s="205">
        <v>0</v>
      </c>
      <c r="AK33" s="205">
        <v>0</v>
      </c>
      <c r="AL33" s="205">
        <v>1</v>
      </c>
      <c r="AM33" s="205">
        <v>0</v>
      </c>
      <c r="AN33" s="205">
        <v>1</v>
      </c>
      <c r="AO33" s="329">
        <v>0.27</v>
      </c>
      <c r="AP33" s="328">
        <v>7148984</v>
      </c>
      <c r="AQ33" s="256">
        <f t="shared" si="8"/>
        <v>537</v>
      </c>
      <c r="AR33" s="206"/>
      <c r="AS33" s="207" t="s">
        <v>114</v>
      </c>
      <c r="AY33" s="257"/>
    </row>
    <row r="34" spans="2:51" x14ac:dyDescent="0.25">
      <c r="B34" s="190">
        <v>2.9583333333333299</v>
      </c>
      <c r="C34" s="190">
        <v>1</v>
      </c>
      <c r="D34" s="191">
        <v>12</v>
      </c>
      <c r="E34" s="192">
        <f t="shared" si="0"/>
        <v>8.4507042253521139</v>
      </c>
      <c r="F34" s="255">
        <v>66</v>
      </c>
      <c r="G34" s="192">
        <f t="shared" si="1"/>
        <v>46.478873239436624</v>
      </c>
      <c r="H34" s="193" t="s">
        <v>89</v>
      </c>
      <c r="I34" s="193">
        <f t="shared" si="2"/>
        <v>41.549295774647888</v>
      </c>
      <c r="J34" s="194">
        <f t="shared" si="14"/>
        <v>42.95774647887324</v>
      </c>
      <c r="K34" s="193">
        <f t="shared" si="12"/>
        <v>47.183098591549296</v>
      </c>
      <c r="L34" s="195">
        <v>14</v>
      </c>
      <c r="M34" s="196" t="s">
        <v>119</v>
      </c>
      <c r="N34" s="217">
        <v>11.5</v>
      </c>
      <c r="O34" s="197">
        <v>118</v>
      </c>
      <c r="P34" s="197">
        <v>98</v>
      </c>
      <c r="Q34" s="197">
        <v>14648388</v>
      </c>
      <c r="R34" s="198">
        <f t="shared" si="3"/>
        <v>4152</v>
      </c>
      <c r="S34" s="199">
        <f t="shared" si="4"/>
        <v>99.647999999999996</v>
      </c>
      <c r="T34" s="199">
        <f t="shared" si="5"/>
        <v>4.1520000000000001</v>
      </c>
      <c r="U34" s="200">
        <v>3.1</v>
      </c>
      <c r="V34" s="200">
        <f t="shared" si="6"/>
        <v>3.1</v>
      </c>
      <c r="W34" s="262" t="s">
        <v>132</v>
      </c>
      <c r="X34" s="256">
        <v>0</v>
      </c>
      <c r="Y34" s="256">
        <v>0</v>
      </c>
      <c r="Z34" s="256">
        <v>975</v>
      </c>
      <c r="AA34" s="256">
        <v>0</v>
      </c>
      <c r="AB34" s="256">
        <v>1110</v>
      </c>
      <c r="AC34" s="201" t="s">
        <v>91</v>
      </c>
      <c r="AD34" s="201" t="s">
        <v>91</v>
      </c>
      <c r="AE34" s="201" t="s">
        <v>91</v>
      </c>
      <c r="AF34" s="202" t="s">
        <v>91</v>
      </c>
      <c r="AG34" s="202">
        <v>32508322</v>
      </c>
      <c r="AH34" s="203">
        <f t="shared" si="9"/>
        <v>698</v>
      </c>
      <c r="AI34" s="204">
        <f t="shared" si="7"/>
        <v>168.11175337186899</v>
      </c>
      <c r="AJ34" s="205">
        <v>0</v>
      </c>
      <c r="AK34" s="205">
        <v>0</v>
      </c>
      <c r="AL34" s="205">
        <v>1</v>
      </c>
      <c r="AM34" s="205">
        <v>0</v>
      </c>
      <c r="AN34" s="205">
        <v>1</v>
      </c>
      <c r="AO34" s="329">
        <v>0.27</v>
      </c>
      <c r="AP34" s="328">
        <v>7149712</v>
      </c>
      <c r="AQ34" s="256">
        <f t="shared" si="8"/>
        <v>728</v>
      </c>
      <c r="AR34" s="206"/>
      <c r="AS34" s="207" t="s">
        <v>114</v>
      </c>
      <c r="AV34" s="212" t="s">
        <v>120</v>
      </c>
      <c r="AW34" s="218" t="s">
        <v>31</v>
      </c>
      <c r="AY34" s="257"/>
    </row>
    <row r="35" spans="2:51" x14ac:dyDescent="0.25">
      <c r="B35" s="219"/>
      <c r="C35" s="220"/>
      <c r="D35" s="219"/>
      <c r="E35" s="221"/>
      <c r="F35" s="221"/>
      <c r="G35" s="222"/>
      <c r="H35" s="223"/>
      <c r="I35" s="221"/>
      <c r="J35" s="221"/>
      <c r="K35" s="222"/>
      <c r="L35" s="399" t="s">
        <v>121</v>
      </c>
      <c r="M35" s="400"/>
      <c r="N35" s="401"/>
      <c r="O35" s="224"/>
      <c r="P35" s="224">
        <f>AVERAGE(P11:P34)</f>
        <v>125.5</v>
      </c>
      <c r="Q35" s="225">
        <f>Q34-Q10</f>
        <v>125882</v>
      </c>
      <c r="R35" s="226">
        <f>SUM(R11:R34)</f>
        <v>125882</v>
      </c>
      <c r="S35" s="227">
        <f>AVERAGE(S11:S34)</f>
        <v>125.88199999999999</v>
      </c>
      <c r="T35" s="227">
        <f>SUM(T11:T34)</f>
        <v>125.88200000000001</v>
      </c>
      <c r="U35" s="223"/>
      <c r="V35" s="223"/>
      <c r="W35" s="213"/>
      <c r="X35" s="228"/>
      <c r="Y35" s="229"/>
      <c r="Z35" s="229"/>
      <c r="AA35" s="229"/>
      <c r="AB35" s="230"/>
      <c r="AC35" s="228"/>
      <c r="AD35" s="229"/>
      <c r="AE35" s="230"/>
      <c r="AF35" s="231"/>
      <c r="AG35" s="232">
        <f>AG34-AG10</f>
        <v>27000</v>
      </c>
      <c r="AH35" s="233">
        <f>SUM(AH11:AH34)</f>
        <v>27000</v>
      </c>
      <c r="AI35" s="234">
        <f>$AH$35/$T35</f>
        <v>214.48658267266168</v>
      </c>
      <c r="AJ35" s="231"/>
      <c r="AK35" s="235"/>
      <c r="AL35" s="235"/>
      <c r="AM35" s="235"/>
      <c r="AN35" s="236"/>
      <c r="AO35" s="237"/>
      <c r="AP35" s="238"/>
      <c r="AQ35" s="239">
        <f>SUM(AQ11:AQ34)</f>
        <v>6235</v>
      </c>
      <c r="AR35" s="240" t="e">
        <f>AVERAGE(AR11:AR34)</f>
        <v>#DIV/0!</v>
      </c>
      <c r="AS35" s="237"/>
      <c r="AV35" s="241" t="s">
        <v>31</v>
      </c>
      <c r="AW35" s="241">
        <v>1</v>
      </c>
      <c r="AY35" s="257"/>
    </row>
    <row r="36" spans="2:51" x14ac:dyDescent="0.25">
      <c r="B36" s="242"/>
      <c r="C36" s="242"/>
      <c r="D36" s="242"/>
      <c r="E36" s="243"/>
      <c r="F36" s="243"/>
      <c r="G36" s="243"/>
      <c r="H36" s="243"/>
      <c r="I36" s="244"/>
      <c r="J36" s="244"/>
      <c r="K36" s="244"/>
      <c r="L36" s="254"/>
      <c r="M36" s="254"/>
      <c r="N36" s="254"/>
      <c r="O36" s="254"/>
      <c r="P36" s="254"/>
      <c r="Q36" s="254"/>
      <c r="R36" s="254"/>
      <c r="S36" s="254"/>
      <c r="T36" s="254"/>
      <c r="U36" s="245"/>
      <c r="V36" s="245"/>
      <c r="W36" s="254"/>
      <c r="X36" s="254"/>
      <c r="Y36" s="254"/>
      <c r="Z36" s="258"/>
      <c r="AA36" s="254"/>
      <c r="AB36" s="254"/>
      <c r="AC36" s="254"/>
      <c r="AD36" s="254"/>
      <c r="AE36" s="254"/>
      <c r="AH36" s="246"/>
      <c r="AM36" s="254"/>
      <c r="AN36" s="254"/>
      <c r="AO36" s="254"/>
      <c r="AP36" s="254"/>
      <c r="AQ36" s="254"/>
      <c r="AR36" s="254"/>
      <c r="AV36" s="241" t="s">
        <v>122</v>
      </c>
      <c r="AW36" s="241">
        <v>41.67</v>
      </c>
      <c r="AY36" s="257"/>
    </row>
    <row r="37" spans="2:51" x14ac:dyDescent="0.25">
      <c r="B37" s="275" t="s">
        <v>123</v>
      </c>
      <c r="C37" s="275"/>
      <c r="D37" s="275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58"/>
      <c r="X37" s="258"/>
      <c r="Y37" s="258"/>
      <c r="Z37" s="258"/>
      <c r="AA37" s="258"/>
      <c r="AB37" s="258"/>
      <c r="AC37" s="258"/>
      <c r="AD37" s="258"/>
      <c r="AE37" s="258"/>
      <c r="AM37" s="169"/>
      <c r="AN37" s="254"/>
      <c r="AO37" s="254"/>
      <c r="AP37" s="254"/>
      <c r="AQ37" s="254"/>
      <c r="AR37" s="258"/>
      <c r="AV37" s="241" t="s">
        <v>124</v>
      </c>
      <c r="AW37" s="241">
        <v>11.574999999999999</v>
      </c>
      <c r="AY37" s="257"/>
    </row>
    <row r="38" spans="2:51" x14ac:dyDescent="0.25">
      <c r="B38" s="295" t="s">
        <v>170</v>
      </c>
      <c r="C38" s="275"/>
      <c r="D38" s="275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58"/>
      <c r="X38" s="258"/>
      <c r="Y38" s="258"/>
      <c r="Z38" s="258"/>
      <c r="AA38" s="258"/>
      <c r="AB38" s="258"/>
      <c r="AC38" s="258"/>
      <c r="AD38" s="258"/>
      <c r="AE38" s="258"/>
      <c r="AM38" s="169"/>
      <c r="AN38" s="254"/>
      <c r="AO38" s="254"/>
      <c r="AP38" s="254"/>
      <c r="AQ38" s="254"/>
      <c r="AR38" s="258"/>
      <c r="AV38" s="247"/>
      <c r="AW38" s="247"/>
      <c r="AY38" s="257"/>
    </row>
    <row r="39" spans="2:51" x14ac:dyDescent="0.25">
      <c r="B39" s="273" t="s">
        <v>131</v>
      </c>
      <c r="C39" s="264"/>
      <c r="D39" s="264"/>
      <c r="E39" s="264"/>
      <c r="F39" s="264"/>
      <c r="G39" s="264"/>
      <c r="H39" s="264"/>
      <c r="I39" s="265"/>
      <c r="J39" s="265"/>
      <c r="K39" s="265"/>
      <c r="L39" s="265"/>
      <c r="M39" s="265"/>
      <c r="N39" s="265"/>
      <c r="O39" s="265"/>
      <c r="P39" s="265"/>
      <c r="Q39" s="265"/>
      <c r="R39" s="265"/>
      <c r="S39" s="263"/>
      <c r="T39" s="263"/>
      <c r="U39" s="263"/>
      <c r="V39" s="263"/>
      <c r="W39" s="258"/>
      <c r="X39" s="258"/>
      <c r="Y39" s="258"/>
      <c r="Z39" s="258"/>
      <c r="AA39" s="258"/>
      <c r="AB39" s="258"/>
      <c r="AC39" s="258"/>
      <c r="AD39" s="258"/>
      <c r="AE39" s="258"/>
      <c r="AM39" s="169"/>
      <c r="AN39" s="254"/>
      <c r="AO39" s="254"/>
      <c r="AP39" s="254"/>
      <c r="AQ39" s="254"/>
      <c r="AR39" s="258"/>
      <c r="AV39" s="247"/>
      <c r="AW39" s="247"/>
      <c r="AY39" s="257"/>
    </row>
    <row r="40" spans="2:51" x14ac:dyDescent="0.25">
      <c r="B40" s="276" t="s">
        <v>141</v>
      </c>
      <c r="C40" s="264"/>
      <c r="D40" s="264"/>
      <c r="E40" s="264"/>
      <c r="F40" s="264"/>
      <c r="G40" s="264"/>
      <c r="H40" s="264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3"/>
      <c r="T40" s="263"/>
      <c r="U40" s="263"/>
      <c r="V40" s="263"/>
      <c r="W40" s="258"/>
      <c r="X40" s="258"/>
      <c r="Y40" s="258"/>
      <c r="Z40" s="258"/>
      <c r="AA40" s="258"/>
      <c r="AB40" s="258"/>
      <c r="AC40" s="258"/>
      <c r="AD40" s="258"/>
      <c r="AE40" s="258"/>
      <c r="AM40" s="169"/>
      <c r="AN40" s="254"/>
      <c r="AO40" s="254"/>
      <c r="AP40" s="254"/>
      <c r="AQ40" s="254"/>
      <c r="AR40" s="258"/>
      <c r="AV40" s="247"/>
      <c r="AW40" s="247"/>
      <c r="AY40" s="257"/>
    </row>
    <row r="41" spans="2:51" x14ac:dyDescent="0.25">
      <c r="B41" s="268" t="s">
        <v>218</v>
      </c>
      <c r="C41" s="264"/>
      <c r="D41" s="264"/>
      <c r="E41" s="264"/>
      <c r="F41" s="264"/>
      <c r="G41" s="264"/>
      <c r="H41" s="264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9"/>
      <c r="T41" s="269"/>
      <c r="U41" s="269"/>
      <c r="V41" s="269"/>
      <c r="W41" s="258"/>
      <c r="X41" s="258"/>
      <c r="Y41" s="258"/>
      <c r="Z41" s="258"/>
      <c r="AA41" s="258"/>
      <c r="AB41" s="258"/>
      <c r="AC41" s="258"/>
      <c r="AD41" s="258"/>
      <c r="AE41" s="258"/>
      <c r="AM41" s="259"/>
      <c r="AN41" s="259"/>
      <c r="AO41" s="259"/>
      <c r="AP41" s="259"/>
      <c r="AQ41" s="259"/>
      <c r="AR41" s="259"/>
      <c r="AS41" s="260"/>
      <c r="AV41" s="257"/>
      <c r="AW41" s="301"/>
      <c r="AX41" s="301"/>
      <c r="AY41" s="301"/>
    </row>
    <row r="42" spans="2:51" x14ac:dyDescent="0.25">
      <c r="B42" s="276" t="s">
        <v>126</v>
      </c>
      <c r="C42" s="264"/>
      <c r="D42" s="264"/>
      <c r="E42" s="274"/>
      <c r="F42" s="274"/>
      <c r="G42" s="274"/>
      <c r="H42" s="264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9"/>
      <c r="T42" s="269"/>
      <c r="U42" s="269"/>
      <c r="V42" s="269"/>
      <c r="W42" s="258"/>
      <c r="X42" s="258"/>
      <c r="Y42" s="258"/>
      <c r="Z42" s="258"/>
      <c r="AA42" s="258"/>
      <c r="AB42" s="258"/>
      <c r="AC42" s="258"/>
      <c r="AD42" s="258"/>
      <c r="AE42" s="258"/>
      <c r="AM42" s="259"/>
      <c r="AN42" s="259"/>
      <c r="AO42" s="259"/>
      <c r="AP42" s="259"/>
      <c r="AQ42" s="259"/>
      <c r="AR42" s="259"/>
      <c r="AS42" s="260"/>
      <c r="AV42" s="257"/>
      <c r="AW42" s="301"/>
      <c r="AX42" s="301"/>
      <c r="AY42" s="301"/>
    </row>
    <row r="43" spans="2:51" x14ac:dyDescent="0.25">
      <c r="B43" s="270" t="s">
        <v>224</v>
      </c>
      <c r="C43" s="264"/>
      <c r="D43" s="264"/>
      <c r="E43" s="264"/>
      <c r="F43" s="264"/>
      <c r="G43" s="264"/>
      <c r="H43" s="264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9"/>
      <c r="T43" s="269"/>
      <c r="U43" s="269"/>
      <c r="V43" s="269"/>
      <c r="W43" s="258"/>
      <c r="X43" s="258"/>
      <c r="Y43" s="258"/>
      <c r="Z43" s="258"/>
      <c r="AA43" s="258"/>
      <c r="AB43" s="258"/>
      <c r="AC43" s="258"/>
      <c r="AD43" s="258"/>
      <c r="AE43" s="258"/>
      <c r="AM43" s="259"/>
      <c r="AN43" s="259"/>
      <c r="AO43" s="259"/>
      <c r="AP43" s="259"/>
      <c r="AQ43" s="259"/>
      <c r="AR43" s="259"/>
      <c r="AS43" s="260"/>
      <c r="AV43" s="257"/>
      <c r="AW43" s="301"/>
      <c r="AX43" s="301"/>
      <c r="AY43" s="301"/>
    </row>
    <row r="44" spans="2:51" x14ac:dyDescent="0.25">
      <c r="B44" s="276" t="s">
        <v>127</v>
      </c>
      <c r="C44" s="264"/>
      <c r="D44" s="264"/>
      <c r="E44" s="264"/>
      <c r="F44" s="264"/>
      <c r="G44" s="264"/>
      <c r="H44" s="264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9"/>
      <c r="T44" s="269"/>
      <c r="U44" s="269"/>
      <c r="V44" s="269"/>
      <c r="W44" s="258"/>
      <c r="X44" s="258"/>
      <c r="Y44" s="258"/>
      <c r="Z44" s="258"/>
      <c r="AA44" s="258"/>
      <c r="AB44" s="258"/>
      <c r="AC44" s="258"/>
      <c r="AD44" s="258"/>
      <c r="AE44" s="258"/>
      <c r="AM44" s="259"/>
      <c r="AN44" s="259"/>
      <c r="AO44" s="259"/>
      <c r="AP44" s="259"/>
      <c r="AQ44" s="259"/>
      <c r="AR44" s="259"/>
      <c r="AS44" s="260"/>
      <c r="AV44" s="257"/>
      <c r="AW44" s="301"/>
      <c r="AX44" s="301"/>
      <c r="AY44" s="301"/>
    </row>
    <row r="45" spans="2:51" x14ac:dyDescent="0.25">
      <c r="B45" s="267" t="s">
        <v>128</v>
      </c>
      <c r="C45" s="264"/>
      <c r="D45" s="264"/>
      <c r="E45" s="264"/>
      <c r="F45" s="264"/>
      <c r="G45" s="264"/>
      <c r="H45" s="264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9"/>
      <c r="U45" s="269"/>
      <c r="V45" s="269"/>
      <c r="W45" s="258"/>
      <c r="X45" s="258"/>
      <c r="Y45" s="258"/>
      <c r="Z45" s="258"/>
      <c r="AA45" s="258"/>
      <c r="AB45" s="258"/>
      <c r="AC45" s="258"/>
      <c r="AD45" s="258"/>
      <c r="AE45" s="258"/>
      <c r="AM45" s="259"/>
      <c r="AN45" s="259"/>
      <c r="AO45" s="259"/>
      <c r="AP45" s="259"/>
      <c r="AQ45" s="259"/>
      <c r="AR45" s="259"/>
      <c r="AS45" s="260"/>
      <c r="AV45" s="257"/>
      <c r="AW45" s="301"/>
      <c r="AX45" s="301"/>
      <c r="AY45" s="301"/>
    </row>
    <row r="46" spans="2:51" x14ac:dyDescent="0.25">
      <c r="B46" s="267" t="s">
        <v>161</v>
      </c>
      <c r="C46" s="264"/>
      <c r="D46" s="264"/>
      <c r="E46" s="264"/>
      <c r="F46" s="264"/>
      <c r="G46" s="264"/>
      <c r="H46" s="264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9"/>
      <c r="U46" s="269"/>
      <c r="V46" s="269"/>
      <c r="W46" s="258"/>
      <c r="X46" s="258"/>
      <c r="Y46" s="258"/>
      <c r="Z46" s="258"/>
      <c r="AA46" s="258"/>
      <c r="AB46" s="258"/>
      <c r="AC46" s="258"/>
      <c r="AD46" s="258"/>
      <c r="AE46" s="258"/>
      <c r="AM46" s="259"/>
      <c r="AN46" s="259"/>
      <c r="AO46" s="259"/>
      <c r="AP46" s="259"/>
      <c r="AQ46" s="259"/>
      <c r="AR46" s="259"/>
      <c r="AS46" s="260"/>
      <c r="AV46" s="257"/>
      <c r="AW46" s="301"/>
      <c r="AX46" s="301"/>
      <c r="AY46" s="301"/>
    </row>
    <row r="47" spans="2:51" x14ac:dyDescent="0.25">
      <c r="B47" s="276" t="s">
        <v>261</v>
      </c>
      <c r="C47" s="264"/>
      <c r="D47" s="264"/>
      <c r="E47" s="264"/>
      <c r="F47" s="264"/>
      <c r="G47" s="264"/>
      <c r="H47" s="264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71"/>
      <c r="T47" s="269"/>
      <c r="U47" s="269"/>
      <c r="V47" s="269"/>
      <c r="W47" s="258"/>
      <c r="X47" s="258"/>
      <c r="Y47" s="258"/>
      <c r="Z47" s="258"/>
      <c r="AA47" s="258"/>
      <c r="AB47" s="258"/>
      <c r="AC47" s="258"/>
      <c r="AD47" s="258"/>
      <c r="AE47" s="258"/>
      <c r="AM47" s="259"/>
      <c r="AN47" s="259"/>
      <c r="AO47" s="259"/>
      <c r="AP47" s="259"/>
      <c r="AQ47" s="259"/>
      <c r="AR47" s="259"/>
      <c r="AS47" s="260"/>
      <c r="AV47" s="257"/>
      <c r="AW47" s="301"/>
      <c r="AX47" s="301"/>
      <c r="AY47" s="301"/>
    </row>
    <row r="48" spans="2:51" x14ac:dyDescent="0.25">
      <c r="B48" s="276" t="s">
        <v>137</v>
      </c>
      <c r="C48" s="264"/>
      <c r="D48" s="264"/>
      <c r="E48" s="264"/>
      <c r="F48" s="264"/>
      <c r="G48" s="264"/>
      <c r="H48" s="264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71"/>
      <c r="T48" s="269"/>
      <c r="U48" s="269"/>
      <c r="V48" s="269"/>
      <c r="W48" s="258"/>
      <c r="X48" s="258"/>
      <c r="Y48" s="258"/>
      <c r="Z48" s="258"/>
      <c r="AA48" s="258"/>
      <c r="AB48" s="258"/>
      <c r="AC48" s="258"/>
      <c r="AD48" s="258"/>
      <c r="AE48" s="258"/>
      <c r="AM48" s="259"/>
      <c r="AN48" s="259"/>
      <c r="AO48" s="259"/>
      <c r="AP48" s="259"/>
      <c r="AQ48" s="259"/>
      <c r="AR48" s="259"/>
      <c r="AS48" s="260"/>
      <c r="AV48" s="257"/>
      <c r="AW48" s="301"/>
      <c r="AX48" s="301"/>
      <c r="AY48" s="301"/>
    </row>
    <row r="49" spans="2:51" x14ac:dyDescent="0.25">
      <c r="B49" s="267" t="s">
        <v>177</v>
      </c>
      <c r="C49" s="264"/>
      <c r="D49" s="264"/>
      <c r="E49" s="264"/>
      <c r="F49" s="264"/>
      <c r="G49" s="264"/>
      <c r="H49" s="264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9"/>
      <c r="U49" s="269"/>
      <c r="V49" s="269"/>
      <c r="W49" s="258"/>
      <c r="X49" s="258"/>
      <c r="Y49" s="258"/>
      <c r="Z49" s="258"/>
      <c r="AA49" s="258"/>
      <c r="AB49" s="258"/>
      <c r="AC49" s="258"/>
      <c r="AD49" s="258"/>
      <c r="AE49" s="258"/>
      <c r="AM49" s="259"/>
      <c r="AN49" s="259"/>
      <c r="AO49" s="259"/>
      <c r="AP49" s="259"/>
      <c r="AQ49" s="259"/>
      <c r="AR49" s="259"/>
      <c r="AS49" s="260"/>
      <c r="AV49" s="257"/>
      <c r="AW49" s="301"/>
      <c r="AX49" s="301"/>
      <c r="AY49" s="301"/>
    </row>
    <row r="50" spans="2:51" x14ac:dyDescent="0.25">
      <c r="B50" s="276" t="s">
        <v>138</v>
      </c>
      <c r="C50" s="264"/>
      <c r="D50" s="264"/>
      <c r="E50" s="264"/>
      <c r="F50" s="264"/>
      <c r="G50" s="264"/>
      <c r="H50" s="264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71"/>
      <c r="U50" s="250"/>
      <c r="V50" s="250"/>
      <c r="W50" s="258"/>
      <c r="X50" s="258"/>
      <c r="Y50" s="258"/>
      <c r="Z50" s="258"/>
      <c r="AA50" s="258"/>
      <c r="AB50" s="258"/>
      <c r="AC50" s="258"/>
      <c r="AD50" s="258"/>
      <c r="AE50" s="258"/>
      <c r="AM50" s="259"/>
      <c r="AN50" s="259"/>
      <c r="AO50" s="259"/>
      <c r="AP50" s="259"/>
      <c r="AQ50" s="259"/>
      <c r="AR50" s="259"/>
      <c r="AS50" s="260"/>
      <c r="AV50" s="257"/>
      <c r="AW50" s="301"/>
      <c r="AX50" s="301"/>
      <c r="AY50" s="301"/>
    </row>
    <row r="51" spans="2:51" x14ac:dyDescent="0.25">
      <c r="B51" s="284" t="s">
        <v>139</v>
      </c>
      <c r="C51" s="264"/>
      <c r="D51" s="264"/>
      <c r="E51" s="264"/>
      <c r="F51" s="264"/>
      <c r="G51" s="264"/>
      <c r="H51" s="264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71"/>
      <c r="U51" s="250"/>
      <c r="V51" s="250"/>
      <c r="W51" s="258"/>
      <c r="X51" s="258"/>
      <c r="Y51" s="258"/>
      <c r="Z51" s="258"/>
      <c r="AA51" s="258"/>
      <c r="AB51" s="258"/>
      <c r="AC51" s="258"/>
      <c r="AD51" s="258"/>
      <c r="AE51" s="258"/>
      <c r="AM51" s="259"/>
      <c r="AN51" s="259"/>
      <c r="AO51" s="259"/>
      <c r="AP51" s="259"/>
      <c r="AQ51" s="259"/>
      <c r="AR51" s="259"/>
      <c r="AS51" s="260"/>
      <c r="AV51" s="257"/>
      <c r="AW51" s="301"/>
      <c r="AX51" s="301"/>
      <c r="AY51" s="301"/>
    </row>
    <row r="52" spans="2:51" x14ac:dyDescent="0.25">
      <c r="B52" s="335" t="s">
        <v>263</v>
      </c>
      <c r="C52" s="264"/>
      <c r="D52" s="264"/>
      <c r="E52" s="264"/>
      <c r="F52" s="264"/>
      <c r="G52" s="264"/>
      <c r="H52" s="264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71"/>
      <c r="U52" s="250"/>
      <c r="V52" s="250"/>
      <c r="W52" s="258"/>
      <c r="X52" s="258"/>
      <c r="Y52" s="258"/>
      <c r="Z52" s="258"/>
      <c r="AA52" s="258"/>
      <c r="AB52" s="258"/>
      <c r="AC52" s="258"/>
      <c r="AD52" s="258"/>
      <c r="AE52" s="258"/>
      <c r="AM52" s="259"/>
      <c r="AN52" s="259"/>
      <c r="AO52" s="259"/>
      <c r="AP52" s="259"/>
      <c r="AQ52" s="259"/>
      <c r="AR52" s="259"/>
      <c r="AS52" s="260"/>
      <c r="AV52" s="257"/>
      <c r="AW52" s="301"/>
      <c r="AX52" s="301"/>
      <c r="AY52" s="301"/>
    </row>
    <row r="53" spans="2:51" x14ac:dyDescent="0.25">
      <c r="B53" s="270" t="s">
        <v>264</v>
      </c>
      <c r="C53" s="264"/>
      <c r="D53" s="264"/>
      <c r="E53" s="264"/>
      <c r="F53" s="264"/>
      <c r="G53" s="264"/>
      <c r="H53" s="264"/>
      <c r="I53" s="264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71"/>
      <c r="U53" s="250"/>
      <c r="V53" s="250"/>
      <c r="W53" s="258"/>
      <c r="X53" s="258"/>
      <c r="Y53" s="258"/>
      <c r="Z53" s="258"/>
      <c r="AA53" s="258"/>
      <c r="AB53" s="258"/>
      <c r="AC53" s="258"/>
      <c r="AD53" s="258"/>
      <c r="AE53" s="258"/>
      <c r="AM53" s="259"/>
      <c r="AN53" s="259"/>
      <c r="AO53" s="259"/>
      <c r="AP53" s="259"/>
      <c r="AQ53" s="259"/>
      <c r="AR53" s="259"/>
      <c r="AS53" s="260"/>
      <c r="AV53" s="257"/>
      <c r="AW53" s="301"/>
      <c r="AX53" s="301"/>
      <c r="AY53" s="301"/>
    </row>
    <row r="54" spans="2:51" x14ac:dyDescent="0.25">
      <c r="B54" s="270" t="s">
        <v>253</v>
      </c>
      <c r="C54" s="264"/>
      <c r="D54" s="264"/>
      <c r="E54" s="264"/>
      <c r="F54" s="264"/>
      <c r="G54" s="264"/>
      <c r="H54" s="264"/>
      <c r="I54" s="264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71"/>
      <c r="U54" s="250"/>
      <c r="V54" s="250"/>
      <c r="W54" s="258"/>
      <c r="X54" s="258"/>
      <c r="Y54" s="258"/>
      <c r="Z54" s="258"/>
      <c r="AA54" s="258"/>
      <c r="AB54" s="258"/>
      <c r="AC54" s="258"/>
      <c r="AD54" s="258"/>
      <c r="AE54" s="258"/>
      <c r="AM54" s="259"/>
      <c r="AN54" s="259"/>
      <c r="AO54" s="259"/>
      <c r="AP54" s="259"/>
      <c r="AQ54" s="259"/>
      <c r="AR54" s="259"/>
      <c r="AS54" s="260"/>
      <c r="AV54" s="257"/>
      <c r="AW54" s="301"/>
      <c r="AX54" s="301"/>
      <c r="AY54" s="301"/>
    </row>
    <row r="55" spans="2:51" x14ac:dyDescent="0.25">
      <c r="B55" s="276" t="s">
        <v>262</v>
      </c>
      <c r="C55" s="264"/>
      <c r="D55" s="264"/>
      <c r="E55" s="264"/>
      <c r="F55" s="264"/>
      <c r="G55" s="264"/>
      <c r="H55" s="264"/>
      <c r="I55" s="264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71"/>
      <c r="U55" s="250"/>
      <c r="V55" s="250"/>
      <c r="W55" s="258"/>
      <c r="X55" s="258"/>
      <c r="Y55" s="258"/>
      <c r="Z55" s="252"/>
      <c r="AA55" s="258"/>
      <c r="AB55" s="258"/>
      <c r="AC55" s="258"/>
      <c r="AD55" s="258"/>
      <c r="AE55" s="258"/>
      <c r="AM55" s="259"/>
      <c r="AN55" s="259"/>
      <c r="AO55" s="259"/>
      <c r="AP55" s="259"/>
      <c r="AQ55" s="259"/>
      <c r="AR55" s="259"/>
      <c r="AS55" s="260"/>
      <c r="AV55" s="257"/>
      <c r="AW55" s="301"/>
      <c r="AX55" s="301"/>
      <c r="AY55" s="301"/>
    </row>
    <row r="56" spans="2:51" x14ac:dyDescent="0.25">
      <c r="B56" s="272" t="s">
        <v>140</v>
      </c>
      <c r="C56" s="267"/>
      <c r="D56" s="264"/>
      <c r="E56" s="264"/>
      <c r="F56" s="264"/>
      <c r="G56" s="264"/>
      <c r="H56" s="264"/>
      <c r="I56" s="248"/>
      <c r="J56" s="265"/>
      <c r="K56" s="265"/>
      <c r="L56" s="265"/>
      <c r="M56" s="265"/>
      <c r="N56" s="265"/>
      <c r="O56" s="265"/>
      <c r="P56" s="265"/>
      <c r="Q56" s="265"/>
      <c r="R56" s="265"/>
      <c r="S56" s="252"/>
      <c r="T56" s="252"/>
      <c r="U56" s="252"/>
      <c r="V56" s="252"/>
      <c r="W56" s="252"/>
      <c r="X56" s="252"/>
      <c r="Y56" s="252"/>
      <c r="Z56" s="251"/>
      <c r="AA56" s="252"/>
      <c r="AB56" s="252"/>
      <c r="AC56" s="252"/>
      <c r="AD56" s="252"/>
      <c r="AE56" s="252"/>
      <c r="AF56" s="252"/>
      <c r="AG56" s="252"/>
      <c r="AH56" s="252"/>
      <c r="AI56" s="252"/>
      <c r="AJ56" s="252"/>
      <c r="AK56" s="252"/>
      <c r="AL56" s="252"/>
      <c r="AM56" s="252"/>
      <c r="AN56" s="252"/>
      <c r="AO56" s="252"/>
      <c r="AP56" s="252"/>
      <c r="AQ56" s="252"/>
      <c r="AR56" s="252"/>
      <c r="AS56" s="252"/>
      <c r="AT56" s="252"/>
      <c r="AU56" s="252"/>
      <c r="AV56" s="257"/>
      <c r="AW56" s="301"/>
      <c r="AX56" s="301"/>
      <c r="AY56" s="301"/>
    </row>
    <row r="57" spans="2:51" x14ac:dyDescent="0.25">
      <c r="B57" s="277" t="s">
        <v>129</v>
      </c>
      <c r="C57" s="267"/>
      <c r="D57" s="264"/>
      <c r="E57" s="264"/>
      <c r="F57" s="264"/>
      <c r="G57" s="264"/>
      <c r="H57" s="264"/>
      <c r="I57" s="248"/>
      <c r="J57" s="252"/>
      <c r="K57" s="252"/>
      <c r="L57" s="252"/>
      <c r="M57" s="252"/>
      <c r="N57" s="252"/>
      <c r="O57" s="252"/>
      <c r="P57" s="252"/>
      <c r="Q57" s="252"/>
      <c r="R57" s="252"/>
      <c r="S57" s="252"/>
      <c r="T57" s="252"/>
      <c r="U57" s="252"/>
      <c r="V57" s="252"/>
      <c r="W57" s="251"/>
      <c r="X57" s="251"/>
      <c r="Y57" s="251"/>
      <c r="Z57" s="258"/>
      <c r="AA57" s="251"/>
      <c r="AB57" s="251"/>
      <c r="AC57" s="251"/>
      <c r="AD57" s="251"/>
      <c r="AE57" s="251"/>
      <c r="AF57" s="251"/>
      <c r="AG57" s="251"/>
      <c r="AH57" s="251"/>
      <c r="AI57" s="251"/>
      <c r="AJ57" s="251"/>
      <c r="AK57" s="251"/>
      <c r="AL57" s="251"/>
      <c r="AM57" s="251"/>
      <c r="AN57" s="251"/>
      <c r="AO57" s="251"/>
      <c r="AP57" s="251"/>
      <c r="AQ57" s="251"/>
      <c r="AR57" s="251"/>
      <c r="AS57" s="251"/>
      <c r="AT57" s="251"/>
      <c r="AU57" s="251"/>
      <c r="AV57" s="257"/>
      <c r="AW57" s="301"/>
      <c r="AX57" s="301"/>
      <c r="AY57" s="301"/>
    </row>
    <row r="58" spans="2:51" x14ac:dyDescent="0.25">
      <c r="B58" s="277" t="s">
        <v>148</v>
      </c>
      <c r="C58" s="261"/>
      <c r="D58" s="248"/>
      <c r="E58" s="264"/>
      <c r="F58" s="264"/>
      <c r="G58" s="264"/>
      <c r="H58" s="264"/>
      <c r="I58" s="264"/>
      <c r="J58" s="252"/>
      <c r="K58" s="252"/>
      <c r="L58" s="252"/>
      <c r="M58" s="252"/>
      <c r="N58" s="252"/>
      <c r="O58" s="252"/>
      <c r="P58" s="252"/>
      <c r="Q58" s="252"/>
      <c r="R58" s="252"/>
      <c r="S58" s="265"/>
      <c r="T58" s="271"/>
      <c r="U58" s="250"/>
      <c r="V58" s="250"/>
      <c r="W58" s="258"/>
      <c r="X58" s="258"/>
      <c r="Y58" s="258"/>
      <c r="Z58" s="258"/>
      <c r="AA58" s="258"/>
      <c r="AB58" s="258"/>
      <c r="AC58" s="258"/>
      <c r="AD58" s="258"/>
      <c r="AE58" s="258"/>
      <c r="AM58" s="259"/>
      <c r="AN58" s="259"/>
      <c r="AO58" s="259"/>
      <c r="AP58" s="259"/>
      <c r="AQ58" s="259"/>
      <c r="AR58" s="259"/>
      <c r="AS58" s="260"/>
      <c r="AV58" s="257"/>
      <c r="AW58" s="301"/>
      <c r="AX58" s="301"/>
      <c r="AY58" s="301"/>
    </row>
    <row r="59" spans="2:51" x14ac:dyDescent="0.25">
      <c r="B59" s="277" t="s">
        <v>130</v>
      </c>
      <c r="C59" s="276"/>
      <c r="D59" s="248"/>
      <c r="E59" s="264"/>
      <c r="F59" s="264"/>
      <c r="G59" s="264"/>
      <c r="H59" s="264"/>
      <c r="I59" s="264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71"/>
      <c r="U59" s="250"/>
      <c r="V59" s="250"/>
      <c r="W59" s="258"/>
      <c r="X59" s="258"/>
      <c r="Y59" s="258"/>
      <c r="Z59" s="258"/>
      <c r="AA59" s="258"/>
      <c r="AB59" s="258"/>
      <c r="AC59" s="258"/>
      <c r="AD59" s="258"/>
      <c r="AE59" s="258"/>
      <c r="AM59" s="259"/>
      <c r="AN59" s="259"/>
      <c r="AO59" s="259"/>
      <c r="AP59" s="259"/>
      <c r="AQ59" s="259"/>
      <c r="AR59" s="259"/>
      <c r="AS59" s="260"/>
      <c r="AV59" s="257"/>
      <c r="AW59" s="301"/>
      <c r="AX59" s="301"/>
      <c r="AY59" s="301"/>
    </row>
    <row r="60" spans="2:51" x14ac:dyDescent="0.25">
      <c r="B60" s="147"/>
      <c r="C60" s="276"/>
      <c r="D60" s="264"/>
      <c r="E60" s="248"/>
      <c r="F60" s="264"/>
      <c r="G60" s="248"/>
      <c r="H60" s="248"/>
      <c r="I60" s="264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71"/>
      <c r="U60" s="250"/>
      <c r="V60" s="250"/>
      <c r="W60" s="258"/>
      <c r="X60" s="258"/>
      <c r="Y60" s="258"/>
      <c r="Z60" s="258"/>
      <c r="AA60" s="258"/>
      <c r="AB60" s="258"/>
      <c r="AC60" s="258"/>
      <c r="AD60" s="258"/>
      <c r="AE60" s="258"/>
      <c r="AM60" s="259"/>
      <c r="AN60" s="259"/>
      <c r="AO60" s="259"/>
      <c r="AP60" s="259"/>
      <c r="AQ60" s="259"/>
      <c r="AR60" s="259"/>
      <c r="AS60" s="260"/>
      <c r="AV60" s="257"/>
      <c r="AW60" s="301"/>
      <c r="AX60" s="301"/>
      <c r="AY60" s="301"/>
    </row>
    <row r="61" spans="2:51" x14ac:dyDescent="0.25">
      <c r="B61" s="147"/>
      <c r="C61" s="267"/>
      <c r="D61" s="264"/>
      <c r="E61" s="248"/>
      <c r="F61" s="248"/>
      <c r="G61" s="248"/>
      <c r="H61" s="248"/>
      <c r="I61" s="264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71"/>
      <c r="U61" s="250"/>
      <c r="V61" s="250"/>
      <c r="W61" s="258"/>
      <c r="X61" s="258"/>
      <c r="Y61" s="258"/>
      <c r="Z61" s="258"/>
      <c r="AA61" s="258"/>
      <c r="AB61" s="258"/>
      <c r="AC61" s="258"/>
      <c r="AD61" s="258"/>
      <c r="AE61" s="258"/>
      <c r="AM61" s="259"/>
      <c r="AN61" s="259"/>
      <c r="AO61" s="259"/>
      <c r="AP61" s="259"/>
      <c r="AQ61" s="259"/>
      <c r="AR61" s="259"/>
      <c r="AS61" s="260"/>
      <c r="AV61" s="257"/>
      <c r="AW61" s="301"/>
      <c r="AX61" s="301"/>
      <c r="AY61" s="301"/>
    </row>
    <row r="62" spans="2:51" x14ac:dyDescent="0.25">
      <c r="B62" s="249"/>
      <c r="C62" s="267"/>
      <c r="D62" s="264"/>
      <c r="E62" s="264"/>
      <c r="F62" s="248"/>
      <c r="G62" s="264"/>
      <c r="H62" s="264"/>
      <c r="I62" s="252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71"/>
      <c r="U62" s="250"/>
      <c r="V62" s="250"/>
      <c r="W62" s="258"/>
      <c r="X62" s="258"/>
      <c r="Y62" s="258"/>
      <c r="Z62" s="258"/>
      <c r="AA62" s="258"/>
      <c r="AB62" s="258"/>
      <c r="AC62" s="258"/>
      <c r="AD62" s="258"/>
      <c r="AE62" s="258"/>
      <c r="AM62" s="259"/>
      <c r="AN62" s="259"/>
      <c r="AO62" s="259"/>
      <c r="AP62" s="259"/>
      <c r="AQ62" s="259"/>
      <c r="AR62" s="259"/>
      <c r="AS62" s="260"/>
      <c r="AV62" s="257"/>
      <c r="AW62" s="301"/>
      <c r="AX62" s="301"/>
      <c r="AY62" s="301"/>
    </row>
    <row r="63" spans="2:51" x14ac:dyDescent="0.25">
      <c r="B63" s="249"/>
      <c r="C63" s="252"/>
      <c r="D63" s="264"/>
      <c r="E63" s="264"/>
      <c r="F63" s="264"/>
      <c r="G63" s="264"/>
      <c r="H63" s="264"/>
      <c r="I63" s="252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71"/>
      <c r="U63" s="250"/>
      <c r="V63" s="250"/>
      <c r="W63" s="258"/>
      <c r="X63" s="258"/>
      <c r="Y63" s="258"/>
      <c r="Z63" s="258"/>
      <c r="AA63" s="258"/>
      <c r="AB63" s="258"/>
      <c r="AC63" s="258"/>
      <c r="AD63" s="258"/>
      <c r="AE63" s="258"/>
      <c r="AM63" s="259"/>
      <c r="AN63" s="259"/>
      <c r="AO63" s="259"/>
      <c r="AP63" s="259"/>
      <c r="AQ63" s="259"/>
      <c r="AR63" s="259"/>
      <c r="AS63" s="260"/>
      <c r="AU63" s="301"/>
      <c r="AV63" s="257"/>
      <c r="AW63" s="301"/>
      <c r="AX63" s="301"/>
      <c r="AY63" s="301"/>
    </row>
    <row r="64" spans="2:51" x14ac:dyDescent="0.25">
      <c r="B64" s="249"/>
      <c r="C64" s="276"/>
      <c r="D64" s="252"/>
      <c r="E64" s="264"/>
      <c r="F64" s="264"/>
      <c r="G64" s="264"/>
      <c r="H64" s="264"/>
      <c r="I64" s="264"/>
      <c r="J64" s="265"/>
      <c r="K64" s="265"/>
      <c r="L64" s="265"/>
      <c r="M64" s="265"/>
      <c r="N64" s="265"/>
      <c r="O64" s="265"/>
      <c r="P64" s="265"/>
      <c r="Q64" s="265"/>
      <c r="R64" s="265"/>
      <c r="S64" s="265"/>
      <c r="T64" s="271"/>
      <c r="U64" s="250"/>
      <c r="V64" s="250"/>
      <c r="W64" s="258"/>
      <c r="X64" s="258"/>
      <c r="Y64" s="258"/>
      <c r="Z64" s="258"/>
      <c r="AA64" s="258"/>
      <c r="AB64" s="258"/>
      <c r="AC64" s="258"/>
      <c r="AD64" s="258"/>
      <c r="AE64" s="258"/>
      <c r="AM64" s="259"/>
      <c r="AN64" s="259"/>
      <c r="AO64" s="259"/>
      <c r="AP64" s="259"/>
      <c r="AQ64" s="259"/>
      <c r="AR64" s="259"/>
      <c r="AS64" s="260"/>
      <c r="AU64" s="301"/>
      <c r="AV64" s="257"/>
      <c r="AW64" s="301"/>
      <c r="AX64" s="301"/>
      <c r="AY64" s="301"/>
    </row>
    <row r="65" spans="1:51" x14ac:dyDescent="0.25">
      <c r="A65" s="258"/>
      <c r="B65" s="249"/>
      <c r="C65" s="267"/>
      <c r="D65" s="252"/>
      <c r="E65" s="264"/>
      <c r="F65" s="264"/>
      <c r="G65" s="264"/>
      <c r="H65" s="264"/>
      <c r="I65" s="259"/>
      <c r="J65" s="259"/>
      <c r="K65" s="259"/>
      <c r="L65" s="259"/>
      <c r="M65" s="259"/>
      <c r="N65" s="259"/>
      <c r="O65" s="260"/>
      <c r="P65" s="254"/>
      <c r="R65" s="257"/>
      <c r="AS65" s="301"/>
      <c r="AT65" s="301"/>
      <c r="AU65" s="301"/>
      <c r="AV65" s="301"/>
      <c r="AW65" s="301"/>
      <c r="AX65" s="301"/>
      <c r="AY65" s="301"/>
    </row>
    <row r="66" spans="1:51" x14ac:dyDescent="0.25">
      <c r="A66" s="258"/>
      <c r="B66" s="252"/>
      <c r="C66" s="276"/>
      <c r="D66" s="264"/>
      <c r="E66" s="252"/>
      <c r="F66" s="264"/>
      <c r="G66" s="252"/>
      <c r="H66" s="252"/>
      <c r="I66" s="259"/>
      <c r="J66" s="259"/>
      <c r="K66" s="259"/>
      <c r="L66" s="259"/>
      <c r="M66" s="259"/>
      <c r="N66" s="259"/>
      <c r="O66" s="260"/>
      <c r="P66" s="254"/>
      <c r="R66" s="254"/>
      <c r="AS66" s="301"/>
      <c r="AT66" s="301"/>
      <c r="AU66" s="301"/>
      <c r="AV66" s="301"/>
      <c r="AW66" s="301"/>
      <c r="AX66" s="301"/>
      <c r="AY66" s="301"/>
    </row>
    <row r="67" spans="1:51" x14ac:dyDescent="0.25">
      <c r="A67" s="258"/>
      <c r="B67" s="252"/>
      <c r="C67" s="270"/>
      <c r="D67" s="264"/>
      <c r="E67" s="252"/>
      <c r="F67" s="252"/>
      <c r="G67" s="252"/>
      <c r="H67" s="252"/>
      <c r="I67" s="259"/>
      <c r="J67" s="259"/>
      <c r="K67" s="259"/>
      <c r="L67" s="259"/>
      <c r="M67" s="259"/>
      <c r="N67" s="259"/>
      <c r="O67" s="260"/>
      <c r="P67" s="254"/>
      <c r="R67" s="254"/>
      <c r="AS67" s="301"/>
      <c r="AT67" s="301"/>
      <c r="AU67" s="301"/>
      <c r="AV67" s="301"/>
      <c r="AW67" s="301"/>
      <c r="AX67" s="301"/>
      <c r="AY67" s="301"/>
    </row>
    <row r="68" spans="1:51" x14ac:dyDescent="0.25">
      <c r="A68" s="258"/>
      <c r="B68" s="249"/>
      <c r="I68" s="259"/>
      <c r="J68" s="259"/>
      <c r="K68" s="259"/>
      <c r="L68" s="259"/>
      <c r="M68" s="259"/>
      <c r="N68" s="259"/>
      <c r="O68" s="260"/>
      <c r="P68" s="254"/>
      <c r="R68" s="254"/>
      <c r="AS68" s="301"/>
      <c r="AT68" s="301"/>
      <c r="AU68" s="301"/>
      <c r="AV68" s="301"/>
      <c r="AW68" s="301"/>
      <c r="AX68" s="301"/>
      <c r="AY68" s="301"/>
    </row>
    <row r="69" spans="1:51" x14ac:dyDescent="0.25">
      <c r="A69" s="258"/>
      <c r="I69" s="259"/>
      <c r="J69" s="259"/>
      <c r="K69" s="259"/>
      <c r="L69" s="259"/>
      <c r="M69" s="259"/>
      <c r="N69" s="259"/>
      <c r="O69" s="260"/>
      <c r="P69" s="254"/>
      <c r="R69" s="254"/>
      <c r="AS69" s="301"/>
      <c r="AT69" s="301"/>
      <c r="AU69" s="301"/>
      <c r="AV69" s="301"/>
      <c r="AW69" s="301"/>
      <c r="AX69" s="301"/>
      <c r="AY69" s="301"/>
    </row>
    <row r="70" spans="1:51" x14ac:dyDescent="0.25">
      <c r="A70" s="258"/>
      <c r="I70" s="259"/>
      <c r="J70" s="259"/>
      <c r="K70" s="259"/>
      <c r="L70" s="259"/>
      <c r="M70" s="259"/>
      <c r="N70" s="259"/>
      <c r="O70" s="260"/>
      <c r="P70" s="254"/>
      <c r="R70" s="254"/>
      <c r="AS70" s="301"/>
      <c r="AT70" s="301"/>
      <c r="AU70" s="301"/>
      <c r="AV70" s="301"/>
      <c r="AW70" s="301"/>
      <c r="AX70" s="301"/>
      <c r="AY70" s="301"/>
    </row>
    <row r="71" spans="1:51" x14ac:dyDescent="0.25">
      <c r="A71" s="258"/>
      <c r="I71" s="259"/>
      <c r="J71" s="259"/>
      <c r="K71" s="259"/>
      <c r="L71" s="259"/>
      <c r="M71" s="259"/>
      <c r="N71" s="259"/>
      <c r="O71" s="260"/>
      <c r="P71" s="254"/>
      <c r="R71" s="251"/>
      <c r="AS71" s="301"/>
      <c r="AT71" s="301"/>
      <c r="AU71" s="301"/>
      <c r="AV71" s="301"/>
      <c r="AW71" s="301"/>
      <c r="AX71" s="301"/>
      <c r="AY71" s="301"/>
    </row>
    <row r="72" spans="1:51" x14ac:dyDescent="0.25">
      <c r="A72" s="258"/>
      <c r="I72" s="259"/>
      <c r="J72" s="259"/>
      <c r="K72" s="259"/>
      <c r="L72" s="259"/>
      <c r="M72" s="259"/>
      <c r="N72" s="259"/>
      <c r="O72" s="260"/>
      <c r="R72" s="254"/>
      <c r="AS72" s="301"/>
      <c r="AT72" s="301"/>
      <c r="AU72" s="301"/>
      <c r="AV72" s="301"/>
      <c r="AW72" s="301"/>
      <c r="AX72" s="301"/>
      <c r="AY72" s="301"/>
    </row>
    <row r="73" spans="1:51" x14ac:dyDescent="0.25">
      <c r="O73" s="260"/>
      <c r="R73" s="254"/>
      <c r="AS73" s="301"/>
      <c r="AT73" s="301"/>
      <c r="AU73" s="301"/>
      <c r="AV73" s="301"/>
      <c r="AW73" s="301"/>
      <c r="AX73" s="301"/>
      <c r="AY73" s="301"/>
    </row>
    <row r="74" spans="1:51" x14ac:dyDescent="0.25">
      <c r="O74" s="260"/>
      <c r="R74" s="254"/>
      <c r="AS74" s="301"/>
      <c r="AT74" s="301"/>
      <c r="AU74" s="301"/>
      <c r="AV74" s="301"/>
      <c r="AW74" s="301"/>
      <c r="AX74" s="301"/>
      <c r="AY74" s="301"/>
    </row>
    <row r="75" spans="1:51" x14ac:dyDescent="0.25">
      <c r="O75" s="260"/>
      <c r="R75" s="254"/>
      <c r="AS75" s="301"/>
      <c r="AT75" s="301"/>
      <c r="AU75" s="301"/>
      <c r="AV75" s="301"/>
      <c r="AW75" s="301"/>
      <c r="AX75" s="301"/>
      <c r="AY75" s="301"/>
    </row>
    <row r="76" spans="1:51" x14ac:dyDescent="0.25">
      <c r="O76" s="260"/>
      <c r="R76" s="254"/>
      <c r="AS76" s="301"/>
      <c r="AT76" s="301"/>
      <c r="AU76" s="301"/>
      <c r="AV76" s="301"/>
      <c r="AW76" s="301"/>
      <c r="AX76" s="301"/>
      <c r="AY76" s="301"/>
    </row>
    <row r="77" spans="1:51" x14ac:dyDescent="0.25">
      <c r="O77" s="260"/>
      <c r="AS77" s="301"/>
      <c r="AT77" s="301"/>
      <c r="AU77" s="301"/>
      <c r="AV77" s="301"/>
      <c r="AW77" s="301"/>
      <c r="AX77" s="301"/>
      <c r="AY77" s="301"/>
    </row>
    <row r="78" spans="1:51" x14ac:dyDescent="0.25">
      <c r="O78" s="260"/>
      <c r="AS78" s="301"/>
      <c r="AT78" s="301"/>
      <c r="AU78" s="301"/>
      <c r="AV78" s="301"/>
      <c r="AW78" s="301"/>
      <c r="AX78" s="301"/>
      <c r="AY78" s="301"/>
    </row>
    <row r="79" spans="1:51" x14ac:dyDescent="0.25">
      <c r="O79" s="260"/>
      <c r="AS79" s="301"/>
      <c r="AT79" s="301"/>
      <c r="AU79" s="301"/>
      <c r="AV79" s="301"/>
      <c r="AW79" s="301"/>
      <c r="AX79" s="301"/>
      <c r="AY79" s="301"/>
    </row>
    <row r="80" spans="1:51" x14ac:dyDescent="0.25">
      <c r="O80" s="260"/>
      <c r="AS80" s="301"/>
      <c r="AT80" s="301"/>
      <c r="AU80" s="301"/>
      <c r="AV80" s="301"/>
      <c r="AW80" s="301"/>
      <c r="AX80" s="301"/>
      <c r="AY80" s="301"/>
    </row>
    <row r="81" spans="15:51" x14ac:dyDescent="0.25">
      <c r="O81" s="260"/>
      <c r="AS81" s="301"/>
      <c r="AT81" s="301"/>
      <c r="AU81" s="301"/>
      <c r="AV81" s="301"/>
      <c r="AW81" s="301"/>
      <c r="AX81" s="301"/>
      <c r="AY81" s="301"/>
    </row>
    <row r="82" spans="15:51" x14ac:dyDescent="0.25">
      <c r="O82" s="260"/>
      <c r="AS82" s="301"/>
      <c r="AT82" s="301"/>
      <c r="AU82" s="301"/>
      <c r="AV82" s="301"/>
      <c r="AW82" s="301"/>
      <c r="AX82" s="301"/>
      <c r="AY82" s="301"/>
    </row>
    <row r="83" spans="15:51" x14ac:dyDescent="0.25">
      <c r="O83" s="260"/>
      <c r="Q83" s="254"/>
      <c r="AS83" s="301"/>
      <c r="AT83" s="301"/>
      <c r="AU83" s="301"/>
      <c r="AV83" s="301"/>
      <c r="AW83" s="301"/>
      <c r="AX83" s="301"/>
      <c r="AY83" s="301"/>
    </row>
    <row r="84" spans="15:51" x14ac:dyDescent="0.25">
      <c r="O84" s="161"/>
      <c r="P84" s="254"/>
      <c r="Q84" s="254"/>
      <c r="AS84" s="301"/>
      <c r="AT84" s="301"/>
      <c r="AU84" s="301"/>
      <c r="AV84" s="301"/>
      <c r="AW84" s="301"/>
      <c r="AX84" s="301"/>
      <c r="AY84" s="301"/>
    </row>
    <row r="85" spans="15:51" x14ac:dyDescent="0.25">
      <c r="O85" s="161"/>
      <c r="P85" s="254"/>
      <c r="Q85" s="254"/>
      <c r="AS85" s="301"/>
      <c r="AT85" s="301"/>
      <c r="AU85" s="301"/>
      <c r="AV85" s="301"/>
      <c r="AW85" s="301"/>
      <c r="AX85" s="301"/>
      <c r="AY85" s="301"/>
    </row>
    <row r="86" spans="15:51" x14ac:dyDescent="0.25">
      <c r="O86" s="161"/>
      <c r="P86" s="254"/>
      <c r="Q86" s="254"/>
      <c r="AS86" s="301"/>
      <c r="AT86" s="301"/>
      <c r="AU86" s="301"/>
      <c r="AV86" s="301"/>
      <c r="AW86" s="301"/>
      <c r="AX86" s="301"/>
      <c r="AY86" s="301"/>
    </row>
    <row r="87" spans="15:51" x14ac:dyDescent="0.25">
      <c r="O87" s="161"/>
      <c r="P87" s="254"/>
      <c r="Q87" s="254"/>
      <c r="AS87" s="301"/>
      <c r="AT87" s="301"/>
      <c r="AU87" s="301"/>
      <c r="AV87" s="301"/>
      <c r="AW87" s="301"/>
      <c r="AX87" s="301"/>
      <c r="AY87" s="301"/>
    </row>
    <row r="88" spans="15:51" x14ac:dyDescent="0.25">
      <c r="O88" s="161"/>
      <c r="P88" s="254"/>
      <c r="Q88" s="254"/>
      <c r="AS88" s="301"/>
      <c r="AT88" s="301"/>
      <c r="AU88" s="301"/>
      <c r="AV88" s="301"/>
      <c r="AW88" s="301"/>
      <c r="AX88" s="301"/>
      <c r="AY88" s="301"/>
    </row>
    <row r="89" spans="15:51" x14ac:dyDescent="0.25">
      <c r="O89" s="161"/>
      <c r="P89" s="254"/>
      <c r="Q89" s="254"/>
      <c r="AS89" s="301"/>
      <c r="AT89" s="301"/>
      <c r="AU89" s="301"/>
      <c r="AV89" s="301"/>
      <c r="AW89" s="301"/>
      <c r="AX89" s="301"/>
      <c r="AY89" s="301"/>
    </row>
    <row r="90" spans="15:51" x14ac:dyDescent="0.25">
      <c r="O90" s="161"/>
      <c r="P90" s="254"/>
      <c r="Q90" s="254"/>
      <c r="AS90" s="301"/>
      <c r="AT90" s="301"/>
      <c r="AU90" s="301"/>
      <c r="AV90" s="301"/>
      <c r="AW90" s="301"/>
      <c r="AX90" s="301"/>
      <c r="AY90" s="301"/>
    </row>
    <row r="91" spans="15:51" x14ac:dyDescent="0.25">
      <c r="O91" s="161"/>
      <c r="P91" s="254"/>
      <c r="Q91" s="254"/>
      <c r="AS91" s="301"/>
      <c r="AT91" s="301"/>
      <c r="AU91" s="301"/>
      <c r="AV91" s="301"/>
      <c r="AW91" s="301"/>
      <c r="AX91" s="301"/>
      <c r="AY91" s="301"/>
    </row>
    <row r="92" spans="15:51" x14ac:dyDescent="0.25">
      <c r="O92" s="161"/>
      <c r="P92" s="254"/>
      <c r="Q92" s="254"/>
      <c r="AS92" s="301"/>
      <c r="AT92" s="301"/>
      <c r="AU92" s="301"/>
      <c r="AV92" s="301"/>
      <c r="AW92" s="301"/>
      <c r="AX92" s="301"/>
      <c r="AY92" s="301"/>
    </row>
    <row r="93" spans="15:51" x14ac:dyDescent="0.25">
      <c r="O93" s="161"/>
      <c r="P93" s="254"/>
      <c r="Q93" s="254"/>
      <c r="R93" s="254"/>
      <c r="S93" s="254"/>
      <c r="AS93" s="301"/>
      <c r="AT93" s="301"/>
      <c r="AU93" s="301"/>
      <c r="AV93" s="301"/>
      <c r="AW93" s="301"/>
      <c r="AX93" s="301"/>
      <c r="AY93" s="301"/>
    </row>
    <row r="94" spans="15:51" x14ac:dyDescent="0.25">
      <c r="O94" s="161"/>
      <c r="P94" s="254"/>
      <c r="Q94" s="254"/>
      <c r="R94" s="254"/>
      <c r="S94" s="254"/>
      <c r="T94" s="254"/>
      <c r="AS94" s="301"/>
      <c r="AT94" s="301"/>
      <c r="AU94" s="301"/>
      <c r="AV94" s="301"/>
      <c r="AW94" s="301"/>
      <c r="AX94" s="301"/>
      <c r="AY94" s="301"/>
    </row>
    <row r="95" spans="15:51" x14ac:dyDescent="0.25">
      <c r="O95" s="161"/>
      <c r="P95" s="254"/>
      <c r="Q95" s="254"/>
      <c r="R95" s="254"/>
      <c r="S95" s="254"/>
      <c r="T95" s="254"/>
      <c r="AS95" s="301"/>
      <c r="AT95" s="301"/>
      <c r="AU95" s="301"/>
      <c r="AV95" s="301"/>
      <c r="AW95" s="301"/>
      <c r="AX95" s="301"/>
      <c r="AY95" s="301"/>
    </row>
    <row r="96" spans="15:51" x14ac:dyDescent="0.25">
      <c r="O96" s="161"/>
      <c r="P96" s="254"/>
      <c r="T96" s="254"/>
      <c r="AS96" s="301"/>
      <c r="AT96" s="301"/>
      <c r="AU96" s="301"/>
      <c r="AV96" s="301"/>
      <c r="AW96" s="301"/>
      <c r="AX96" s="301"/>
      <c r="AY96" s="301"/>
    </row>
    <row r="97" spans="15:51" x14ac:dyDescent="0.25">
      <c r="O97" s="254"/>
      <c r="Q97" s="254"/>
      <c r="R97" s="254"/>
      <c r="S97" s="254"/>
      <c r="AS97" s="301"/>
      <c r="AT97" s="301"/>
      <c r="AU97" s="301"/>
      <c r="AV97" s="301"/>
      <c r="AW97" s="301"/>
      <c r="AX97" s="301"/>
      <c r="AY97" s="301"/>
    </row>
    <row r="98" spans="15:51" x14ac:dyDescent="0.25">
      <c r="O98" s="161"/>
      <c r="P98" s="254"/>
      <c r="Q98" s="254"/>
      <c r="R98" s="254"/>
      <c r="S98" s="254"/>
      <c r="T98" s="254"/>
      <c r="AS98" s="301"/>
      <c r="AT98" s="301"/>
      <c r="AU98" s="301"/>
      <c r="AV98" s="301"/>
      <c r="AW98" s="301"/>
      <c r="AX98" s="301"/>
      <c r="AY98" s="301"/>
    </row>
    <row r="99" spans="15:51" x14ac:dyDescent="0.25">
      <c r="O99" s="161"/>
      <c r="P99" s="254"/>
      <c r="Q99" s="254"/>
      <c r="R99" s="254"/>
      <c r="S99" s="254"/>
      <c r="T99" s="254"/>
      <c r="U99" s="254"/>
      <c r="AS99" s="301"/>
      <c r="AT99" s="301"/>
      <c r="AU99" s="301"/>
      <c r="AV99" s="301"/>
      <c r="AW99" s="301"/>
      <c r="AX99" s="301"/>
      <c r="AY99" s="301"/>
    </row>
    <row r="100" spans="15:51" x14ac:dyDescent="0.25">
      <c r="O100" s="161"/>
      <c r="P100" s="254"/>
      <c r="T100" s="254"/>
      <c r="U100" s="254"/>
      <c r="AS100" s="301"/>
      <c r="AT100" s="301"/>
      <c r="AU100" s="301"/>
      <c r="AV100" s="301"/>
      <c r="AW100" s="301"/>
      <c r="AX100" s="301"/>
      <c r="AY100" s="301"/>
    </row>
    <row r="112" spans="15:51" x14ac:dyDescent="0.25">
      <c r="AS112" s="301"/>
      <c r="AT112" s="301"/>
      <c r="AU112" s="301"/>
      <c r="AV112" s="301"/>
      <c r="AW112" s="301"/>
      <c r="AX112" s="301"/>
      <c r="AY112" s="301"/>
    </row>
  </sheetData>
  <protectedRanges>
    <protectedRange sqref="N56:R56 B68 S58:T64 B60:B65 S51:T55 N59:R64 T42 T50" name="Range2_12_5_1_1_5_1"/>
    <protectedRange sqref="L10 L6 D6 D8 AD8 AF8 O8:U8 AJ8:AR8 AF10 AR11:AR34 L24:N31 N32:N34 N10:N23 E11:G15 O16:T34 R11:Y11 AA11:AA15 AC11:AF15 R12:T15 W12:Y15 U12:V34 E16:E34 G16:G34 W16:AG34" name="Range1_16_3_1_1_2_2"/>
    <protectedRange sqref="I61 J59:M64 J56:M56 I64" name="Range2_2_12_2_1_1_1_1"/>
    <protectedRange sqref="L16:M23" name="Range1_1_1_1_10_1_1_1_1_1"/>
    <protectedRange sqref="L32:M34" name="Range1_1_10_1_1_1_1_1"/>
    <protectedRange sqref="K11:L15 K16:K34 I11:I15 I16:J24 I25:I34 J25" name="Range1_1_2_1_10_2_1_1_1_1"/>
    <protectedRange sqref="M11:M15" name="Range1_2_1_2_1_10_1_1_1_1_1"/>
    <protectedRange sqref="G65:H65 F66 E65" name="Range2_2_2_9_2_1_1_1_1"/>
    <protectedRange sqref="D63 D66:D67" name="Range2_1_1_1_1_1_9_2_1_1_1_1"/>
    <protectedRange sqref="Q10" name="Range1_17_1_1_1_1_1"/>
    <protectedRange sqref="AG10" name="Range1_18_1_1_1_1_1"/>
    <protectedRange sqref="C64 C66" name="Range2_4_1_1_1_1_1"/>
    <protectedRange sqref="AS16:AS34" name="Range1_1_1_1_1_1"/>
    <protectedRange sqref="P3:U5" name="Range1_16_1_1_1_1_1_1"/>
    <protectedRange sqref="C67 C65 C62" name="Range2_1_3_1_1_1_1"/>
    <protectedRange sqref="H11:H34" name="Range1_1_1_1_1_1_1_1_1"/>
    <protectedRange sqref="B66:B67 J57:R58 D64:D65 I62:I63 Z55:Z56 S56:Y57 AA56:AU57 E66:E67 G66:H67 F67" name="Range2_2_1_10_1_1_1_2_1_1"/>
    <protectedRange sqref="C63" name="Range2_2_1_10_2_1_1_1_1_1"/>
    <protectedRange sqref="R51:R55 G62:H62 D60 F63 E62" name="Range2_12_1_6_1_1_1_1"/>
    <protectedRange sqref="I58:I60 G63:H64 G58:H58 E63:E64 F64:F65 F58:F59 E58" name="Range2_2_12_1_7_1_1_2_1"/>
    <protectedRange sqref="D61:D62" name="Range2_1_1_1_1_11_1_2_1_1_2_1"/>
    <protectedRange sqref="E59 G59:H59 F60" name="Range2_2_2_9_1_1_1_1_1_1"/>
    <protectedRange sqref="C61" name="Range2_1_1_2_1_1_1_1"/>
    <protectedRange sqref="C60" name="Range2_1_2_2_1_1_1_1"/>
    <protectedRange sqref="C59" name="Range2_3_2_1_1_1_1"/>
    <protectedRange sqref="C58" name="Range2_5_1_1_1_1_1"/>
    <protectedRange sqref="E60:E61 F61:F62 G60:H61 I56:I57" name="Range2_2_1_1_1_1_1_1"/>
    <protectedRange sqref="D58:D59" name="Range2_1_1_1_1_1_1_1_1_1_1"/>
    <protectedRange sqref="AS11:AS15" name="Range1_4_1_1_1_1_1_1"/>
    <protectedRange sqref="J11:J15 J26:J34" name="Range1_1_2_1_10_1_1_1_1_1_1"/>
    <protectedRange sqref="R71" name="Range2_2_1_10_1_1_1_1_1_1_1"/>
    <protectedRange sqref="T41" name="Range2_12_5_1_1_4_2_1"/>
    <protectedRange sqref="B41:B42" name="Range2_12_5_1_1_1_2_1"/>
    <protectedRange sqref="E41:H41" name="Range2_2_12_1_7_1_1_1_1_1"/>
    <protectedRange sqref="D41" name="Range2_3_2_1_3_1_1_2_10_1_1_1_1_1_1_1"/>
    <protectedRange sqref="C41" name="Range2_1_1_1_1_11_1_2_1_1_1_1_1"/>
    <protectedRange sqref="S39:S40" name="Range2_12_3_1_1_1_1_1_1"/>
    <protectedRange sqref="D39:H39 N39:R40" name="Range2_12_1_3_1_1_1_1_1_1"/>
    <protectedRange sqref="I39:M39 E40:M40" name="Range2_2_12_1_6_1_1_1_1_1_1"/>
    <protectedRange sqref="D40" name="Range2_1_1_1_1_11_1_1_1_1_1_1_1_1"/>
    <protectedRange sqref="C40" name="Range2_1_2_1_1_1_1_1_1_1"/>
    <protectedRange sqref="C39" name="Range2_3_1_1_1_1_1_1_1"/>
    <protectedRange sqref="S41" name="Range2_12_5_1_1_4_1_1_1"/>
    <protectedRange sqref="Q41:R41" name="Range2_12_1_5_1_1_1_1_1_1_1"/>
    <protectedRange sqref="N41:P41" name="Range2_12_1_2_2_1_1_1_1_1_1_1"/>
    <protectedRange sqref="K41:M41" name="Range2_2_12_1_4_2_1_1_1_1_1_1_1"/>
    <protectedRange sqref="G42:H42" name="Range2_2_12_1_3_1_1_1_1_1_4_1_1_1_1"/>
    <protectedRange sqref="E42:F42" name="Range2_2_12_1_7_1_1_3_1_1_1_1"/>
    <protectedRange sqref="I41:J41" name="Range2_2_12_1_4_2_1_1_1_2_1_1_1_1"/>
    <protectedRange sqref="S42" name="Range2_12_5_1_1_2_3_1_1_1"/>
    <protectedRange sqref="Q42:R42" name="Range2_12_1_6_1_1_1_1_2_1_1_1"/>
    <protectedRange sqref="N42:P42" name="Range2_12_1_2_3_1_1_1_1_2_1_1_1"/>
    <protectedRange sqref="I42:M42" name="Range2_2_12_1_4_3_1_1_1_1_2_1_1_1"/>
    <protectedRange sqref="D42" name="Range2_2_12_1_3_1_2_1_1_1_2_1_2_1_1_1"/>
    <protectedRange sqref="S50" name="Range2_12_5_1_1_5_1_1_1_1"/>
    <protectedRange sqref="R50" name="Range2_12_1_6_1_1_4_1_1_1_1_1_1_1_1_1_1_1_1"/>
    <protectedRange sqref="D50:E50" name="Range2_2_12_1_3_1_2_1_1_1_2_1_1_1_1_3_1_1_1_1_1_1_1_1"/>
    <protectedRange sqref="F50" name="Range2_2_12_1_3_1_2_1_1_1_3_1_1_1_1_1_3_1_1_1_1_1_1_1_1"/>
    <protectedRange sqref="T48:T49" name="Range2_12_5_1_1_3_1_1"/>
    <protectedRange sqref="S48" name="Range2_12_4_1_1_1_4_2_2_2_1_1"/>
    <protectedRange sqref="Q48:R48" name="Range2_12_1_6_1_1_1_2_3_2_1_1_3_1_1"/>
    <protectedRange sqref="N48:P48" name="Range2_12_1_2_3_1_1_1_2_3_2_1_1_3_1_1"/>
    <protectedRange sqref="K48:M48" name="Range2_2_12_1_4_3_1_1_1_3_3_2_1_1_3_1_1"/>
    <protectedRange sqref="J48" name="Range2_2_12_1_4_3_1_1_1_3_2_1_2_2_1_1"/>
    <protectedRange sqref="S49" name="Range2_12_2_1_1_1_2_1_1_1_1_1"/>
    <protectedRange sqref="G48:H48" name="Range2_2_12_1_3_1_2_1_1_1_2_1_1_1_1_1_1_2_1_1_1_1"/>
    <protectedRange sqref="D48:E48" name="Range2_2_12_1_3_1_2_1_1_1_2_1_1_1_1_3_1_1_1_1_1_1"/>
    <protectedRange sqref="F48" name="Range2_2_12_1_3_1_2_1_1_1_3_1_1_1_1_1_3_1_1_1_1_1_1"/>
    <protectedRange sqref="Q49:R49" name="Range2_12_1_6_1_1_1_2_3_1_1_3_1_1_1_1_1_1_1_1_1"/>
    <protectedRange sqref="N49:P49" name="Range2_12_1_2_3_1_1_1_2_3_1_1_3_1_1_1_1_1_1_1_1_1"/>
    <protectedRange sqref="J49:M49" name="Range2_2_12_1_4_3_1_1_1_3_3_1_1_3_1_1_1_1_1_1_1_1_1"/>
    <protectedRange sqref="I48:I49" name="Range2_2_12_1_4_3_1_1_1_2_1_2_1_1_3_1_1_1_1_1_1_1_1"/>
    <protectedRange sqref="G50:H50" name="Range2_2_12_1_3_1_2_1_1_1_2_1_3_1_1_3_1_1_1_1_1_1_1_1_1"/>
    <protectedRange sqref="T47" name="Range2_12_5_1_1_2_1_1_1_1"/>
    <protectedRange sqref="T43" name="Range2_12_5_1_1_3_1_1_1_1_1_1_1"/>
    <protectedRange sqref="S43" name="Range2_12_5_1_1_2_3_1_1_1_1_1_1_1_1_1"/>
    <protectedRange sqref="Q43:R43" name="Range2_12_1_6_1_1_1_1_2_1_1_1_1_1_1_1_1"/>
    <protectedRange sqref="N43:P43" name="Range2_12_1_2_3_1_1_1_1_2_1_1_1_1_1_1_1_1"/>
    <protectedRange sqref="I43:M43" name="Range2_2_12_1_4_3_1_1_1_1_2_1_1_1_1_1_1_1_1"/>
    <protectedRange sqref="E43:H43" name="Range2_2_12_1_3_1_2_1_1_1_1_2_1_1_1_1_1_1_1_1"/>
    <protectedRange sqref="D43" name="Range2_2_12_1_3_1_2_1_1_1_2_1_2_3_1_1_1_1_1_1"/>
    <protectedRange sqref="T44" name="Range2_12_5_1_1_2_1_1_1_1_1_1_1_1_1"/>
    <protectedRange sqref="S44" name="Range2_12_4_1_1_1_4_2_1_1_1_1_1_1_1_1"/>
    <protectedRange sqref="Q44:R44" name="Range2_12_1_6_1_1_1_2_3_2_1_1_1_1_1_1_1_1"/>
    <protectedRange sqref="N44:P44" name="Range2_12_1_2_3_1_1_1_2_3_2_1_1_1_1_1_1_1_1"/>
    <protectedRange sqref="J44:M44" name="Range2_2_12_1_4_3_1_1_1_3_3_2_1_1_1_1_1_1_1_1"/>
    <protectedRange sqref="I44" name="Range2_2_12_1_4_3_1_1_1_2_1_2_2_1_1_1_1_1_1_1"/>
    <protectedRange sqref="G44:H44 D44:E44" name="Range2_2_12_1_3_1_2_1_1_1_2_1_3_2_1_1_1_1_1_1_1"/>
    <protectedRange sqref="F44" name="Range2_2_12_1_3_1_2_1_1_1_1_1_2_2_1_1_1_1_1_1_1"/>
    <protectedRange sqref="T45:T46" name="Range2_12_5_1_1_6_1_1_1_1_1_1_1_1_1"/>
    <protectedRange sqref="S45:S46" name="Range2_12_5_1_1_5_3_1_1_1_1_1_1_1_1_1"/>
    <protectedRange sqref="Q45:R46" name="Range2_12_1_6_1_1_1_2_3_2_1_1_2_1_1_1_1_1_1_1"/>
    <protectedRange sqref="N45:P46" name="Range2_12_1_2_3_1_1_1_2_3_2_1_1_2_1_1_1_1_1_1_1"/>
    <protectedRange sqref="J45:M46" name="Range2_2_12_1_4_3_1_1_1_3_3_2_1_1_2_1_1_1_1_1_1_1"/>
    <protectedRange sqref="I45:I46" name="Range2_2_12_1_4_3_1_1_1_2_1_2_2_1_2_1_1_1_1_1_1_1"/>
    <protectedRange sqref="G45:H46 D45:E46" name="Range2_2_12_1_3_1_2_1_1_1_2_1_3_2_1_2_1_1_1_1_1_1_2"/>
    <protectedRange sqref="F45:F46" name="Range2_2_12_1_3_1_2_1_1_1_1_1_2_2_1_2_1_1_1_1_1_1_2"/>
    <protectedRange sqref="B43:B45" name="Range2_12_5_1_1_1_2_2_1_1_1_1_1_1_1_1_1_1"/>
    <protectedRange sqref="B46" name="Range2_12_5_1_1_1_3_1_1_1_1_1_1_1_1_1_1_1"/>
    <protectedRange sqref="S47" name="Range2_12_4_1_1_1_4_2_2_1_1_1_1"/>
    <protectedRange sqref="Q47:R47" name="Range2_12_1_6_1_1_1_2_3_2_1_1_1_1_1_1"/>
    <protectedRange sqref="N47:P47" name="Range2_12_1_2_3_1_1_1_2_3_2_1_1_1_1_1_1"/>
    <protectedRange sqref="K47:M47" name="Range2_2_12_1_4_3_1_1_1_3_3_2_1_1_1_1_1_1"/>
    <protectedRange sqref="J47" name="Range2_2_12_1_4_3_1_1_1_3_2_1_2_1_1_1_1"/>
    <protectedRange sqref="D47:E47" name="Range2_2_12_1_3_1_2_1_1_1_2_1_2_3_2_1_1_1_1"/>
    <protectedRange sqref="I47" name="Range2_2_12_1_4_2_1_1_1_4_1_2_1_1_1_2_1_1_1_1"/>
    <protectedRange sqref="F47:H47" name="Range2_2_12_1_3_1_1_1_1_1_4_1_2_1_2_1_2_1_1_1_1"/>
    <protectedRange sqref="B53" name="Range2_12_5_1_1_1_2_1_1_1_1_1_1_1_1_2"/>
    <protectedRange sqref="B51:B52" name="Range2_12_5_1_1_2_1_4_1_1_1_2_1_1_1_1_1_1_1_1_2"/>
    <protectedRange sqref="N53:Q55" name="Range2_12_1_6_1_1_2_1"/>
    <protectedRange sqref="D56:D57 I53:M55 G57:H57 E57" name="Range2_2_12_1_7_1_1_3_1"/>
    <protectedRange sqref="C57" name="Range2_1_1_2_1_1_2_1"/>
    <protectedRange sqref="F56:F57 E56 G56:H56" name="Range2_2_12_1_1_1_1_1_2_1"/>
    <protectedRange sqref="C56" name="Range2_1_4_2_1_1_1_2_1"/>
    <protectedRange sqref="N51:Q52" name="Range2_12_1_6_1_1_4_1_1_1_1_1_1_1_1_1_1_2_1"/>
    <protectedRange sqref="J51:M52" name="Range2_2_12_1_7_1_1_6_1_1_1_1_1_1_1_1_1_1_2_1"/>
    <protectedRange sqref="I51:I52" name="Range2_2_12_1_4_3_1_1_1_5_1_1_1_1_1_1_1_1_1_1_1_2_1"/>
    <protectedRange sqref="G55:H55" name="Range2_2_12_1_3_1_2_1_1_1_2_1_1_1_1_1_1_2_1_1_1_1_2_1"/>
    <protectedRange sqref="Q50" name="Range2_12_1_4_1_1_1_1_1_1_1_1_1_1_1_1_1_1_2_1"/>
    <protectedRange sqref="N50:P50" name="Range2_12_1_2_1_1_1_1_1_1_1_1_1_1_1_1_1_1_1_2_1"/>
    <protectedRange sqref="J50:M50" name="Range2_2_12_1_4_1_1_1_1_1_1_1_1_1_1_1_1_1_1_1_2_1"/>
    <protectedRange sqref="I50" name="Range2_2_12_1_4_3_1_1_1_3_3_1_1_3_1_1_1_1_1_1_3_1"/>
    <protectedRange sqref="D55:E55 G54:H54" name="Range2_2_12_1_3_1_2_1_1_1_3_1_1_1_1_1_1_1_2_1_1_2_1"/>
    <protectedRange sqref="D53:E54 G53:H53 F55" name="Range2_2_12_1_3_3_1_1_1_2_1_1_1_1_1_1_1_1_1_1_1_2_1"/>
    <protectedRange sqref="F53:F54" name="Range2_2_12_1_3_1_2_1_1_1_2_1_3_1_1_3_1_1_1_1_1_1_3_1"/>
    <protectedRange sqref="D51:E52" name="Range2_2_12_1_3_1_2_1_1_1_2_1_1_1_1_3_1_1_1_1_1_1_2_1"/>
    <protectedRange sqref="F51:F52" name="Range2_2_12_1_3_1_2_1_1_1_3_1_1_1_1_1_3_1_1_1_1_1_1_2_1"/>
    <protectedRange sqref="G51:H52" name="Range2_2_12_1_3_1_2_1_1_1_2_1_3_1_1_3_1_1_1_1_1_1_1_2_1"/>
    <protectedRange sqref="B54" name="Range2_12_5_1_1_1_2_1_1_1_1_1_1_1_1_1_1"/>
    <protectedRange sqref="B57:B59" name="Range2_12_5_1_1_2_1_3_1"/>
    <protectedRange sqref="B55" name="Range2_12_5_1_1_2_2_1_3_1_1_1_1_1_1_1_1_1_1_1_1_1"/>
    <protectedRange sqref="B56" name="Range2_12_5_1_1_2_1_4_1_1_1_2_1_1_1_1_1_1_1_1_1_1"/>
    <protectedRange sqref="O11:O15" name="Range1_16_3_1_1_7"/>
    <protectedRange sqref="P11:P15" name="Range1_16_3_1_1_1_1"/>
    <protectedRange sqref="Q11:Q15" name="Range1_16_3_1_1_3_1"/>
    <protectedRange sqref="Z11:Z15" name="Range1_16_3_1_1_4_1"/>
    <protectedRange sqref="AB11:AB15" name="Range1_16_3_1_1_5_1"/>
    <protectedRange sqref="AG11:AG15" name="Range1_16_3_1_1_6_1"/>
    <protectedRange sqref="F16:F22" name="Range1_16_3_1_1_2_1_1"/>
    <protectedRange sqref="D49:E49 G49:H49" name="Range2_2_12_1_3_1_2_1_1_1_2_1_3_2_1_2_1_1_1_1_1_1_1_1"/>
    <protectedRange sqref="F49" name="Range2_2_12_1_3_1_2_1_1_1_1_1_2_2_1_2_1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Y15 AA11:AA15 AC11:AE15 X16:AE34">
    <cfRule type="containsText" dxfId="438" priority="13" operator="containsText" text="N/A">
      <formula>NOT(ISERROR(SEARCH("N/A",X11)))</formula>
    </cfRule>
    <cfRule type="cellIs" dxfId="437" priority="31" operator="equal">
      <formula>0</formula>
    </cfRule>
  </conditionalFormatting>
  <conditionalFormatting sqref="X11:Y15 AA11:AA15 AC11:AE15 X16:AE34">
    <cfRule type="cellIs" dxfId="436" priority="30" operator="greaterThanOrEqual">
      <formula>1185</formula>
    </cfRule>
  </conditionalFormatting>
  <conditionalFormatting sqref="X11:Y15 AA11:AA15 AC11:AE15 X16:AE34">
    <cfRule type="cellIs" dxfId="435" priority="29" operator="between">
      <formula>0.1</formula>
      <formula>1184</formula>
    </cfRule>
  </conditionalFormatting>
  <conditionalFormatting sqref="X8 AJ11:AO15 AJ16:AJ34 AK17:AK34 AL16:AO34">
    <cfRule type="cellIs" dxfId="434" priority="28" operator="equal">
      <formula>0</formula>
    </cfRule>
  </conditionalFormatting>
  <conditionalFormatting sqref="X8 AJ11:AO15 AJ16:AJ34 AK17:AK34 AL16:AO34">
    <cfRule type="cellIs" dxfId="433" priority="27" operator="greaterThan">
      <formula>1179</formula>
    </cfRule>
  </conditionalFormatting>
  <conditionalFormatting sqref="X8 AJ11:AO15 AJ16:AJ34 AK17:AK34 AL16:AO34">
    <cfRule type="cellIs" dxfId="432" priority="26" operator="greaterThan">
      <formula>99</formula>
    </cfRule>
  </conditionalFormatting>
  <conditionalFormatting sqref="X8 AJ11:AO15 AJ16:AJ34 AK17:AK34 AL16:AO34">
    <cfRule type="cellIs" dxfId="431" priority="25" operator="greaterThan">
      <formula>0.99</formula>
    </cfRule>
  </conditionalFormatting>
  <conditionalFormatting sqref="AB8">
    <cfRule type="cellIs" dxfId="430" priority="24" operator="equal">
      <formula>0</formula>
    </cfRule>
  </conditionalFormatting>
  <conditionalFormatting sqref="AB8">
    <cfRule type="cellIs" dxfId="429" priority="23" operator="greaterThan">
      <formula>1179</formula>
    </cfRule>
  </conditionalFormatting>
  <conditionalFormatting sqref="AB8">
    <cfRule type="cellIs" dxfId="428" priority="22" operator="greaterThan">
      <formula>99</formula>
    </cfRule>
  </conditionalFormatting>
  <conditionalFormatting sqref="AB8">
    <cfRule type="cellIs" dxfId="427" priority="21" operator="greaterThan">
      <formula>0.99</formula>
    </cfRule>
  </conditionalFormatting>
  <conditionalFormatting sqref="AQ11:AQ34 AK16">
    <cfRule type="cellIs" dxfId="426" priority="20" operator="equal">
      <formula>0</formula>
    </cfRule>
  </conditionalFormatting>
  <conditionalFormatting sqref="AQ11:AQ34 AK16">
    <cfRule type="cellIs" dxfId="425" priority="19" operator="greaterThan">
      <formula>1179</formula>
    </cfRule>
  </conditionalFormatting>
  <conditionalFormatting sqref="AQ11:AQ34 AK16">
    <cfRule type="cellIs" dxfId="424" priority="18" operator="greaterThan">
      <formula>99</formula>
    </cfRule>
  </conditionalFormatting>
  <conditionalFormatting sqref="AQ11:AQ34 AK16">
    <cfRule type="cellIs" dxfId="423" priority="17" operator="greaterThan">
      <formula>0.99</formula>
    </cfRule>
  </conditionalFormatting>
  <conditionalFormatting sqref="AI11:AI34">
    <cfRule type="cellIs" dxfId="422" priority="16" operator="greaterThan">
      <formula>$AI$8</formula>
    </cfRule>
  </conditionalFormatting>
  <conditionalFormatting sqref="AH11:AH34">
    <cfRule type="cellIs" dxfId="421" priority="14" operator="greaterThan">
      <formula>$AH$8</formula>
    </cfRule>
    <cfRule type="cellIs" dxfId="420" priority="15" operator="greaterThan">
      <formula>$AH$8</formula>
    </cfRule>
  </conditionalFormatting>
  <conditionalFormatting sqref="Z11:Z15">
    <cfRule type="containsText" dxfId="419" priority="9" operator="containsText" text="N/A">
      <formula>NOT(ISERROR(SEARCH("N/A",Z11)))</formula>
    </cfRule>
    <cfRule type="cellIs" dxfId="418" priority="12" operator="equal">
      <formula>0</formula>
    </cfRule>
  </conditionalFormatting>
  <conditionalFormatting sqref="Z11:Z15">
    <cfRule type="cellIs" dxfId="417" priority="11" operator="greaterThanOrEqual">
      <formula>1185</formula>
    </cfRule>
  </conditionalFormatting>
  <conditionalFormatting sqref="Z11:Z15">
    <cfRule type="cellIs" dxfId="416" priority="10" operator="between">
      <formula>0.1</formula>
      <formula>1184</formula>
    </cfRule>
  </conditionalFormatting>
  <conditionalFormatting sqref="AB11:AB15">
    <cfRule type="containsText" dxfId="415" priority="5" operator="containsText" text="N/A">
      <formula>NOT(ISERROR(SEARCH("N/A",AB11)))</formula>
    </cfRule>
    <cfRule type="cellIs" dxfId="414" priority="8" operator="equal">
      <formula>0</formula>
    </cfRule>
  </conditionalFormatting>
  <conditionalFormatting sqref="AB11:AB15">
    <cfRule type="cellIs" dxfId="413" priority="7" operator="greaterThanOrEqual">
      <formula>1185</formula>
    </cfRule>
  </conditionalFormatting>
  <conditionalFormatting sqref="AB11:AB15">
    <cfRule type="cellIs" dxfId="412" priority="6" operator="between">
      <formula>0.1</formula>
      <formula>1184</formula>
    </cfRule>
  </conditionalFormatting>
  <conditionalFormatting sqref="AP11:AP34">
    <cfRule type="cellIs" dxfId="411" priority="4" operator="equal">
      <formula>0</formula>
    </cfRule>
  </conditionalFormatting>
  <conditionalFormatting sqref="AP11:AP34">
    <cfRule type="cellIs" dxfId="410" priority="3" operator="greaterThan">
      <formula>1179</formula>
    </cfRule>
  </conditionalFormatting>
  <conditionalFormatting sqref="AP11:AP34">
    <cfRule type="cellIs" dxfId="409" priority="2" operator="greaterThan">
      <formula>99</formula>
    </cfRule>
  </conditionalFormatting>
  <conditionalFormatting sqref="AP11:AP34">
    <cfRule type="cellIs" dxfId="408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1"/>
  <sheetViews>
    <sheetView showGridLines="0" topLeftCell="Q19" zoomScaleNormal="100" workbookViewId="0">
      <pane xSplit="20010" topLeftCell="AE1"/>
      <selection activeCell="B53" sqref="B53:B58"/>
      <selection pane="topRight" activeCell="R21" sqref="R21"/>
    </sheetView>
  </sheetViews>
  <sheetFormatPr defaultRowHeight="15" x14ac:dyDescent="0.25"/>
  <cols>
    <col min="1" max="1" width="7.140625" style="301" customWidth="1"/>
    <col min="2" max="2" width="10.5703125" style="301" customWidth="1"/>
    <col min="3" max="3" width="14" style="301" customWidth="1"/>
    <col min="4" max="7" width="9.140625" style="301"/>
    <col min="8" max="8" width="20.42578125" style="301" customWidth="1"/>
    <col min="9" max="10" width="9.140625" style="301"/>
    <col min="11" max="11" width="9" style="301" customWidth="1"/>
    <col min="12" max="14" width="9.140625" style="301" hidden="1" customWidth="1"/>
    <col min="15" max="16" width="9.140625" style="301"/>
    <col min="17" max="18" width="9.140625" style="301" customWidth="1"/>
    <col min="19" max="32" width="9.140625" style="301"/>
    <col min="33" max="33" width="10.42578125" style="301" bestFit="1" customWidth="1"/>
    <col min="34" max="44" width="9.140625" style="301"/>
    <col min="45" max="45" width="83.85546875" style="161" customWidth="1"/>
    <col min="46" max="47" width="9.140625" style="254"/>
    <col min="48" max="48" width="29.7109375" style="254" customWidth="1"/>
    <col min="49" max="49" width="22" style="254" customWidth="1"/>
    <col min="50" max="50" width="9.140625" style="254"/>
    <col min="51" max="51" width="38.5703125" style="254" bestFit="1" customWidth="1"/>
    <col min="52" max="16384" width="9.140625" style="301"/>
  </cols>
  <sheetData>
    <row r="2" spans="2:51" ht="21" x14ac:dyDescent="0.25">
      <c r="B2" s="151"/>
      <c r="C2" s="254"/>
      <c r="D2" s="254"/>
      <c r="E2" s="152"/>
      <c r="F2" s="152"/>
      <c r="G2" s="254"/>
      <c r="H2" s="153"/>
      <c r="I2" s="153"/>
      <c r="J2" s="254"/>
      <c r="K2" s="153"/>
      <c r="L2" s="153"/>
      <c r="M2" s="254"/>
      <c r="N2" s="254"/>
      <c r="O2" s="154"/>
      <c r="P2" s="155" t="s">
        <v>0</v>
      </c>
      <c r="Q2" s="155"/>
      <c r="R2" s="156"/>
      <c r="S2" s="157"/>
      <c r="T2" s="158"/>
      <c r="U2" s="158"/>
      <c r="V2" s="159"/>
      <c r="W2" s="160"/>
      <c r="X2" s="158"/>
      <c r="Y2" s="158"/>
      <c r="Z2" s="158"/>
      <c r="AA2" s="158"/>
      <c r="AB2" s="158"/>
      <c r="AC2" s="158"/>
      <c r="AD2" s="158"/>
      <c r="AE2" s="158"/>
      <c r="AM2" s="254"/>
      <c r="AN2" s="254"/>
      <c r="AO2" s="254"/>
      <c r="AP2" s="254"/>
      <c r="AQ2" s="254"/>
      <c r="AR2" s="254"/>
    </row>
    <row r="3" spans="2:51" ht="21" x14ac:dyDescent="0.25">
      <c r="B3" s="162" t="s">
        <v>1</v>
      </c>
      <c r="C3" s="162"/>
      <c r="D3" s="162"/>
      <c r="E3" s="254"/>
      <c r="F3" s="153"/>
      <c r="G3" s="153"/>
      <c r="H3" s="254"/>
      <c r="I3" s="254"/>
      <c r="J3" s="254"/>
      <c r="K3" s="163"/>
      <c r="L3" s="164"/>
      <c r="M3" s="254"/>
      <c r="N3" s="254"/>
      <c r="O3" s="165" t="s">
        <v>2</v>
      </c>
      <c r="P3" s="367" t="s">
        <v>134</v>
      </c>
      <c r="Q3" s="368"/>
      <c r="R3" s="368"/>
      <c r="S3" s="368"/>
      <c r="T3" s="368"/>
      <c r="U3" s="369"/>
      <c r="V3" s="166"/>
      <c r="W3" s="166"/>
      <c r="X3" s="166"/>
      <c r="Y3" s="166"/>
      <c r="Z3" s="166"/>
      <c r="AH3" s="254"/>
      <c r="AI3" s="254"/>
      <c r="AJ3" s="254"/>
      <c r="AK3" s="254"/>
      <c r="AL3" s="161"/>
      <c r="AM3" s="254"/>
      <c r="AN3" s="254"/>
      <c r="AO3" s="254"/>
      <c r="AP3" s="254"/>
      <c r="AQ3" s="254"/>
      <c r="AR3" s="254"/>
      <c r="AS3" s="254"/>
    </row>
    <row r="4" spans="2:51" x14ac:dyDescent="0.25">
      <c r="B4" s="167" t="s">
        <v>4</v>
      </c>
      <c r="C4" s="167"/>
      <c r="D4" s="167"/>
      <c r="E4" s="254"/>
      <c r="F4" s="168"/>
      <c r="G4" s="254"/>
      <c r="H4" s="254"/>
      <c r="I4" s="254"/>
      <c r="J4" s="254"/>
      <c r="K4" s="254"/>
      <c r="L4" s="254"/>
      <c r="M4" s="254"/>
      <c r="N4" s="254"/>
      <c r="O4" s="165" t="s">
        <v>5</v>
      </c>
      <c r="P4" s="367" t="s">
        <v>134</v>
      </c>
      <c r="Q4" s="368"/>
      <c r="R4" s="368"/>
      <c r="S4" s="368"/>
      <c r="T4" s="368"/>
      <c r="U4" s="369"/>
      <c r="V4" s="166"/>
      <c r="W4" s="166"/>
      <c r="X4" s="166"/>
      <c r="Y4" s="166"/>
      <c r="Z4" s="166"/>
      <c r="AH4" s="254"/>
      <c r="AI4" s="254"/>
      <c r="AJ4" s="254"/>
      <c r="AK4" s="254"/>
      <c r="AL4" s="161"/>
      <c r="AM4" s="254"/>
      <c r="AN4" s="254"/>
      <c r="AO4" s="254"/>
      <c r="AP4" s="254"/>
      <c r="AQ4" s="254"/>
      <c r="AR4" s="254"/>
      <c r="AS4" s="254"/>
    </row>
    <row r="5" spans="2:51" x14ac:dyDescent="0.25">
      <c r="B5" s="254"/>
      <c r="C5" s="254"/>
      <c r="D5" s="254"/>
      <c r="E5" s="169"/>
      <c r="F5" s="169"/>
      <c r="G5" s="254"/>
      <c r="H5" s="254"/>
      <c r="I5" s="254"/>
      <c r="J5" s="254"/>
      <c r="K5" s="254"/>
      <c r="L5" s="254"/>
      <c r="M5" s="254"/>
      <c r="N5" s="254"/>
      <c r="O5" s="165" t="s">
        <v>6</v>
      </c>
      <c r="P5" s="367" t="s">
        <v>133</v>
      </c>
      <c r="Q5" s="368"/>
      <c r="R5" s="368"/>
      <c r="S5" s="368"/>
      <c r="T5" s="368"/>
      <c r="U5" s="369"/>
      <c r="V5" s="166"/>
      <c r="W5" s="166"/>
      <c r="X5" s="166"/>
      <c r="Y5" s="166"/>
      <c r="Z5" s="166"/>
      <c r="AH5" s="254"/>
      <c r="AI5" s="254"/>
      <c r="AJ5" s="254"/>
      <c r="AK5" s="254"/>
      <c r="AL5" s="161"/>
      <c r="AM5" s="254"/>
      <c r="AN5" s="254"/>
      <c r="AO5" s="254"/>
      <c r="AP5" s="254"/>
      <c r="AQ5" s="254"/>
      <c r="AR5" s="254"/>
      <c r="AS5" s="254"/>
    </row>
    <row r="6" spans="2:51" x14ac:dyDescent="0.25">
      <c r="B6" s="367" t="s">
        <v>7</v>
      </c>
      <c r="C6" s="369"/>
      <c r="D6" s="370" t="s">
        <v>8</v>
      </c>
      <c r="E6" s="371"/>
      <c r="F6" s="371"/>
      <c r="G6" s="371"/>
      <c r="H6" s="372"/>
      <c r="I6" s="254"/>
      <c r="J6" s="254"/>
      <c r="K6" s="165"/>
      <c r="L6" s="373">
        <v>41686</v>
      </c>
      <c r="M6" s="373"/>
      <c r="N6" s="170"/>
      <c r="O6" s="170"/>
      <c r="P6" s="171"/>
      <c r="Q6" s="171"/>
      <c r="R6" s="171"/>
      <c r="S6" s="171"/>
      <c r="T6" s="171"/>
      <c r="U6" s="171"/>
      <c r="V6" s="171"/>
      <c r="W6" s="172"/>
      <c r="X6" s="172"/>
      <c r="Y6" s="172"/>
      <c r="Z6" s="172"/>
      <c r="AA6" s="172"/>
      <c r="AB6" s="172"/>
      <c r="AC6" s="172"/>
      <c r="AD6" s="172"/>
      <c r="AE6" s="172"/>
      <c r="AJ6" s="302"/>
      <c r="AM6" s="174"/>
      <c r="AN6" s="174"/>
      <c r="AO6" s="174"/>
      <c r="AP6" s="174"/>
      <c r="AQ6" s="174"/>
      <c r="AR6" s="174"/>
      <c r="AS6" s="175"/>
    </row>
    <row r="7" spans="2:51" ht="36" x14ac:dyDescent="0.25">
      <c r="B7" s="374" t="s">
        <v>9</v>
      </c>
      <c r="C7" s="375"/>
      <c r="D7" s="374" t="s">
        <v>10</v>
      </c>
      <c r="E7" s="376"/>
      <c r="F7" s="376"/>
      <c r="G7" s="375"/>
      <c r="H7" s="330" t="s">
        <v>11</v>
      </c>
      <c r="I7" s="331" t="s">
        <v>12</v>
      </c>
      <c r="J7" s="331" t="s">
        <v>13</v>
      </c>
      <c r="K7" s="331" t="s">
        <v>14</v>
      </c>
      <c r="L7" s="161"/>
      <c r="M7" s="161"/>
      <c r="N7" s="161"/>
      <c r="O7" s="330" t="s">
        <v>15</v>
      </c>
      <c r="P7" s="374" t="s">
        <v>16</v>
      </c>
      <c r="Q7" s="376"/>
      <c r="R7" s="376"/>
      <c r="S7" s="376"/>
      <c r="T7" s="375"/>
      <c r="U7" s="387" t="s">
        <v>17</v>
      </c>
      <c r="V7" s="387"/>
      <c r="W7" s="331" t="s">
        <v>18</v>
      </c>
      <c r="X7" s="374" t="s">
        <v>19</v>
      </c>
      <c r="Y7" s="375"/>
      <c r="Z7" s="374" t="s">
        <v>20</v>
      </c>
      <c r="AA7" s="375"/>
      <c r="AB7" s="374" t="s">
        <v>21</v>
      </c>
      <c r="AC7" s="375"/>
      <c r="AD7" s="374" t="s">
        <v>22</v>
      </c>
      <c r="AE7" s="375"/>
      <c r="AF7" s="331" t="s">
        <v>23</v>
      </c>
      <c r="AG7" s="331" t="s">
        <v>24</v>
      </c>
      <c r="AH7" s="331" t="s">
        <v>25</v>
      </c>
      <c r="AI7" s="331" t="s">
        <v>26</v>
      </c>
      <c r="AJ7" s="374" t="s">
        <v>27</v>
      </c>
      <c r="AK7" s="376"/>
      <c r="AL7" s="376"/>
      <c r="AM7" s="376"/>
      <c r="AN7" s="375"/>
      <c r="AO7" s="374" t="s">
        <v>28</v>
      </c>
      <c r="AP7" s="376"/>
      <c r="AQ7" s="375"/>
      <c r="AR7" s="331" t="s">
        <v>29</v>
      </c>
      <c r="AS7" s="176"/>
      <c r="AT7" s="161"/>
      <c r="AU7" s="161"/>
      <c r="AV7" s="161"/>
      <c r="AW7" s="161"/>
      <c r="AX7" s="161"/>
      <c r="AY7" s="161"/>
    </row>
    <row r="8" spans="2:51" x14ac:dyDescent="0.25">
      <c r="B8" s="377">
        <v>41962</v>
      </c>
      <c r="C8" s="378"/>
      <c r="D8" s="379" t="s">
        <v>30</v>
      </c>
      <c r="E8" s="380"/>
      <c r="F8" s="380"/>
      <c r="G8" s="381"/>
      <c r="H8" s="177"/>
      <c r="I8" s="379" t="s">
        <v>30</v>
      </c>
      <c r="J8" s="380"/>
      <c r="K8" s="381"/>
      <c r="L8" s="178"/>
      <c r="M8" s="178"/>
      <c r="N8" s="178"/>
      <c r="O8" s="177" t="s">
        <v>31</v>
      </c>
      <c r="P8" s="177" t="s">
        <v>31</v>
      </c>
      <c r="Q8" s="177" t="s">
        <v>32</v>
      </c>
      <c r="R8" s="177" t="s">
        <v>32</v>
      </c>
      <c r="S8" s="177" t="s">
        <v>31</v>
      </c>
      <c r="T8" s="177" t="s">
        <v>33</v>
      </c>
      <c r="U8" s="382" t="s">
        <v>34</v>
      </c>
      <c r="V8" s="382"/>
      <c r="W8" s="179" t="s">
        <v>35</v>
      </c>
      <c r="X8" s="383">
        <v>0</v>
      </c>
      <c r="Y8" s="384"/>
      <c r="Z8" s="385" t="s">
        <v>36</v>
      </c>
      <c r="AA8" s="386"/>
      <c r="AB8" s="383">
        <v>1185</v>
      </c>
      <c r="AC8" s="384"/>
      <c r="AD8" s="388">
        <v>800</v>
      </c>
      <c r="AE8" s="389"/>
      <c r="AF8" s="177"/>
      <c r="AG8" s="179">
        <f>AG34-AG10</f>
        <v>26376</v>
      </c>
      <c r="AH8" s="180"/>
      <c r="AI8" s="180"/>
      <c r="AJ8" s="177" t="s">
        <v>37</v>
      </c>
      <c r="AK8" s="177" t="s">
        <v>37</v>
      </c>
      <c r="AL8" s="177" t="s">
        <v>37</v>
      </c>
      <c r="AM8" s="177" t="s">
        <v>37</v>
      </c>
      <c r="AN8" s="177" t="s">
        <v>37</v>
      </c>
      <c r="AO8" s="177" t="s">
        <v>37</v>
      </c>
      <c r="AP8" s="177" t="s">
        <v>32</v>
      </c>
      <c r="AQ8" s="177" t="s">
        <v>32</v>
      </c>
      <c r="AR8" s="177" t="s">
        <v>38</v>
      </c>
      <c r="AS8" s="176"/>
      <c r="AV8" s="181" t="s">
        <v>39</v>
      </c>
    </row>
    <row r="9" spans="2:51" ht="60" x14ac:dyDescent="0.25">
      <c r="B9" s="390" t="s">
        <v>40</v>
      </c>
      <c r="C9" s="390"/>
      <c r="D9" s="391" t="s">
        <v>41</v>
      </c>
      <c r="E9" s="392"/>
      <c r="F9" s="393" t="s">
        <v>42</v>
      </c>
      <c r="G9" s="392"/>
      <c r="H9" s="394" t="s">
        <v>43</v>
      </c>
      <c r="I9" s="390" t="s">
        <v>44</v>
      </c>
      <c r="J9" s="390"/>
      <c r="K9" s="390"/>
      <c r="L9" s="331" t="s">
        <v>45</v>
      </c>
      <c r="M9" s="387" t="s">
        <v>46</v>
      </c>
      <c r="N9" s="182" t="s">
        <v>47</v>
      </c>
      <c r="O9" s="395" t="s">
        <v>48</v>
      </c>
      <c r="P9" s="395" t="s">
        <v>49</v>
      </c>
      <c r="Q9" s="183" t="s">
        <v>50</v>
      </c>
      <c r="R9" s="402" t="s">
        <v>51</v>
      </c>
      <c r="S9" s="403"/>
      <c r="T9" s="404"/>
      <c r="U9" s="332" t="s">
        <v>52</v>
      </c>
      <c r="V9" s="332" t="s">
        <v>53</v>
      </c>
      <c r="W9" s="390" t="s">
        <v>54</v>
      </c>
      <c r="X9" s="408" t="s">
        <v>55</v>
      </c>
      <c r="Y9" s="409"/>
      <c r="Z9" s="409"/>
      <c r="AA9" s="409"/>
      <c r="AB9" s="409"/>
      <c r="AC9" s="409"/>
      <c r="AD9" s="409"/>
      <c r="AE9" s="410"/>
      <c r="AF9" s="334" t="s">
        <v>56</v>
      </c>
      <c r="AG9" s="334" t="s">
        <v>57</v>
      </c>
      <c r="AH9" s="397" t="s">
        <v>58</v>
      </c>
      <c r="AI9" s="411" t="s">
        <v>59</v>
      </c>
      <c r="AJ9" s="332" t="s">
        <v>60</v>
      </c>
      <c r="AK9" s="332" t="s">
        <v>61</v>
      </c>
      <c r="AL9" s="332" t="s">
        <v>62</v>
      </c>
      <c r="AM9" s="332" t="s">
        <v>63</v>
      </c>
      <c r="AN9" s="332" t="s">
        <v>64</v>
      </c>
      <c r="AO9" s="332" t="s">
        <v>65</v>
      </c>
      <c r="AP9" s="332" t="s">
        <v>66</v>
      </c>
      <c r="AQ9" s="395" t="s">
        <v>67</v>
      </c>
      <c r="AR9" s="332" t="s">
        <v>68</v>
      </c>
      <c r="AS9" s="397" t="s">
        <v>69</v>
      </c>
      <c r="AV9" s="184" t="s">
        <v>70</v>
      </c>
      <c r="AW9" s="184" t="s">
        <v>71</v>
      </c>
      <c r="AY9" s="185" t="s">
        <v>72</v>
      </c>
    </row>
    <row r="10" spans="2:51" x14ac:dyDescent="0.25">
      <c r="B10" s="332" t="s">
        <v>73</v>
      </c>
      <c r="C10" s="332" t="s">
        <v>74</v>
      </c>
      <c r="D10" s="332" t="s">
        <v>75</v>
      </c>
      <c r="E10" s="332" t="s">
        <v>76</v>
      </c>
      <c r="F10" s="332" t="s">
        <v>75</v>
      </c>
      <c r="G10" s="332" t="s">
        <v>76</v>
      </c>
      <c r="H10" s="394"/>
      <c r="I10" s="332" t="s">
        <v>76</v>
      </c>
      <c r="J10" s="332" t="s">
        <v>76</v>
      </c>
      <c r="K10" s="332" t="s">
        <v>76</v>
      </c>
      <c r="L10" s="177" t="s">
        <v>30</v>
      </c>
      <c r="M10" s="387"/>
      <c r="N10" s="177" t="s">
        <v>30</v>
      </c>
      <c r="O10" s="396"/>
      <c r="P10" s="396"/>
      <c r="Q10" s="150">
        <f>'NOV 18'!Q34</f>
        <v>14648388</v>
      </c>
      <c r="R10" s="405"/>
      <c r="S10" s="406"/>
      <c r="T10" s="407"/>
      <c r="U10" s="332" t="s">
        <v>76</v>
      </c>
      <c r="V10" s="332" t="s">
        <v>76</v>
      </c>
      <c r="W10" s="390"/>
      <c r="X10" s="186" t="s">
        <v>77</v>
      </c>
      <c r="Y10" s="186" t="s">
        <v>78</v>
      </c>
      <c r="Z10" s="186" t="s">
        <v>79</v>
      </c>
      <c r="AA10" s="186" t="s">
        <v>80</v>
      </c>
      <c r="AB10" s="186" t="s">
        <v>81</v>
      </c>
      <c r="AC10" s="186" t="s">
        <v>82</v>
      </c>
      <c r="AD10" s="186" t="s">
        <v>83</v>
      </c>
      <c r="AE10" s="186" t="s">
        <v>84</v>
      </c>
      <c r="AF10" s="187"/>
      <c r="AG10" s="148">
        <f>'NOV 18'!AG34</f>
        <v>32508322</v>
      </c>
      <c r="AH10" s="397"/>
      <c r="AI10" s="412"/>
      <c r="AJ10" s="332" t="s">
        <v>85</v>
      </c>
      <c r="AK10" s="332" t="s">
        <v>85</v>
      </c>
      <c r="AL10" s="332" t="s">
        <v>85</v>
      </c>
      <c r="AM10" s="332" t="s">
        <v>85</v>
      </c>
      <c r="AN10" s="332" t="s">
        <v>85</v>
      </c>
      <c r="AO10" s="332" t="s">
        <v>85</v>
      </c>
      <c r="AP10" s="149">
        <f>'NOV 18'!AP34</f>
        <v>7149712</v>
      </c>
      <c r="AQ10" s="396"/>
      <c r="AR10" s="333" t="s">
        <v>86</v>
      </c>
      <c r="AS10" s="397"/>
      <c r="AV10" s="188" t="s">
        <v>87</v>
      </c>
      <c r="AW10" s="188" t="s">
        <v>88</v>
      </c>
      <c r="AY10" s="189"/>
    </row>
    <row r="11" spans="2:51" x14ac:dyDescent="0.25">
      <c r="B11" s="190">
        <v>2</v>
      </c>
      <c r="C11" s="190">
        <v>4.1666666666666664E-2</v>
      </c>
      <c r="D11" s="191">
        <v>11</v>
      </c>
      <c r="E11" s="192">
        <f>D11/1.42</f>
        <v>7.746478873239437</v>
      </c>
      <c r="F11" s="255">
        <v>66</v>
      </c>
      <c r="G11" s="192">
        <f>F11/1.42</f>
        <v>46.478873239436624</v>
      </c>
      <c r="H11" s="193" t="s">
        <v>89</v>
      </c>
      <c r="I11" s="193">
        <f>J11-(2/1.42)</f>
        <v>41.549295774647888</v>
      </c>
      <c r="J11" s="194">
        <f>(F11-5)/1.42</f>
        <v>42.95774647887324</v>
      </c>
      <c r="K11" s="193">
        <f>J11+(6/1.42)</f>
        <v>47.183098591549296</v>
      </c>
      <c r="L11" s="195">
        <v>14</v>
      </c>
      <c r="M11" s="196" t="s">
        <v>90</v>
      </c>
      <c r="N11" s="196">
        <v>11.4</v>
      </c>
      <c r="O11" s="197">
        <v>124</v>
      </c>
      <c r="P11" s="197">
        <v>96</v>
      </c>
      <c r="Q11" s="197">
        <v>14652386</v>
      </c>
      <c r="R11" s="198">
        <f>Q11-Q10</f>
        <v>3998</v>
      </c>
      <c r="S11" s="199">
        <f>R11*24/1000</f>
        <v>95.951999999999998</v>
      </c>
      <c r="T11" s="199">
        <f>R11/1000</f>
        <v>3.9980000000000002</v>
      </c>
      <c r="U11" s="200">
        <v>4.4000000000000004</v>
      </c>
      <c r="V11" s="200">
        <f>U11</f>
        <v>4.4000000000000004</v>
      </c>
      <c r="W11" s="262" t="s">
        <v>132</v>
      </c>
      <c r="X11" s="256">
        <v>0</v>
      </c>
      <c r="Y11" s="256">
        <v>0</v>
      </c>
      <c r="Z11" s="256">
        <v>1035</v>
      </c>
      <c r="AA11" s="256">
        <v>0</v>
      </c>
      <c r="AB11" s="256">
        <v>1110</v>
      </c>
      <c r="AC11" s="201" t="s">
        <v>91</v>
      </c>
      <c r="AD11" s="201" t="s">
        <v>91</v>
      </c>
      <c r="AE11" s="201" t="s">
        <v>91</v>
      </c>
      <c r="AF11" s="202" t="s">
        <v>91</v>
      </c>
      <c r="AG11" s="202">
        <v>32509004</v>
      </c>
      <c r="AH11" s="203">
        <f>IF(ISBLANK(AG11),"-",AG11-AG10)</f>
        <v>682</v>
      </c>
      <c r="AI11" s="204">
        <f>AH11/T11</f>
        <v>170.58529264632315</v>
      </c>
      <c r="AJ11" s="205">
        <v>0</v>
      </c>
      <c r="AK11" s="205">
        <v>0</v>
      </c>
      <c r="AL11" s="205">
        <v>1</v>
      </c>
      <c r="AM11" s="205">
        <v>0</v>
      </c>
      <c r="AN11" s="205">
        <v>1</v>
      </c>
      <c r="AO11" s="205">
        <v>0.35</v>
      </c>
      <c r="AP11" s="328">
        <v>7150815</v>
      </c>
      <c r="AQ11" s="256">
        <f>AP11-AP10</f>
        <v>1103</v>
      </c>
      <c r="AR11" s="206"/>
      <c r="AS11" s="207" t="s">
        <v>114</v>
      </c>
      <c r="AV11" s="188" t="s">
        <v>89</v>
      </c>
      <c r="AW11" s="188" t="s">
        <v>92</v>
      </c>
      <c r="AY11" s="253" t="s">
        <v>134</v>
      </c>
    </row>
    <row r="12" spans="2:51" x14ac:dyDescent="0.25">
      <c r="B12" s="190">
        <v>2.0416666666666701</v>
      </c>
      <c r="C12" s="190">
        <v>8.3333333333333329E-2</v>
      </c>
      <c r="D12" s="191">
        <v>12</v>
      </c>
      <c r="E12" s="192">
        <f t="shared" ref="E12:E34" si="0">D12/1.42</f>
        <v>8.4507042253521139</v>
      </c>
      <c r="F12" s="255">
        <v>66</v>
      </c>
      <c r="G12" s="192">
        <f t="shared" ref="G12:G34" si="1">F12/1.42</f>
        <v>46.478873239436624</v>
      </c>
      <c r="H12" s="193" t="s">
        <v>89</v>
      </c>
      <c r="I12" s="193">
        <f t="shared" ref="I12:I34" si="2">J12-(2/1.42)</f>
        <v>41.549295774647888</v>
      </c>
      <c r="J12" s="194">
        <f>(F12-5)/1.42</f>
        <v>42.95774647887324</v>
      </c>
      <c r="K12" s="193">
        <f>J12+(6/1.42)</f>
        <v>47.183098591549296</v>
      </c>
      <c r="L12" s="195">
        <v>14</v>
      </c>
      <c r="M12" s="196" t="s">
        <v>90</v>
      </c>
      <c r="N12" s="196">
        <v>11.2</v>
      </c>
      <c r="O12" s="197">
        <v>126</v>
      </c>
      <c r="P12" s="197">
        <v>95</v>
      </c>
      <c r="Q12" s="197">
        <v>14656346</v>
      </c>
      <c r="R12" s="198">
        <f t="shared" ref="R12:R34" si="3">Q12-Q11</f>
        <v>3960</v>
      </c>
      <c r="S12" s="199">
        <f t="shared" ref="S12:S34" si="4">R12*24/1000</f>
        <v>95.04</v>
      </c>
      <c r="T12" s="199">
        <f t="shared" ref="T12:T34" si="5">R12/1000</f>
        <v>3.96</v>
      </c>
      <c r="U12" s="200">
        <v>5.8</v>
      </c>
      <c r="V12" s="200">
        <f t="shared" ref="V12:V34" si="6">U12</f>
        <v>5.8</v>
      </c>
      <c r="W12" s="262" t="s">
        <v>132</v>
      </c>
      <c r="X12" s="256">
        <v>0</v>
      </c>
      <c r="Y12" s="256">
        <v>0</v>
      </c>
      <c r="Z12" s="256">
        <v>1010</v>
      </c>
      <c r="AA12" s="256">
        <v>0</v>
      </c>
      <c r="AB12" s="256">
        <v>1110</v>
      </c>
      <c r="AC12" s="201" t="s">
        <v>91</v>
      </c>
      <c r="AD12" s="201" t="s">
        <v>91</v>
      </c>
      <c r="AE12" s="201" t="s">
        <v>91</v>
      </c>
      <c r="AF12" s="202" t="s">
        <v>91</v>
      </c>
      <c r="AG12" s="202">
        <v>32509652</v>
      </c>
      <c r="AH12" s="203">
        <f>IF(ISBLANK(AG12),"-",AG12-AG11)</f>
        <v>648</v>
      </c>
      <c r="AI12" s="204">
        <f t="shared" ref="AI12:AI34" si="7">AH12/T12</f>
        <v>163.63636363636363</v>
      </c>
      <c r="AJ12" s="205">
        <v>0</v>
      </c>
      <c r="AK12" s="205">
        <v>0</v>
      </c>
      <c r="AL12" s="205">
        <v>1</v>
      </c>
      <c r="AM12" s="205">
        <v>0</v>
      </c>
      <c r="AN12" s="205">
        <v>1</v>
      </c>
      <c r="AO12" s="205">
        <v>0.35</v>
      </c>
      <c r="AP12" s="256">
        <v>7152093</v>
      </c>
      <c r="AQ12" s="256">
        <f t="shared" ref="AQ12:AQ34" si="8">AP12-AP11</f>
        <v>1278</v>
      </c>
      <c r="AR12" s="208"/>
      <c r="AS12" s="207" t="s">
        <v>114</v>
      </c>
      <c r="AV12" s="188" t="s">
        <v>93</v>
      </c>
      <c r="AW12" s="188" t="s">
        <v>94</v>
      </c>
      <c r="AY12" s="253" t="s">
        <v>3</v>
      </c>
    </row>
    <row r="13" spans="2:51" x14ac:dyDescent="0.25">
      <c r="B13" s="190">
        <v>2.0833333333333299</v>
      </c>
      <c r="C13" s="190">
        <v>0.125</v>
      </c>
      <c r="D13" s="191">
        <v>13</v>
      </c>
      <c r="E13" s="192">
        <f t="shared" si="0"/>
        <v>9.1549295774647899</v>
      </c>
      <c r="F13" s="255">
        <v>66</v>
      </c>
      <c r="G13" s="192">
        <f t="shared" si="1"/>
        <v>46.478873239436624</v>
      </c>
      <c r="H13" s="193" t="s">
        <v>89</v>
      </c>
      <c r="I13" s="193">
        <f t="shared" si="2"/>
        <v>41.549295774647888</v>
      </c>
      <c r="J13" s="194">
        <f>(F13-5)/1.42</f>
        <v>42.95774647887324</v>
      </c>
      <c r="K13" s="193">
        <f>J13+(6/1.42)</f>
        <v>47.183098591549296</v>
      </c>
      <c r="L13" s="195">
        <v>14</v>
      </c>
      <c r="M13" s="196" t="s">
        <v>90</v>
      </c>
      <c r="N13" s="196">
        <v>11.2</v>
      </c>
      <c r="O13" s="197">
        <v>125</v>
      </c>
      <c r="P13" s="197">
        <v>98</v>
      </c>
      <c r="Q13" s="197">
        <v>14660300</v>
      </c>
      <c r="R13" s="198">
        <f t="shared" si="3"/>
        <v>3954</v>
      </c>
      <c r="S13" s="199">
        <f t="shared" si="4"/>
        <v>94.896000000000001</v>
      </c>
      <c r="T13" s="199">
        <f t="shared" si="5"/>
        <v>3.9540000000000002</v>
      </c>
      <c r="U13" s="200">
        <v>6.9</v>
      </c>
      <c r="V13" s="200">
        <f t="shared" si="6"/>
        <v>6.9</v>
      </c>
      <c r="W13" s="262" t="s">
        <v>132</v>
      </c>
      <c r="X13" s="256">
        <v>0</v>
      </c>
      <c r="Y13" s="256">
        <v>0</v>
      </c>
      <c r="Z13" s="256">
        <v>998</v>
      </c>
      <c r="AA13" s="256">
        <v>0</v>
      </c>
      <c r="AB13" s="256">
        <v>1110</v>
      </c>
      <c r="AC13" s="201" t="s">
        <v>91</v>
      </c>
      <c r="AD13" s="201" t="s">
        <v>91</v>
      </c>
      <c r="AE13" s="201" t="s">
        <v>91</v>
      </c>
      <c r="AF13" s="202" t="s">
        <v>91</v>
      </c>
      <c r="AG13" s="202">
        <v>32510288</v>
      </c>
      <c r="AH13" s="203">
        <f>IF(ISBLANK(AG13),"-",AG13-AG12)</f>
        <v>636</v>
      </c>
      <c r="AI13" s="204">
        <f t="shared" si="7"/>
        <v>160.84977238239756</v>
      </c>
      <c r="AJ13" s="205">
        <v>0</v>
      </c>
      <c r="AK13" s="205">
        <v>0</v>
      </c>
      <c r="AL13" s="205">
        <v>1</v>
      </c>
      <c r="AM13" s="205">
        <v>0</v>
      </c>
      <c r="AN13" s="205">
        <v>1</v>
      </c>
      <c r="AO13" s="205">
        <v>0.35</v>
      </c>
      <c r="AP13" s="256">
        <v>7153347</v>
      </c>
      <c r="AQ13" s="256">
        <f t="shared" si="8"/>
        <v>1254</v>
      </c>
      <c r="AR13" s="206"/>
      <c r="AS13" s="207" t="s">
        <v>114</v>
      </c>
      <c r="AV13" s="188" t="s">
        <v>95</v>
      </c>
      <c r="AW13" s="188" t="s">
        <v>96</v>
      </c>
      <c r="AY13" s="253" t="s">
        <v>136</v>
      </c>
    </row>
    <row r="14" spans="2:51" x14ac:dyDescent="0.25">
      <c r="B14" s="190">
        <v>2.125</v>
      </c>
      <c r="C14" s="190">
        <v>0.16666666666666699</v>
      </c>
      <c r="D14" s="191">
        <v>13</v>
      </c>
      <c r="E14" s="192">
        <f t="shared" si="0"/>
        <v>9.1549295774647899</v>
      </c>
      <c r="F14" s="255">
        <v>66</v>
      </c>
      <c r="G14" s="192">
        <f t="shared" si="1"/>
        <v>46.478873239436624</v>
      </c>
      <c r="H14" s="193" t="s">
        <v>89</v>
      </c>
      <c r="I14" s="193">
        <f t="shared" si="2"/>
        <v>41.549295774647888</v>
      </c>
      <c r="J14" s="194">
        <f>(F14-5)/1.42</f>
        <v>42.95774647887324</v>
      </c>
      <c r="K14" s="193">
        <f>J14+(6/1.42)</f>
        <v>47.183098591549296</v>
      </c>
      <c r="L14" s="195">
        <v>14</v>
      </c>
      <c r="M14" s="196" t="s">
        <v>90</v>
      </c>
      <c r="N14" s="196">
        <v>12.8</v>
      </c>
      <c r="O14" s="197">
        <v>126</v>
      </c>
      <c r="P14" s="197">
        <v>99</v>
      </c>
      <c r="Q14" s="197">
        <v>14664224</v>
      </c>
      <c r="R14" s="198">
        <f t="shared" si="3"/>
        <v>3924</v>
      </c>
      <c r="S14" s="199">
        <f t="shared" si="4"/>
        <v>94.176000000000002</v>
      </c>
      <c r="T14" s="199">
        <f t="shared" si="5"/>
        <v>3.9239999999999999</v>
      </c>
      <c r="U14" s="200">
        <v>8</v>
      </c>
      <c r="V14" s="200">
        <f t="shared" si="6"/>
        <v>8</v>
      </c>
      <c r="W14" s="262" t="s">
        <v>132</v>
      </c>
      <c r="X14" s="256">
        <v>0</v>
      </c>
      <c r="Y14" s="256">
        <v>0</v>
      </c>
      <c r="Z14" s="256">
        <v>947</v>
      </c>
      <c r="AA14" s="256">
        <v>0</v>
      </c>
      <c r="AB14" s="256">
        <v>1110</v>
      </c>
      <c r="AC14" s="201" t="s">
        <v>91</v>
      </c>
      <c r="AD14" s="201" t="s">
        <v>91</v>
      </c>
      <c r="AE14" s="201" t="s">
        <v>91</v>
      </c>
      <c r="AF14" s="202" t="s">
        <v>91</v>
      </c>
      <c r="AG14" s="202">
        <v>32510910</v>
      </c>
      <c r="AH14" s="203">
        <f t="shared" ref="AH14:AH34" si="9">IF(ISBLANK(AG14),"-",AG14-AG13)</f>
        <v>622</v>
      </c>
      <c r="AI14" s="204">
        <f t="shared" si="7"/>
        <v>158.51172273190622</v>
      </c>
      <c r="AJ14" s="205">
        <v>0</v>
      </c>
      <c r="AK14" s="205">
        <v>0</v>
      </c>
      <c r="AL14" s="205">
        <v>1</v>
      </c>
      <c r="AM14" s="205">
        <v>0</v>
      </c>
      <c r="AN14" s="205">
        <v>1</v>
      </c>
      <c r="AO14" s="205">
        <v>0.35</v>
      </c>
      <c r="AP14" s="256">
        <v>7154564</v>
      </c>
      <c r="AQ14" s="256">
        <f t="shared" si="8"/>
        <v>1217</v>
      </c>
      <c r="AR14" s="206"/>
      <c r="AS14" s="207" t="s">
        <v>114</v>
      </c>
      <c r="AT14" s="209"/>
      <c r="AV14" s="188" t="s">
        <v>97</v>
      </c>
      <c r="AW14" s="188" t="s">
        <v>98</v>
      </c>
      <c r="AY14" s="253" t="s">
        <v>135</v>
      </c>
    </row>
    <row r="15" spans="2:51" x14ac:dyDescent="0.25">
      <c r="B15" s="190">
        <v>2.1666666666666701</v>
      </c>
      <c r="C15" s="190">
        <v>0.20833333333333301</v>
      </c>
      <c r="D15" s="191">
        <v>15</v>
      </c>
      <c r="E15" s="192">
        <f t="shared" si="0"/>
        <v>10.563380281690142</v>
      </c>
      <c r="F15" s="255">
        <v>66</v>
      </c>
      <c r="G15" s="192">
        <f t="shared" si="1"/>
        <v>46.478873239436624</v>
      </c>
      <c r="H15" s="193" t="s">
        <v>89</v>
      </c>
      <c r="I15" s="193">
        <f t="shared" si="2"/>
        <v>41.549295774647888</v>
      </c>
      <c r="J15" s="194">
        <f>(F15-5)/1.42</f>
        <v>42.95774647887324</v>
      </c>
      <c r="K15" s="193">
        <f>J15+(6/1.42)</f>
        <v>47.183098591549296</v>
      </c>
      <c r="L15" s="195">
        <v>18</v>
      </c>
      <c r="M15" s="196" t="s">
        <v>90</v>
      </c>
      <c r="N15" s="196">
        <v>13.1</v>
      </c>
      <c r="O15" s="197">
        <v>101</v>
      </c>
      <c r="P15" s="197">
        <v>103</v>
      </c>
      <c r="Q15" s="197">
        <v>14668277</v>
      </c>
      <c r="R15" s="198">
        <f t="shared" si="3"/>
        <v>4053</v>
      </c>
      <c r="S15" s="199">
        <f t="shared" si="4"/>
        <v>97.272000000000006</v>
      </c>
      <c r="T15" s="199">
        <f t="shared" si="5"/>
        <v>4.0529999999999999</v>
      </c>
      <c r="U15" s="200">
        <v>9.5</v>
      </c>
      <c r="V15" s="200">
        <f t="shared" si="6"/>
        <v>9.5</v>
      </c>
      <c r="W15" s="262" t="s">
        <v>132</v>
      </c>
      <c r="X15" s="256">
        <v>0</v>
      </c>
      <c r="Y15" s="256">
        <v>0</v>
      </c>
      <c r="Z15" s="256">
        <v>1007</v>
      </c>
      <c r="AA15" s="256">
        <v>0</v>
      </c>
      <c r="AB15" s="256">
        <v>1110</v>
      </c>
      <c r="AC15" s="201" t="s">
        <v>91</v>
      </c>
      <c r="AD15" s="201" t="s">
        <v>91</v>
      </c>
      <c r="AE15" s="201" t="s">
        <v>91</v>
      </c>
      <c r="AF15" s="202" t="s">
        <v>91</v>
      </c>
      <c r="AG15" s="202">
        <v>32511570</v>
      </c>
      <c r="AH15" s="203">
        <f t="shared" si="9"/>
        <v>660</v>
      </c>
      <c r="AI15" s="204">
        <f t="shared" si="7"/>
        <v>162.84233900814212</v>
      </c>
      <c r="AJ15" s="205">
        <v>0</v>
      </c>
      <c r="AK15" s="205">
        <v>0</v>
      </c>
      <c r="AL15" s="205">
        <v>1</v>
      </c>
      <c r="AM15" s="205">
        <v>0</v>
      </c>
      <c r="AN15" s="205">
        <v>1</v>
      </c>
      <c r="AO15" s="205">
        <v>0.35</v>
      </c>
      <c r="AP15" s="256">
        <v>7155738</v>
      </c>
      <c r="AQ15" s="256">
        <f t="shared" si="8"/>
        <v>1174</v>
      </c>
      <c r="AR15" s="206"/>
      <c r="AS15" s="207" t="s">
        <v>114</v>
      </c>
      <c r="AV15" s="188" t="s">
        <v>99</v>
      </c>
      <c r="AW15" s="188" t="s">
        <v>100</v>
      </c>
      <c r="AY15" s="253" t="s">
        <v>143</v>
      </c>
    </row>
    <row r="16" spans="2:51" x14ac:dyDescent="0.25">
      <c r="B16" s="190">
        <v>2.2083333333333299</v>
      </c>
      <c r="C16" s="190">
        <v>0.25</v>
      </c>
      <c r="D16" s="191">
        <v>9</v>
      </c>
      <c r="E16" s="192">
        <f t="shared" si="0"/>
        <v>6.3380281690140849</v>
      </c>
      <c r="F16" s="210">
        <v>68</v>
      </c>
      <c r="G16" s="192">
        <f t="shared" si="1"/>
        <v>47.887323943661976</v>
      </c>
      <c r="H16" s="193" t="s">
        <v>89</v>
      </c>
      <c r="I16" s="193">
        <f t="shared" si="2"/>
        <v>46.478873239436624</v>
      </c>
      <c r="J16" s="194">
        <f t="shared" ref="J16:J25" si="10">F16/1.42</f>
        <v>47.887323943661976</v>
      </c>
      <c r="K16" s="193">
        <f>J16+1.42</f>
        <v>49.307323943661977</v>
      </c>
      <c r="L16" s="195">
        <v>19</v>
      </c>
      <c r="M16" s="196" t="s">
        <v>101</v>
      </c>
      <c r="N16" s="196">
        <v>13.1</v>
      </c>
      <c r="O16" s="197">
        <v>123</v>
      </c>
      <c r="P16" s="197">
        <v>124</v>
      </c>
      <c r="Q16" s="197">
        <v>14672885</v>
      </c>
      <c r="R16" s="198">
        <f t="shared" si="3"/>
        <v>4608</v>
      </c>
      <c r="S16" s="199">
        <f t="shared" si="4"/>
        <v>110.592</v>
      </c>
      <c r="T16" s="199">
        <f t="shared" si="5"/>
        <v>4.6079999999999997</v>
      </c>
      <c r="U16" s="200">
        <v>9.5</v>
      </c>
      <c r="V16" s="200">
        <f t="shared" si="6"/>
        <v>9.5</v>
      </c>
      <c r="W16" s="262" t="s">
        <v>132</v>
      </c>
      <c r="X16" s="256">
        <v>0</v>
      </c>
      <c r="Y16" s="256">
        <v>0</v>
      </c>
      <c r="Z16" s="256">
        <v>1170</v>
      </c>
      <c r="AA16" s="256">
        <v>0</v>
      </c>
      <c r="AB16" s="256">
        <v>1169</v>
      </c>
      <c r="AC16" s="201" t="s">
        <v>91</v>
      </c>
      <c r="AD16" s="201" t="s">
        <v>91</v>
      </c>
      <c r="AE16" s="201" t="s">
        <v>91</v>
      </c>
      <c r="AF16" s="202" t="s">
        <v>91</v>
      </c>
      <c r="AG16" s="202">
        <v>32512334</v>
      </c>
      <c r="AH16" s="203">
        <f t="shared" si="9"/>
        <v>764</v>
      </c>
      <c r="AI16" s="204">
        <f t="shared" si="7"/>
        <v>165.79861111111111</v>
      </c>
      <c r="AJ16" s="205">
        <v>0</v>
      </c>
      <c r="AK16" s="205">
        <v>0</v>
      </c>
      <c r="AL16" s="205">
        <v>1</v>
      </c>
      <c r="AM16" s="205">
        <v>0</v>
      </c>
      <c r="AN16" s="205">
        <v>1</v>
      </c>
      <c r="AO16" s="329">
        <v>0</v>
      </c>
      <c r="AP16" s="256">
        <v>7155738</v>
      </c>
      <c r="AQ16" s="256">
        <f t="shared" si="8"/>
        <v>0</v>
      </c>
      <c r="AR16" s="208"/>
      <c r="AS16" s="207" t="s">
        <v>102</v>
      </c>
      <c r="AV16" s="188" t="s">
        <v>103</v>
      </c>
      <c r="AW16" s="188" t="s">
        <v>104</v>
      </c>
      <c r="AY16" s="253" t="s">
        <v>133</v>
      </c>
    </row>
    <row r="17" spans="1:51" x14ac:dyDescent="0.25">
      <c r="B17" s="190">
        <v>2.25</v>
      </c>
      <c r="C17" s="190">
        <v>0.29166666666666702</v>
      </c>
      <c r="D17" s="191">
        <v>8</v>
      </c>
      <c r="E17" s="192">
        <f t="shared" si="0"/>
        <v>5.6338028169014089</v>
      </c>
      <c r="F17" s="210">
        <v>83</v>
      </c>
      <c r="G17" s="192">
        <f t="shared" si="1"/>
        <v>58.450704225352112</v>
      </c>
      <c r="H17" s="193" t="s">
        <v>89</v>
      </c>
      <c r="I17" s="193">
        <f t="shared" si="2"/>
        <v>57.04225352112676</v>
      </c>
      <c r="J17" s="194">
        <f t="shared" si="10"/>
        <v>58.450704225352112</v>
      </c>
      <c r="K17" s="193">
        <f t="shared" ref="K17:K22" si="11">J17+1.42</f>
        <v>59.870704225352114</v>
      </c>
      <c r="L17" s="195">
        <v>19</v>
      </c>
      <c r="M17" s="196" t="s">
        <v>101</v>
      </c>
      <c r="N17" s="196">
        <v>16.7</v>
      </c>
      <c r="O17" s="197">
        <v>137</v>
      </c>
      <c r="P17" s="197">
        <v>141</v>
      </c>
      <c r="Q17" s="197">
        <v>14678805</v>
      </c>
      <c r="R17" s="198">
        <f t="shared" si="3"/>
        <v>5920</v>
      </c>
      <c r="S17" s="199">
        <f t="shared" si="4"/>
        <v>142.08000000000001</v>
      </c>
      <c r="T17" s="199">
        <f t="shared" si="5"/>
        <v>5.92</v>
      </c>
      <c r="U17" s="200">
        <v>9.1</v>
      </c>
      <c r="V17" s="200">
        <f t="shared" si="6"/>
        <v>9.1</v>
      </c>
      <c r="W17" s="262" t="s">
        <v>152</v>
      </c>
      <c r="X17" s="256">
        <v>0</v>
      </c>
      <c r="Y17" s="256">
        <v>1040</v>
      </c>
      <c r="Z17" s="256">
        <v>1196</v>
      </c>
      <c r="AA17" s="256">
        <v>1185</v>
      </c>
      <c r="AB17" s="256">
        <v>1198</v>
      </c>
      <c r="AC17" s="201" t="s">
        <v>91</v>
      </c>
      <c r="AD17" s="201" t="s">
        <v>91</v>
      </c>
      <c r="AE17" s="201" t="s">
        <v>91</v>
      </c>
      <c r="AF17" s="202" t="s">
        <v>91</v>
      </c>
      <c r="AG17" s="202">
        <v>32513662</v>
      </c>
      <c r="AH17" s="203">
        <f t="shared" si="9"/>
        <v>1328</v>
      </c>
      <c r="AI17" s="204">
        <f t="shared" si="7"/>
        <v>224.32432432432432</v>
      </c>
      <c r="AJ17" s="205">
        <v>0</v>
      </c>
      <c r="AK17" s="205">
        <v>1</v>
      </c>
      <c r="AL17" s="205">
        <v>1</v>
      </c>
      <c r="AM17" s="205">
        <v>1</v>
      </c>
      <c r="AN17" s="205">
        <v>1</v>
      </c>
      <c r="AO17" s="329">
        <v>0</v>
      </c>
      <c r="AP17" s="256">
        <v>7155738</v>
      </c>
      <c r="AQ17" s="256">
        <f t="shared" si="8"/>
        <v>0</v>
      </c>
      <c r="AR17" s="206"/>
      <c r="AS17" s="207" t="s">
        <v>102</v>
      </c>
      <c r="AT17" s="209"/>
      <c r="AV17" s="188" t="s">
        <v>105</v>
      </c>
      <c r="AW17" s="188" t="s">
        <v>106</v>
      </c>
      <c r="AY17" s="257"/>
    </row>
    <row r="18" spans="1:51" x14ac:dyDescent="0.25">
      <c r="B18" s="190">
        <v>2.2916666666666701</v>
      </c>
      <c r="C18" s="190">
        <v>0.33333333333333298</v>
      </c>
      <c r="D18" s="191">
        <v>8</v>
      </c>
      <c r="E18" s="192">
        <f t="shared" si="0"/>
        <v>5.6338028169014089</v>
      </c>
      <c r="F18" s="210">
        <v>83</v>
      </c>
      <c r="G18" s="192">
        <f t="shared" si="1"/>
        <v>58.450704225352112</v>
      </c>
      <c r="H18" s="193" t="s">
        <v>89</v>
      </c>
      <c r="I18" s="193">
        <f t="shared" si="2"/>
        <v>57.04225352112676</v>
      </c>
      <c r="J18" s="194">
        <f t="shared" si="10"/>
        <v>58.450704225352112</v>
      </c>
      <c r="K18" s="193">
        <f t="shared" si="11"/>
        <v>59.870704225352114</v>
      </c>
      <c r="L18" s="195">
        <v>19</v>
      </c>
      <c r="M18" s="196" t="s">
        <v>101</v>
      </c>
      <c r="N18" s="196">
        <v>17.3</v>
      </c>
      <c r="O18" s="197">
        <v>135</v>
      </c>
      <c r="P18" s="197">
        <v>152</v>
      </c>
      <c r="Q18" s="197">
        <v>14685107</v>
      </c>
      <c r="R18" s="198">
        <f t="shared" si="3"/>
        <v>6302</v>
      </c>
      <c r="S18" s="199">
        <f t="shared" si="4"/>
        <v>151.24799999999999</v>
      </c>
      <c r="T18" s="199">
        <f t="shared" si="5"/>
        <v>6.3019999999999996</v>
      </c>
      <c r="U18" s="200">
        <v>8.4</v>
      </c>
      <c r="V18" s="200">
        <f t="shared" si="6"/>
        <v>8.4</v>
      </c>
      <c r="W18" s="262" t="s">
        <v>152</v>
      </c>
      <c r="X18" s="256">
        <v>0</v>
      </c>
      <c r="Y18" s="256">
        <v>1112</v>
      </c>
      <c r="Z18" s="256">
        <v>1196</v>
      </c>
      <c r="AA18" s="256">
        <v>1185</v>
      </c>
      <c r="AB18" s="256">
        <v>1198</v>
      </c>
      <c r="AC18" s="201" t="s">
        <v>91</v>
      </c>
      <c r="AD18" s="201" t="s">
        <v>91</v>
      </c>
      <c r="AE18" s="201" t="s">
        <v>91</v>
      </c>
      <c r="AF18" s="202" t="s">
        <v>91</v>
      </c>
      <c r="AG18" s="202">
        <v>32515074</v>
      </c>
      <c r="AH18" s="203">
        <f t="shared" si="9"/>
        <v>1412</v>
      </c>
      <c r="AI18" s="204">
        <f t="shared" si="7"/>
        <v>224.05585528403682</v>
      </c>
      <c r="AJ18" s="205">
        <v>0</v>
      </c>
      <c r="AK18" s="205">
        <v>1</v>
      </c>
      <c r="AL18" s="205">
        <v>1</v>
      </c>
      <c r="AM18" s="205">
        <v>1</v>
      </c>
      <c r="AN18" s="205">
        <v>1</v>
      </c>
      <c r="AO18" s="329">
        <v>0</v>
      </c>
      <c r="AP18" s="256">
        <v>7155738</v>
      </c>
      <c r="AQ18" s="256">
        <f t="shared" si="8"/>
        <v>0</v>
      </c>
      <c r="AR18" s="206"/>
      <c r="AS18" s="207" t="s">
        <v>102</v>
      </c>
      <c r="AV18" s="188" t="s">
        <v>107</v>
      </c>
      <c r="AW18" s="188" t="s">
        <v>108</v>
      </c>
      <c r="AY18" s="257"/>
    </row>
    <row r="19" spans="1:51" x14ac:dyDescent="0.25">
      <c r="B19" s="190">
        <v>2.3333333333333299</v>
      </c>
      <c r="C19" s="190">
        <v>0.375</v>
      </c>
      <c r="D19" s="191">
        <v>8</v>
      </c>
      <c r="E19" s="192">
        <f t="shared" si="0"/>
        <v>5.6338028169014089</v>
      </c>
      <c r="F19" s="210">
        <v>83</v>
      </c>
      <c r="G19" s="192">
        <f t="shared" si="1"/>
        <v>58.450704225352112</v>
      </c>
      <c r="H19" s="193" t="s">
        <v>89</v>
      </c>
      <c r="I19" s="193">
        <f t="shared" si="2"/>
        <v>57.04225352112676</v>
      </c>
      <c r="J19" s="194">
        <f t="shared" si="10"/>
        <v>58.450704225352112</v>
      </c>
      <c r="K19" s="193">
        <f t="shared" si="11"/>
        <v>59.870704225352114</v>
      </c>
      <c r="L19" s="195">
        <v>19</v>
      </c>
      <c r="M19" s="196" t="s">
        <v>101</v>
      </c>
      <c r="N19" s="196">
        <v>18.399999999999999</v>
      </c>
      <c r="O19" s="197">
        <v>136</v>
      </c>
      <c r="P19" s="197">
        <v>150</v>
      </c>
      <c r="Q19" s="197">
        <v>14691328</v>
      </c>
      <c r="R19" s="198">
        <f t="shared" si="3"/>
        <v>6221</v>
      </c>
      <c r="S19" s="199">
        <f t="shared" si="4"/>
        <v>149.304</v>
      </c>
      <c r="T19" s="199">
        <f t="shared" si="5"/>
        <v>6.2210000000000001</v>
      </c>
      <c r="U19" s="200">
        <v>7.6</v>
      </c>
      <c r="V19" s="200">
        <f t="shared" si="6"/>
        <v>7.6</v>
      </c>
      <c r="W19" s="262" t="s">
        <v>152</v>
      </c>
      <c r="X19" s="256">
        <v>0</v>
      </c>
      <c r="Y19" s="256">
        <v>1119</v>
      </c>
      <c r="Z19" s="256">
        <v>1196</v>
      </c>
      <c r="AA19" s="256">
        <v>1185</v>
      </c>
      <c r="AB19" s="256">
        <v>1198</v>
      </c>
      <c r="AC19" s="201" t="s">
        <v>91</v>
      </c>
      <c r="AD19" s="201" t="s">
        <v>91</v>
      </c>
      <c r="AE19" s="201" t="s">
        <v>91</v>
      </c>
      <c r="AF19" s="202" t="s">
        <v>91</v>
      </c>
      <c r="AG19" s="202">
        <v>32516492</v>
      </c>
      <c r="AH19" s="203">
        <f t="shared" si="9"/>
        <v>1418</v>
      </c>
      <c r="AI19" s="204">
        <f t="shared" si="7"/>
        <v>227.93763060601188</v>
      </c>
      <c r="AJ19" s="205">
        <v>0</v>
      </c>
      <c r="AK19" s="205">
        <v>1</v>
      </c>
      <c r="AL19" s="205">
        <v>1</v>
      </c>
      <c r="AM19" s="205">
        <v>1</v>
      </c>
      <c r="AN19" s="205">
        <v>1</v>
      </c>
      <c r="AO19" s="329">
        <v>0</v>
      </c>
      <c r="AP19" s="256">
        <v>7155738</v>
      </c>
      <c r="AQ19" s="256">
        <f t="shared" si="8"/>
        <v>0</v>
      </c>
      <c r="AR19" s="206"/>
      <c r="AS19" s="207" t="s">
        <v>102</v>
      </c>
      <c r="AV19" s="188" t="s">
        <v>109</v>
      </c>
      <c r="AW19" s="188" t="s">
        <v>110</v>
      </c>
      <c r="AY19" s="257"/>
    </row>
    <row r="20" spans="1:51" x14ac:dyDescent="0.25">
      <c r="B20" s="190">
        <v>2.375</v>
      </c>
      <c r="C20" s="190">
        <v>0.41666666666666669</v>
      </c>
      <c r="D20" s="191">
        <v>8</v>
      </c>
      <c r="E20" s="192">
        <f t="shared" si="0"/>
        <v>5.6338028169014089</v>
      </c>
      <c r="F20" s="210">
        <v>83</v>
      </c>
      <c r="G20" s="192">
        <f t="shared" si="1"/>
        <v>58.450704225352112</v>
      </c>
      <c r="H20" s="193" t="s">
        <v>89</v>
      </c>
      <c r="I20" s="193">
        <f t="shared" si="2"/>
        <v>57.04225352112676</v>
      </c>
      <c r="J20" s="194">
        <f t="shared" si="10"/>
        <v>58.450704225352112</v>
      </c>
      <c r="K20" s="193">
        <f t="shared" si="11"/>
        <v>59.870704225352114</v>
      </c>
      <c r="L20" s="195">
        <v>19</v>
      </c>
      <c r="M20" s="196" t="s">
        <v>101</v>
      </c>
      <c r="N20" s="196">
        <v>17.7</v>
      </c>
      <c r="O20" s="197">
        <v>134</v>
      </c>
      <c r="P20" s="197">
        <v>147</v>
      </c>
      <c r="Q20" s="197">
        <v>14697537</v>
      </c>
      <c r="R20" s="198">
        <f t="shared" si="3"/>
        <v>6209</v>
      </c>
      <c r="S20" s="199">
        <f t="shared" si="4"/>
        <v>149.01599999999999</v>
      </c>
      <c r="T20" s="199">
        <f t="shared" si="5"/>
        <v>6.2089999999999996</v>
      </c>
      <c r="U20" s="200">
        <v>6.7</v>
      </c>
      <c r="V20" s="200">
        <f t="shared" si="6"/>
        <v>6.7</v>
      </c>
      <c r="W20" s="262" t="s">
        <v>152</v>
      </c>
      <c r="X20" s="256">
        <v>0</v>
      </c>
      <c r="Y20" s="256">
        <v>1118</v>
      </c>
      <c r="Z20" s="256">
        <v>1196</v>
      </c>
      <c r="AA20" s="256">
        <v>1185</v>
      </c>
      <c r="AB20" s="256">
        <v>1198</v>
      </c>
      <c r="AC20" s="201" t="s">
        <v>91</v>
      </c>
      <c r="AD20" s="201" t="s">
        <v>91</v>
      </c>
      <c r="AE20" s="201" t="s">
        <v>91</v>
      </c>
      <c r="AF20" s="202" t="s">
        <v>91</v>
      </c>
      <c r="AG20" s="202">
        <v>32517898</v>
      </c>
      <c r="AH20" s="203">
        <f t="shared" si="9"/>
        <v>1406</v>
      </c>
      <c r="AI20" s="204">
        <f t="shared" si="7"/>
        <v>226.4454823643099</v>
      </c>
      <c r="AJ20" s="205">
        <v>0</v>
      </c>
      <c r="AK20" s="205">
        <v>1</v>
      </c>
      <c r="AL20" s="205">
        <v>1</v>
      </c>
      <c r="AM20" s="205">
        <v>1</v>
      </c>
      <c r="AN20" s="205">
        <v>1</v>
      </c>
      <c r="AO20" s="329">
        <v>0</v>
      </c>
      <c r="AP20" s="256">
        <v>7155738</v>
      </c>
      <c r="AQ20" s="256">
        <f t="shared" si="8"/>
        <v>0</v>
      </c>
      <c r="AR20" s="208"/>
      <c r="AS20" s="207" t="s">
        <v>102</v>
      </c>
      <c r="AY20" s="257"/>
    </row>
    <row r="21" spans="1:51" x14ac:dyDescent="0.25">
      <c r="B21" s="190">
        <v>2.4166666666666701</v>
      </c>
      <c r="C21" s="190">
        <v>0.45833333333333298</v>
      </c>
      <c r="D21" s="191">
        <v>7</v>
      </c>
      <c r="E21" s="192">
        <f t="shared" si="0"/>
        <v>4.9295774647887329</v>
      </c>
      <c r="F21" s="210">
        <v>83</v>
      </c>
      <c r="G21" s="192">
        <f t="shared" si="1"/>
        <v>58.450704225352112</v>
      </c>
      <c r="H21" s="193" t="s">
        <v>89</v>
      </c>
      <c r="I21" s="193">
        <f t="shared" si="2"/>
        <v>57.04225352112676</v>
      </c>
      <c r="J21" s="194">
        <f t="shared" si="10"/>
        <v>58.450704225352112</v>
      </c>
      <c r="K21" s="193">
        <f t="shared" si="11"/>
        <v>59.870704225352114</v>
      </c>
      <c r="L21" s="195">
        <v>19</v>
      </c>
      <c r="M21" s="196" t="s">
        <v>101</v>
      </c>
      <c r="N21" s="196">
        <v>17.7</v>
      </c>
      <c r="O21" s="197">
        <v>130</v>
      </c>
      <c r="P21" s="197">
        <v>148</v>
      </c>
      <c r="Q21" s="197">
        <v>14703715</v>
      </c>
      <c r="R21" s="198">
        <f>Q21-Q20</f>
        <v>6178</v>
      </c>
      <c r="S21" s="199">
        <f t="shared" si="4"/>
        <v>148.27199999999999</v>
      </c>
      <c r="T21" s="199">
        <f t="shared" si="5"/>
        <v>6.1779999999999999</v>
      </c>
      <c r="U21" s="200">
        <v>6</v>
      </c>
      <c r="V21" s="200">
        <f t="shared" si="6"/>
        <v>6</v>
      </c>
      <c r="W21" s="262" t="s">
        <v>152</v>
      </c>
      <c r="X21" s="256">
        <v>0</v>
      </c>
      <c r="Y21" s="256">
        <v>1154</v>
      </c>
      <c r="Z21" s="256">
        <v>1196</v>
      </c>
      <c r="AA21" s="256">
        <v>1185</v>
      </c>
      <c r="AB21" s="256">
        <v>1198</v>
      </c>
      <c r="AC21" s="201" t="s">
        <v>91</v>
      </c>
      <c r="AD21" s="201" t="s">
        <v>91</v>
      </c>
      <c r="AE21" s="201" t="s">
        <v>91</v>
      </c>
      <c r="AF21" s="202" t="s">
        <v>91</v>
      </c>
      <c r="AG21" s="202">
        <v>32519310</v>
      </c>
      <c r="AH21" s="203">
        <f t="shared" si="9"/>
        <v>1412</v>
      </c>
      <c r="AI21" s="204">
        <f t="shared" si="7"/>
        <v>228.5529297507284</v>
      </c>
      <c r="AJ21" s="205">
        <v>0</v>
      </c>
      <c r="AK21" s="205">
        <v>1</v>
      </c>
      <c r="AL21" s="205">
        <v>1</v>
      </c>
      <c r="AM21" s="205">
        <v>1</v>
      </c>
      <c r="AN21" s="205">
        <v>1</v>
      </c>
      <c r="AO21" s="329">
        <v>0</v>
      </c>
      <c r="AP21" s="256">
        <v>7155738</v>
      </c>
      <c r="AQ21" s="256">
        <f t="shared" si="8"/>
        <v>0</v>
      </c>
      <c r="AR21" s="206"/>
      <c r="AS21" s="207" t="s">
        <v>102</v>
      </c>
      <c r="AY21" s="257"/>
    </row>
    <row r="22" spans="1:51" x14ac:dyDescent="0.25">
      <c r="B22" s="190">
        <v>2.4583333333333299</v>
      </c>
      <c r="C22" s="190">
        <v>0.5</v>
      </c>
      <c r="D22" s="191">
        <v>7</v>
      </c>
      <c r="E22" s="192">
        <f t="shared" si="0"/>
        <v>4.9295774647887329</v>
      </c>
      <c r="F22" s="210">
        <v>83</v>
      </c>
      <c r="G22" s="192">
        <f t="shared" si="1"/>
        <v>58.450704225352112</v>
      </c>
      <c r="H22" s="193" t="s">
        <v>89</v>
      </c>
      <c r="I22" s="193">
        <f t="shared" si="2"/>
        <v>57.04225352112676</v>
      </c>
      <c r="J22" s="194">
        <f t="shared" si="10"/>
        <v>58.450704225352112</v>
      </c>
      <c r="K22" s="193">
        <f t="shared" si="11"/>
        <v>59.870704225352114</v>
      </c>
      <c r="L22" s="195">
        <v>19</v>
      </c>
      <c r="M22" s="196" t="s">
        <v>101</v>
      </c>
      <c r="N22" s="196">
        <v>17.3</v>
      </c>
      <c r="O22" s="197">
        <v>132</v>
      </c>
      <c r="P22" s="197">
        <v>147</v>
      </c>
      <c r="Q22" s="197">
        <v>14709764</v>
      </c>
      <c r="R22" s="198">
        <f t="shared" si="3"/>
        <v>6049</v>
      </c>
      <c r="S22" s="199">
        <f t="shared" si="4"/>
        <v>145.17599999999999</v>
      </c>
      <c r="T22" s="199">
        <f t="shared" si="5"/>
        <v>6.0490000000000004</v>
      </c>
      <c r="U22" s="200">
        <v>5.2</v>
      </c>
      <c r="V22" s="200">
        <f t="shared" si="6"/>
        <v>5.2</v>
      </c>
      <c r="W22" s="262" t="s">
        <v>152</v>
      </c>
      <c r="X22" s="256">
        <v>0</v>
      </c>
      <c r="Y22" s="256">
        <v>1120</v>
      </c>
      <c r="Z22" s="256">
        <v>1196</v>
      </c>
      <c r="AA22" s="256">
        <v>1185</v>
      </c>
      <c r="AB22" s="256">
        <v>1198</v>
      </c>
      <c r="AC22" s="201" t="s">
        <v>91</v>
      </c>
      <c r="AD22" s="201" t="s">
        <v>91</v>
      </c>
      <c r="AE22" s="201" t="s">
        <v>91</v>
      </c>
      <c r="AF22" s="202" t="s">
        <v>91</v>
      </c>
      <c r="AG22" s="202">
        <v>32520712</v>
      </c>
      <c r="AH22" s="203">
        <f t="shared" si="9"/>
        <v>1402</v>
      </c>
      <c r="AI22" s="204">
        <f t="shared" si="7"/>
        <v>231.77384691684574</v>
      </c>
      <c r="AJ22" s="205">
        <v>0</v>
      </c>
      <c r="AK22" s="205">
        <v>1</v>
      </c>
      <c r="AL22" s="205">
        <v>1</v>
      </c>
      <c r="AM22" s="205">
        <v>1</v>
      </c>
      <c r="AN22" s="205">
        <v>1</v>
      </c>
      <c r="AO22" s="329">
        <v>0</v>
      </c>
      <c r="AP22" s="256">
        <v>7155738</v>
      </c>
      <c r="AQ22" s="256">
        <f t="shared" si="8"/>
        <v>0</v>
      </c>
      <c r="AR22" s="206"/>
      <c r="AS22" s="207" t="s">
        <v>102</v>
      </c>
      <c r="AV22" s="211" t="s">
        <v>111</v>
      </c>
      <c r="AY22" s="257"/>
    </row>
    <row r="23" spans="1:51" x14ac:dyDescent="0.25">
      <c r="A23" s="301" t="s">
        <v>144</v>
      </c>
      <c r="B23" s="190">
        <v>2.5</v>
      </c>
      <c r="C23" s="190">
        <v>0.54166666666666696</v>
      </c>
      <c r="D23" s="191">
        <v>6</v>
      </c>
      <c r="E23" s="192">
        <f t="shared" si="0"/>
        <v>4.2253521126760569</v>
      </c>
      <c r="F23" s="255">
        <v>81</v>
      </c>
      <c r="G23" s="192">
        <f t="shared" si="1"/>
        <v>57.04225352112676</v>
      </c>
      <c r="H23" s="193" t="s">
        <v>89</v>
      </c>
      <c r="I23" s="193">
        <f t="shared" si="2"/>
        <v>55.633802816901408</v>
      </c>
      <c r="J23" s="194">
        <f t="shared" si="10"/>
        <v>57.04225352112676</v>
      </c>
      <c r="K23" s="193">
        <f>J23+(6/1.42)</f>
        <v>61.267605633802816</v>
      </c>
      <c r="L23" s="195">
        <v>19</v>
      </c>
      <c r="M23" s="196" t="s">
        <v>101</v>
      </c>
      <c r="N23" s="196">
        <v>17.5</v>
      </c>
      <c r="O23" s="197">
        <v>134</v>
      </c>
      <c r="P23" s="197">
        <v>139</v>
      </c>
      <c r="Q23" s="197">
        <v>14715623</v>
      </c>
      <c r="R23" s="198">
        <f t="shared" si="3"/>
        <v>5859</v>
      </c>
      <c r="S23" s="199">
        <f t="shared" si="4"/>
        <v>140.61600000000001</v>
      </c>
      <c r="T23" s="199">
        <f t="shared" si="5"/>
        <v>5.859</v>
      </c>
      <c r="U23" s="200">
        <v>4.7</v>
      </c>
      <c r="V23" s="200">
        <f t="shared" si="6"/>
        <v>4.7</v>
      </c>
      <c r="W23" s="262" t="s">
        <v>152</v>
      </c>
      <c r="X23" s="256">
        <v>0</v>
      </c>
      <c r="Y23" s="256">
        <v>1029</v>
      </c>
      <c r="Z23" s="256">
        <v>1196</v>
      </c>
      <c r="AA23" s="256">
        <v>1185</v>
      </c>
      <c r="AB23" s="256">
        <v>1198</v>
      </c>
      <c r="AC23" s="201" t="s">
        <v>91</v>
      </c>
      <c r="AD23" s="201" t="s">
        <v>91</v>
      </c>
      <c r="AE23" s="201" t="s">
        <v>91</v>
      </c>
      <c r="AF23" s="202" t="s">
        <v>91</v>
      </c>
      <c r="AG23" s="202">
        <v>32522076</v>
      </c>
      <c r="AH23" s="203">
        <f t="shared" si="9"/>
        <v>1364</v>
      </c>
      <c r="AI23" s="204">
        <f t="shared" si="7"/>
        <v>232.80423280423281</v>
      </c>
      <c r="AJ23" s="205">
        <v>0</v>
      </c>
      <c r="AK23" s="205">
        <v>1</v>
      </c>
      <c r="AL23" s="205">
        <v>1</v>
      </c>
      <c r="AM23" s="205">
        <v>1</v>
      </c>
      <c r="AN23" s="205">
        <v>1</v>
      </c>
      <c r="AO23" s="329">
        <v>0</v>
      </c>
      <c r="AP23" s="256">
        <v>7155738</v>
      </c>
      <c r="AQ23" s="256">
        <f t="shared" si="8"/>
        <v>0</v>
      </c>
      <c r="AR23" s="206"/>
      <c r="AS23" s="207" t="s">
        <v>114</v>
      </c>
      <c r="AT23" s="209"/>
      <c r="AV23" s="212" t="s">
        <v>112</v>
      </c>
      <c r="AW23" s="213" t="s">
        <v>113</v>
      </c>
      <c r="AY23" s="257"/>
    </row>
    <row r="24" spans="1:51" x14ac:dyDescent="0.25">
      <c r="B24" s="190">
        <v>2.5416666666666701</v>
      </c>
      <c r="C24" s="190">
        <v>0.58333333333333404</v>
      </c>
      <c r="D24" s="191">
        <v>6</v>
      </c>
      <c r="E24" s="192">
        <f t="shared" si="0"/>
        <v>4.2253521126760569</v>
      </c>
      <c r="F24" s="255">
        <v>81</v>
      </c>
      <c r="G24" s="192">
        <f t="shared" si="1"/>
        <v>57.04225352112676</v>
      </c>
      <c r="H24" s="193" t="s">
        <v>89</v>
      </c>
      <c r="I24" s="193">
        <f t="shared" si="2"/>
        <v>55.633802816901408</v>
      </c>
      <c r="J24" s="194">
        <f t="shared" si="10"/>
        <v>57.04225352112676</v>
      </c>
      <c r="K24" s="193">
        <f t="shared" ref="K24:K34" si="12">J24+(6/1.42)</f>
        <v>61.267605633802816</v>
      </c>
      <c r="L24" s="195">
        <v>18</v>
      </c>
      <c r="M24" s="196" t="s">
        <v>101</v>
      </c>
      <c r="N24" s="196">
        <v>17.3</v>
      </c>
      <c r="O24" s="197">
        <v>136</v>
      </c>
      <c r="P24" s="197">
        <v>137</v>
      </c>
      <c r="Q24" s="197">
        <v>14721448</v>
      </c>
      <c r="R24" s="198">
        <f t="shared" si="3"/>
        <v>5825</v>
      </c>
      <c r="S24" s="199">
        <f t="shared" si="4"/>
        <v>139.80000000000001</v>
      </c>
      <c r="T24" s="199">
        <f t="shared" si="5"/>
        <v>5.8250000000000002</v>
      </c>
      <c r="U24" s="200">
        <v>4.5999999999999996</v>
      </c>
      <c r="V24" s="200">
        <f t="shared" si="6"/>
        <v>4.5999999999999996</v>
      </c>
      <c r="W24" s="262" t="s">
        <v>152</v>
      </c>
      <c r="X24" s="256">
        <v>0</v>
      </c>
      <c r="Y24" s="256">
        <v>1014</v>
      </c>
      <c r="Z24" s="256">
        <v>1196</v>
      </c>
      <c r="AA24" s="256">
        <v>1185</v>
      </c>
      <c r="AB24" s="256">
        <v>1198</v>
      </c>
      <c r="AC24" s="201" t="s">
        <v>91</v>
      </c>
      <c r="AD24" s="201" t="s">
        <v>91</v>
      </c>
      <c r="AE24" s="201" t="s">
        <v>91</v>
      </c>
      <c r="AF24" s="202" t="s">
        <v>91</v>
      </c>
      <c r="AG24" s="202">
        <v>32523426</v>
      </c>
      <c r="AH24" s="203">
        <f t="shared" si="9"/>
        <v>1350</v>
      </c>
      <c r="AI24" s="204">
        <f t="shared" si="7"/>
        <v>231.75965665236052</v>
      </c>
      <c r="AJ24" s="205">
        <v>0</v>
      </c>
      <c r="AK24" s="205">
        <v>1</v>
      </c>
      <c r="AL24" s="205">
        <v>1</v>
      </c>
      <c r="AM24" s="205">
        <v>1</v>
      </c>
      <c r="AN24" s="205">
        <v>1</v>
      </c>
      <c r="AO24" s="329">
        <v>0</v>
      </c>
      <c r="AP24" s="256">
        <v>7155738</v>
      </c>
      <c r="AQ24" s="256">
        <f t="shared" si="8"/>
        <v>0</v>
      </c>
      <c r="AR24" s="208"/>
      <c r="AS24" s="207" t="s">
        <v>114</v>
      </c>
      <c r="AV24" s="214" t="s">
        <v>30</v>
      </c>
      <c r="AW24" s="214">
        <v>14.7</v>
      </c>
      <c r="AY24" s="257"/>
    </row>
    <row r="25" spans="1:51" x14ac:dyDescent="0.25">
      <c r="B25" s="190">
        <v>2.5833333333333299</v>
      </c>
      <c r="C25" s="190">
        <v>0.625</v>
      </c>
      <c r="D25" s="191">
        <v>5</v>
      </c>
      <c r="E25" s="192">
        <f t="shared" si="0"/>
        <v>3.5211267605633805</v>
      </c>
      <c r="F25" s="255">
        <v>81</v>
      </c>
      <c r="G25" s="192">
        <f t="shared" si="1"/>
        <v>57.04225352112676</v>
      </c>
      <c r="H25" s="193" t="s">
        <v>89</v>
      </c>
      <c r="I25" s="193">
        <f t="shared" si="2"/>
        <v>55.633802816901408</v>
      </c>
      <c r="J25" s="194">
        <f t="shared" si="10"/>
        <v>57.04225352112676</v>
      </c>
      <c r="K25" s="193">
        <f t="shared" si="12"/>
        <v>61.267605633802816</v>
      </c>
      <c r="L25" s="195">
        <v>18</v>
      </c>
      <c r="M25" s="196" t="s">
        <v>101</v>
      </c>
      <c r="N25" s="196">
        <v>16.899999999999999</v>
      </c>
      <c r="O25" s="197">
        <v>135</v>
      </c>
      <c r="P25" s="197">
        <v>136</v>
      </c>
      <c r="Q25" s="197">
        <v>14727074</v>
      </c>
      <c r="R25" s="198">
        <f t="shared" si="3"/>
        <v>5626</v>
      </c>
      <c r="S25" s="199">
        <f t="shared" si="4"/>
        <v>135.024</v>
      </c>
      <c r="T25" s="199">
        <f t="shared" si="5"/>
        <v>5.6260000000000003</v>
      </c>
      <c r="U25" s="200">
        <v>4.4000000000000004</v>
      </c>
      <c r="V25" s="200">
        <f t="shared" si="6"/>
        <v>4.4000000000000004</v>
      </c>
      <c r="W25" s="262" t="s">
        <v>152</v>
      </c>
      <c r="X25" s="256">
        <v>0</v>
      </c>
      <c r="Y25" s="256">
        <v>1012</v>
      </c>
      <c r="Z25" s="256">
        <v>1196</v>
      </c>
      <c r="AA25" s="256">
        <v>1185</v>
      </c>
      <c r="AB25" s="256">
        <v>1198</v>
      </c>
      <c r="AC25" s="201" t="s">
        <v>91</v>
      </c>
      <c r="AD25" s="201" t="s">
        <v>91</v>
      </c>
      <c r="AE25" s="201" t="s">
        <v>91</v>
      </c>
      <c r="AF25" s="202" t="s">
        <v>91</v>
      </c>
      <c r="AG25" s="202">
        <v>32524714</v>
      </c>
      <c r="AH25" s="203">
        <f t="shared" si="9"/>
        <v>1288</v>
      </c>
      <c r="AI25" s="204">
        <f t="shared" si="7"/>
        <v>228.93707785282615</v>
      </c>
      <c r="AJ25" s="205">
        <v>0</v>
      </c>
      <c r="AK25" s="205">
        <v>1</v>
      </c>
      <c r="AL25" s="205">
        <v>1</v>
      </c>
      <c r="AM25" s="205">
        <v>1</v>
      </c>
      <c r="AN25" s="205">
        <v>1</v>
      </c>
      <c r="AO25" s="329">
        <v>0</v>
      </c>
      <c r="AP25" s="256">
        <v>7155738</v>
      </c>
      <c r="AQ25" s="256">
        <f t="shared" si="8"/>
        <v>0</v>
      </c>
      <c r="AR25" s="206"/>
      <c r="AS25" s="207" t="s">
        <v>114</v>
      </c>
      <c r="AV25" s="214" t="s">
        <v>75</v>
      </c>
      <c r="AW25" s="214">
        <v>10.36</v>
      </c>
      <c r="AY25" s="257"/>
    </row>
    <row r="26" spans="1:51" x14ac:dyDescent="0.25">
      <c r="B26" s="190">
        <v>2.625</v>
      </c>
      <c r="C26" s="190">
        <v>0.66666666666666696</v>
      </c>
      <c r="D26" s="191">
        <v>5</v>
      </c>
      <c r="E26" s="192">
        <f t="shared" si="0"/>
        <v>3.5211267605633805</v>
      </c>
      <c r="F26" s="255">
        <v>81</v>
      </c>
      <c r="G26" s="192">
        <f t="shared" si="1"/>
        <v>57.04225352112676</v>
      </c>
      <c r="H26" s="193" t="s">
        <v>89</v>
      </c>
      <c r="I26" s="193">
        <f t="shared" si="2"/>
        <v>53.521126760563384</v>
      </c>
      <c r="J26" s="194">
        <f>(F26-3)/1.42</f>
        <v>54.929577464788736</v>
      </c>
      <c r="K26" s="193">
        <f t="shared" si="12"/>
        <v>59.154929577464792</v>
      </c>
      <c r="L26" s="195">
        <v>18</v>
      </c>
      <c r="M26" s="196" t="s">
        <v>101</v>
      </c>
      <c r="N26" s="196">
        <v>16.7</v>
      </c>
      <c r="O26" s="197">
        <v>133</v>
      </c>
      <c r="P26" s="197">
        <v>130</v>
      </c>
      <c r="Q26" s="197">
        <v>14732703</v>
      </c>
      <c r="R26" s="198">
        <f t="shared" si="3"/>
        <v>5629</v>
      </c>
      <c r="S26" s="199">
        <f t="shared" si="4"/>
        <v>135.096</v>
      </c>
      <c r="T26" s="199">
        <f t="shared" si="5"/>
        <v>5.6289999999999996</v>
      </c>
      <c r="U26" s="200">
        <v>4.3</v>
      </c>
      <c r="V26" s="200">
        <f t="shared" si="6"/>
        <v>4.3</v>
      </c>
      <c r="W26" s="262" t="s">
        <v>152</v>
      </c>
      <c r="X26" s="256">
        <v>0</v>
      </c>
      <c r="Y26" s="256">
        <v>1014</v>
      </c>
      <c r="Z26" s="256">
        <v>1196</v>
      </c>
      <c r="AA26" s="256">
        <v>1185</v>
      </c>
      <c r="AB26" s="256">
        <v>1198</v>
      </c>
      <c r="AC26" s="201" t="s">
        <v>91</v>
      </c>
      <c r="AD26" s="201" t="s">
        <v>91</v>
      </c>
      <c r="AE26" s="201" t="s">
        <v>91</v>
      </c>
      <c r="AF26" s="202" t="s">
        <v>91</v>
      </c>
      <c r="AG26" s="202">
        <v>32526033</v>
      </c>
      <c r="AH26" s="203">
        <f t="shared" si="9"/>
        <v>1319</v>
      </c>
      <c r="AI26" s="204">
        <f t="shared" si="7"/>
        <v>234.32225972641677</v>
      </c>
      <c r="AJ26" s="205">
        <v>0</v>
      </c>
      <c r="AK26" s="205">
        <v>1</v>
      </c>
      <c r="AL26" s="205">
        <v>1</v>
      </c>
      <c r="AM26" s="205">
        <v>1</v>
      </c>
      <c r="AN26" s="205">
        <v>1</v>
      </c>
      <c r="AO26" s="329">
        <v>0</v>
      </c>
      <c r="AP26" s="256">
        <v>7155738</v>
      </c>
      <c r="AQ26" s="256">
        <f t="shared" si="8"/>
        <v>0</v>
      </c>
      <c r="AR26" s="206"/>
      <c r="AS26" s="207" t="s">
        <v>114</v>
      </c>
      <c r="AV26" s="214" t="s">
        <v>115</v>
      </c>
      <c r="AW26" s="214">
        <v>1.01325</v>
      </c>
      <c r="AY26" s="257"/>
    </row>
    <row r="27" spans="1:51" x14ac:dyDescent="0.25">
      <c r="B27" s="190">
        <v>2.6666666666666701</v>
      </c>
      <c r="C27" s="190">
        <v>0.70833333333333404</v>
      </c>
      <c r="D27" s="191">
        <v>4</v>
      </c>
      <c r="E27" s="192">
        <f t="shared" si="0"/>
        <v>2.8169014084507045</v>
      </c>
      <c r="F27" s="255">
        <v>81</v>
      </c>
      <c r="G27" s="192">
        <f t="shared" si="1"/>
        <v>57.04225352112676</v>
      </c>
      <c r="H27" s="193" t="s">
        <v>89</v>
      </c>
      <c r="I27" s="193">
        <f t="shared" si="2"/>
        <v>53.521126760563384</v>
      </c>
      <c r="J27" s="194">
        <f t="shared" ref="J27:J32" si="13">(F27-3)/1.42</f>
        <v>54.929577464788736</v>
      </c>
      <c r="K27" s="193">
        <f t="shared" si="12"/>
        <v>59.154929577464792</v>
      </c>
      <c r="L27" s="195">
        <v>18</v>
      </c>
      <c r="M27" s="196" t="s">
        <v>101</v>
      </c>
      <c r="N27" s="196">
        <v>16.7</v>
      </c>
      <c r="O27" s="197">
        <v>129</v>
      </c>
      <c r="P27" s="197">
        <v>137</v>
      </c>
      <c r="Q27" s="197">
        <v>14738346</v>
      </c>
      <c r="R27" s="198">
        <f t="shared" si="3"/>
        <v>5643</v>
      </c>
      <c r="S27" s="199">
        <f t="shared" si="4"/>
        <v>135.43199999999999</v>
      </c>
      <c r="T27" s="199">
        <f t="shared" si="5"/>
        <v>5.6429999999999998</v>
      </c>
      <c r="U27" s="200">
        <v>3.8</v>
      </c>
      <c r="V27" s="200">
        <f t="shared" si="6"/>
        <v>3.8</v>
      </c>
      <c r="W27" s="262" t="s">
        <v>152</v>
      </c>
      <c r="X27" s="256">
        <v>0</v>
      </c>
      <c r="Y27" s="256">
        <v>1080</v>
      </c>
      <c r="Z27" s="256">
        <v>1196</v>
      </c>
      <c r="AA27" s="256">
        <v>1185</v>
      </c>
      <c r="AB27" s="256">
        <v>1198</v>
      </c>
      <c r="AC27" s="201" t="s">
        <v>91</v>
      </c>
      <c r="AD27" s="201" t="s">
        <v>91</v>
      </c>
      <c r="AE27" s="201" t="s">
        <v>91</v>
      </c>
      <c r="AF27" s="202" t="s">
        <v>91</v>
      </c>
      <c r="AG27" s="202">
        <v>32527366</v>
      </c>
      <c r="AH27" s="203">
        <f t="shared" si="9"/>
        <v>1333</v>
      </c>
      <c r="AI27" s="204">
        <f t="shared" si="7"/>
        <v>236.22186780081518</v>
      </c>
      <c r="AJ27" s="205">
        <v>0</v>
      </c>
      <c r="AK27" s="205">
        <v>1</v>
      </c>
      <c r="AL27" s="205">
        <v>1</v>
      </c>
      <c r="AM27" s="205">
        <v>1</v>
      </c>
      <c r="AN27" s="205">
        <v>1</v>
      </c>
      <c r="AO27" s="329">
        <v>0</v>
      </c>
      <c r="AP27" s="256">
        <v>7155738</v>
      </c>
      <c r="AQ27" s="256">
        <f t="shared" si="8"/>
        <v>0</v>
      </c>
      <c r="AR27" s="206"/>
      <c r="AS27" s="207" t="s">
        <v>114</v>
      </c>
      <c r="AV27" s="214" t="s">
        <v>116</v>
      </c>
      <c r="AW27" s="214">
        <v>1</v>
      </c>
      <c r="AY27" s="257"/>
    </row>
    <row r="28" spans="1:51" x14ac:dyDescent="0.25">
      <c r="B28" s="190">
        <v>2.7083333333333299</v>
      </c>
      <c r="C28" s="190">
        <v>0.750000000000002</v>
      </c>
      <c r="D28" s="191">
        <v>3</v>
      </c>
      <c r="E28" s="192">
        <f t="shared" si="0"/>
        <v>2.1126760563380285</v>
      </c>
      <c r="F28" s="255">
        <v>78</v>
      </c>
      <c r="G28" s="192">
        <f t="shared" si="1"/>
        <v>54.929577464788736</v>
      </c>
      <c r="H28" s="193" t="s">
        <v>89</v>
      </c>
      <c r="I28" s="193">
        <f t="shared" si="2"/>
        <v>51.408450704225352</v>
      </c>
      <c r="J28" s="194">
        <f t="shared" si="13"/>
        <v>52.816901408450704</v>
      </c>
      <c r="K28" s="193">
        <f t="shared" si="12"/>
        <v>57.04225352112676</v>
      </c>
      <c r="L28" s="195">
        <v>18</v>
      </c>
      <c r="M28" s="196" t="s">
        <v>101</v>
      </c>
      <c r="N28" s="196">
        <v>16.7</v>
      </c>
      <c r="O28" s="197">
        <v>130</v>
      </c>
      <c r="P28" s="197">
        <v>136</v>
      </c>
      <c r="Q28" s="197">
        <v>14743927</v>
      </c>
      <c r="R28" s="198">
        <f t="shared" si="3"/>
        <v>5581</v>
      </c>
      <c r="S28" s="199">
        <f t="shared" si="4"/>
        <v>133.94399999999999</v>
      </c>
      <c r="T28" s="199">
        <f t="shared" si="5"/>
        <v>5.5810000000000004</v>
      </c>
      <c r="U28" s="200">
        <v>3.5</v>
      </c>
      <c r="V28" s="200">
        <f t="shared" si="6"/>
        <v>3.5</v>
      </c>
      <c r="W28" s="262" t="s">
        <v>152</v>
      </c>
      <c r="X28" s="256">
        <v>0</v>
      </c>
      <c r="Y28" s="256">
        <v>1012</v>
      </c>
      <c r="Z28" s="256">
        <v>1186</v>
      </c>
      <c r="AA28" s="256">
        <v>1185</v>
      </c>
      <c r="AB28" s="256">
        <v>1190</v>
      </c>
      <c r="AC28" s="201" t="s">
        <v>91</v>
      </c>
      <c r="AD28" s="201" t="s">
        <v>91</v>
      </c>
      <c r="AE28" s="201" t="s">
        <v>91</v>
      </c>
      <c r="AF28" s="202" t="s">
        <v>91</v>
      </c>
      <c r="AG28" s="202">
        <v>32528672</v>
      </c>
      <c r="AH28" s="203">
        <f t="shared" si="9"/>
        <v>1306</v>
      </c>
      <c r="AI28" s="204">
        <f t="shared" si="7"/>
        <v>234.00824225049271</v>
      </c>
      <c r="AJ28" s="205">
        <v>0</v>
      </c>
      <c r="AK28" s="205">
        <v>1</v>
      </c>
      <c r="AL28" s="205">
        <v>1</v>
      </c>
      <c r="AM28" s="205">
        <v>1</v>
      </c>
      <c r="AN28" s="205">
        <v>1</v>
      </c>
      <c r="AO28" s="329">
        <v>0</v>
      </c>
      <c r="AP28" s="256">
        <v>7155738</v>
      </c>
      <c r="AQ28" s="256">
        <f t="shared" si="8"/>
        <v>0</v>
      </c>
      <c r="AR28" s="208"/>
      <c r="AS28" s="207" t="s">
        <v>114</v>
      </c>
      <c r="AV28" s="214" t="s">
        <v>117</v>
      </c>
      <c r="AW28" s="214">
        <v>101.325</v>
      </c>
      <c r="AY28" s="257"/>
    </row>
    <row r="29" spans="1:51" x14ac:dyDescent="0.25">
      <c r="B29" s="190">
        <v>2.75</v>
      </c>
      <c r="C29" s="190">
        <v>0.79166666666666896</v>
      </c>
      <c r="D29" s="191">
        <v>3</v>
      </c>
      <c r="E29" s="192">
        <f t="shared" si="0"/>
        <v>2.1126760563380285</v>
      </c>
      <c r="F29" s="255">
        <v>78</v>
      </c>
      <c r="G29" s="192">
        <f t="shared" si="1"/>
        <v>54.929577464788736</v>
      </c>
      <c r="H29" s="193" t="s">
        <v>89</v>
      </c>
      <c r="I29" s="193">
        <f t="shared" si="2"/>
        <v>51.408450704225352</v>
      </c>
      <c r="J29" s="194">
        <f t="shared" si="13"/>
        <v>52.816901408450704</v>
      </c>
      <c r="K29" s="193">
        <f t="shared" si="12"/>
        <v>57.04225352112676</v>
      </c>
      <c r="L29" s="195">
        <v>18</v>
      </c>
      <c r="M29" s="196" t="s">
        <v>101</v>
      </c>
      <c r="N29" s="196">
        <v>16.600000000000001</v>
      </c>
      <c r="O29" s="197">
        <v>133</v>
      </c>
      <c r="P29" s="197">
        <v>133</v>
      </c>
      <c r="Q29" s="197">
        <v>14749472</v>
      </c>
      <c r="R29" s="198">
        <f t="shared" si="3"/>
        <v>5545</v>
      </c>
      <c r="S29" s="199">
        <f t="shared" si="4"/>
        <v>133.08000000000001</v>
      </c>
      <c r="T29" s="199">
        <f t="shared" si="5"/>
        <v>5.5449999999999999</v>
      </c>
      <c r="U29" s="200">
        <v>3.4</v>
      </c>
      <c r="V29" s="200">
        <f t="shared" si="6"/>
        <v>3.4</v>
      </c>
      <c r="W29" s="262" t="s">
        <v>152</v>
      </c>
      <c r="X29" s="256">
        <v>0</v>
      </c>
      <c r="Y29" s="256">
        <v>998</v>
      </c>
      <c r="Z29" s="256">
        <v>1186</v>
      </c>
      <c r="AA29" s="256">
        <v>1185</v>
      </c>
      <c r="AB29" s="256">
        <v>1190</v>
      </c>
      <c r="AC29" s="201" t="s">
        <v>91</v>
      </c>
      <c r="AD29" s="201" t="s">
        <v>91</v>
      </c>
      <c r="AE29" s="201" t="s">
        <v>91</v>
      </c>
      <c r="AF29" s="202" t="s">
        <v>91</v>
      </c>
      <c r="AG29" s="202">
        <v>32529956</v>
      </c>
      <c r="AH29" s="203">
        <f t="shared" si="9"/>
        <v>1284</v>
      </c>
      <c r="AI29" s="204">
        <f t="shared" si="7"/>
        <v>231.55996393146981</v>
      </c>
      <c r="AJ29" s="205">
        <v>0</v>
      </c>
      <c r="AK29" s="205">
        <v>1</v>
      </c>
      <c r="AL29" s="205">
        <v>1</v>
      </c>
      <c r="AM29" s="205">
        <v>1</v>
      </c>
      <c r="AN29" s="205">
        <v>1</v>
      </c>
      <c r="AO29" s="329">
        <v>0</v>
      </c>
      <c r="AP29" s="256">
        <v>7155738</v>
      </c>
      <c r="AQ29" s="256">
        <f t="shared" si="8"/>
        <v>0</v>
      </c>
      <c r="AR29" s="206"/>
      <c r="AS29" s="207" t="s">
        <v>114</v>
      </c>
      <c r="AY29" s="257"/>
    </row>
    <row r="30" spans="1:51" x14ac:dyDescent="0.25">
      <c r="B30" s="190">
        <v>2.7916666666666701</v>
      </c>
      <c r="C30" s="190">
        <v>0.83333333333333703</v>
      </c>
      <c r="D30" s="191">
        <v>5</v>
      </c>
      <c r="E30" s="192">
        <f t="shared" si="0"/>
        <v>3.5211267605633805</v>
      </c>
      <c r="F30" s="255">
        <v>76</v>
      </c>
      <c r="G30" s="192">
        <f t="shared" si="1"/>
        <v>53.521126760563384</v>
      </c>
      <c r="H30" s="193" t="s">
        <v>89</v>
      </c>
      <c r="I30" s="193">
        <f t="shared" si="2"/>
        <v>50</v>
      </c>
      <c r="J30" s="194">
        <f t="shared" si="13"/>
        <v>51.408450704225352</v>
      </c>
      <c r="K30" s="193">
        <f t="shared" si="12"/>
        <v>55.633802816901408</v>
      </c>
      <c r="L30" s="195">
        <v>18</v>
      </c>
      <c r="M30" s="196" t="s">
        <v>101</v>
      </c>
      <c r="N30" s="196">
        <v>16.600000000000001</v>
      </c>
      <c r="O30" s="197">
        <v>128</v>
      </c>
      <c r="P30" s="197">
        <v>129</v>
      </c>
      <c r="Q30" s="197">
        <v>14754862</v>
      </c>
      <c r="R30" s="198">
        <f t="shared" si="3"/>
        <v>5390</v>
      </c>
      <c r="S30" s="199">
        <f t="shared" si="4"/>
        <v>129.36000000000001</v>
      </c>
      <c r="T30" s="199">
        <f t="shared" si="5"/>
        <v>5.39</v>
      </c>
      <c r="U30" s="200">
        <v>3.2</v>
      </c>
      <c r="V30" s="200">
        <f t="shared" si="6"/>
        <v>3.2</v>
      </c>
      <c r="W30" s="262" t="s">
        <v>152</v>
      </c>
      <c r="X30" s="256">
        <v>0</v>
      </c>
      <c r="Y30" s="256">
        <v>1021</v>
      </c>
      <c r="Z30" s="256">
        <v>1136</v>
      </c>
      <c r="AA30" s="256">
        <v>1185</v>
      </c>
      <c r="AB30" s="256">
        <v>1139</v>
      </c>
      <c r="AC30" s="201" t="s">
        <v>91</v>
      </c>
      <c r="AD30" s="201" t="s">
        <v>91</v>
      </c>
      <c r="AE30" s="201" t="s">
        <v>91</v>
      </c>
      <c r="AF30" s="202" t="s">
        <v>91</v>
      </c>
      <c r="AG30" s="202">
        <v>32531166</v>
      </c>
      <c r="AH30" s="203">
        <f t="shared" si="9"/>
        <v>1210</v>
      </c>
      <c r="AI30" s="204">
        <f t="shared" si="7"/>
        <v>224.48979591836735</v>
      </c>
      <c r="AJ30" s="205">
        <v>0</v>
      </c>
      <c r="AK30" s="205">
        <v>1</v>
      </c>
      <c r="AL30" s="205">
        <v>1</v>
      </c>
      <c r="AM30" s="205">
        <v>1</v>
      </c>
      <c r="AN30" s="205">
        <v>1</v>
      </c>
      <c r="AO30" s="329">
        <v>0</v>
      </c>
      <c r="AP30" s="256">
        <v>7155738</v>
      </c>
      <c r="AQ30" s="256">
        <f t="shared" si="8"/>
        <v>0</v>
      </c>
      <c r="AR30" s="206"/>
      <c r="AS30" s="207" t="s">
        <v>114</v>
      </c>
      <c r="AV30" s="398" t="s">
        <v>118</v>
      </c>
      <c r="AW30" s="398"/>
      <c r="AY30" s="257"/>
    </row>
    <row r="31" spans="1:51" x14ac:dyDescent="0.25">
      <c r="B31" s="190">
        <v>2.8333333333333299</v>
      </c>
      <c r="C31" s="190">
        <v>0.875000000000004</v>
      </c>
      <c r="D31" s="191">
        <v>12</v>
      </c>
      <c r="E31" s="192">
        <f>D31/1.42</f>
        <v>8.4507042253521139</v>
      </c>
      <c r="F31" s="255">
        <v>76</v>
      </c>
      <c r="G31" s="192">
        <f t="shared" si="1"/>
        <v>53.521126760563384</v>
      </c>
      <c r="H31" s="193" t="s">
        <v>89</v>
      </c>
      <c r="I31" s="193">
        <f t="shared" si="2"/>
        <v>50</v>
      </c>
      <c r="J31" s="194">
        <f t="shared" si="13"/>
        <v>51.408450704225352</v>
      </c>
      <c r="K31" s="193">
        <f t="shared" si="12"/>
        <v>55.633802816901408</v>
      </c>
      <c r="L31" s="195">
        <v>18</v>
      </c>
      <c r="M31" s="196" t="s">
        <v>101</v>
      </c>
      <c r="N31" s="196">
        <v>16.100000000000001</v>
      </c>
      <c r="O31" s="197">
        <v>119</v>
      </c>
      <c r="P31" s="197">
        <v>128</v>
      </c>
      <c r="Q31" s="197">
        <v>14760208</v>
      </c>
      <c r="R31" s="198">
        <f t="shared" si="3"/>
        <v>5346</v>
      </c>
      <c r="S31" s="199">
        <f t="shared" si="4"/>
        <v>128.304</v>
      </c>
      <c r="T31" s="199">
        <f t="shared" si="5"/>
        <v>5.3460000000000001</v>
      </c>
      <c r="U31" s="200">
        <v>2.5</v>
      </c>
      <c r="V31" s="200">
        <f t="shared" si="6"/>
        <v>2.5</v>
      </c>
      <c r="W31" s="262" t="s">
        <v>153</v>
      </c>
      <c r="X31" s="256">
        <v>0</v>
      </c>
      <c r="Y31" s="256">
        <v>1044</v>
      </c>
      <c r="Z31" s="256">
        <v>1196</v>
      </c>
      <c r="AA31" s="256">
        <v>0</v>
      </c>
      <c r="AB31" s="256">
        <v>1199</v>
      </c>
      <c r="AC31" s="201" t="s">
        <v>91</v>
      </c>
      <c r="AD31" s="201" t="s">
        <v>91</v>
      </c>
      <c r="AE31" s="201" t="s">
        <v>91</v>
      </c>
      <c r="AF31" s="202" t="s">
        <v>91</v>
      </c>
      <c r="AG31" s="202">
        <v>32532252</v>
      </c>
      <c r="AH31" s="203">
        <f t="shared" si="9"/>
        <v>1086</v>
      </c>
      <c r="AI31" s="204">
        <f t="shared" si="7"/>
        <v>203.1425364758698</v>
      </c>
      <c r="AJ31" s="205">
        <v>0</v>
      </c>
      <c r="AK31" s="205">
        <v>1</v>
      </c>
      <c r="AL31" s="205">
        <v>1</v>
      </c>
      <c r="AM31" s="205">
        <v>0</v>
      </c>
      <c r="AN31" s="205">
        <v>1</v>
      </c>
      <c r="AO31" s="329">
        <v>0</v>
      </c>
      <c r="AP31" s="256">
        <v>7155738</v>
      </c>
      <c r="AQ31" s="256">
        <f t="shared" si="8"/>
        <v>0</v>
      </c>
      <c r="AR31" s="206"/>
      <c r="AS31" s="207" t="s">
        <v>114</v>
      </c>
      <c r="AV31" s="215" t="s">
        <v>30</v>
      </c>
      <c r="AW31" s="215" t="s">
        <v>75</v>
      </c>
      <c r="AY31" s="257"/>
    </row>
    <row r="32" spans="1:51" x14ac:dyDescent="0.25">
      <c r="B32" s="190">
        <v>2.875</v>
      </c>
      <c r="C32" s="190">
        <v>0.91666666666667096</v>
      </c>
      <c r="D32" s="191">
        <v>12</v>
      </c>
      <c r="E32" s="192">
        <f t="shared" si="0"/>
        <v>8.4507042253521139</v>
      </c>
      <c r="F32" s="255">
        <v>76</v>
      </c>
      <c r="G32" s="192">
        <f t="shared" si="1"/>
        <v>53.521126760563384</v>
      </c>
      <c r="H32" s="193" t="s">
        <v>89</v>
      </c>
      <c r="I32" s="193">
        <f t="shared" si="2"/>
        <v>50</v>
      </c>
      <c r="J32" s="194">
        <f t="shared" si="13"/>
        <v>51.408450704225352</v>
      </c>
      <c r="K32" s="193">
        <f t="shared" si="12"/>
        <v>55.633802816901408</v>
      </c>
      <c r="L32" s="195">
        <v>14</v>
      </c>
      <c r="M32" s="196" t="s">
        <v>119</v>
      </c>
      <c r="N32" s="196">
        <v>12.6</v>
      </c>
      <c r="O32" s="197">
        <v>119</v>
      </c>
      <c r="P32" s="197">
        <v>127</v>
      </c>
      <c r="Q32" s="197">
        <v>14765320</v>
      </c>
      <c r="R32" s="198">
        <f>Q32-Q31</f>
        <v>5112</v>
      </c>
      <c r="S32" s="199">
        <f t="shared" si="4"/>
        <v>122.688</v>
      </c>
      <c r="T32" s="199">
        <f t="shared" si="5"/>
        <v>5.1120000000000001</v>
      </c>
      <c r="U32" s="200">
        <v>2.2999999999999998</v>
      </c>
      <c r="V32" s="200">
        <f t="shared" si="6"/>
        <v>2.2999999999999998</v>
      </c>
      <c r="W32" s="262" t="s">
        <v>153</v>
      </c>
      <c r="X32" s="256">
        <v>0</v>
      </c>
      <c r="Y32" s="256">
        <v>995</v>
      </c>
      <c r="Z32" s="256">
        <v>1196</v>
      </c>
      <c r="AA32" s="256">
        <v>0</v>
      </c>
      <c r="AB32" s="256">
        <v>1199</v>
      </c>
      <c r="AC32" s="201" t="s">
        <v>91</v>
      </c>
      <c r="AD32" s="201" t="s">
        <v>91</v>
      </c>
      <c r="AE32" s="201" t="s">
        <v>91</v>
      </c>
      <c r="AF32" s="202" t="s">
        <v>91</v>
      </c>
      <c r="AG32" s="202">
        <v>32533262</v>
      </c>
      <c r="AH32" s="203">
        <f t="shared" si="9"/>
        <v>1010</v>
      </c>
      <c r="AI32" s="204">
        <f t="shared" si="7"/>
        <v>197.57433489827855</v>
      </c>
      <c r="AJ32" s="205">
        <v>0</v>
      </c>
      <c r="AK32" s="205">
        <v>1</v>
      </c>
      <c r="AL32" s="205">
        <v>1</v>
      </c>
      <c r="AM32" s="205">
        <v>0</v>
      </c>
      <c r="AN32" s="205">
        <v>1</v>
      </c>
      <c r="AO32" s="329">
        <v>0</v>
      </c>
      <c r="AP32" s="256">
        <v>7155738</v>
      </c>
      <c r="AQ32" s="256">
        <f t="shared" si="8"/>
        <v>0</v>
      </c>
      <c r="AR32" s="208"/>
      <c r="AS32" s="207" t="s">
        <v>114</v>
      </c>
      <c r="AV32" s="216">
        <v>1</v>
      </c>
      <c r="AW32" s="216">
        <f>IFERROR(AV32*VLOOKUP(AV31,AV24:AW28,2,FALSE)/VLOOKUP(AW31,AV24:AW28,2,FALSE),"Enter Unit and Value")</f>
        <v>1.4189189189189189</v>
      </c>
      <c r="AY32" s="257"/>
    </row>
    <row r="33" spans="2:51" x14ac:dyDescent="0.25">
      <c r="B33" s="190">
        <v>2.9166666666666701</v>
      </c>
      <c r="C33" s="190">
        <v>0.95833333333333803</v>
      </c>
      <c r="D33" s="191">
        <v>9</v>
      </c>
      <c r="E33" s="192">
        <f t="shared" si="0"/>
        <v>6.3380281690140849</v>
      </c>
      <c r="F33" s="255">
        <v>66</v>
      </c>
      <c r="G33" s="192">
        <f t="shared" si="1"/>
        <v>46.478873239436624</v>
      </c>
      <c r="H33" s="193" t="s">
        <v>89</v>
      </c>
      <c r="I33" s="193">
        <f>J33-(2/1.42)</f>
        <v>41.549295774647888</v>
      </c>
      <c r="J33" s="194">
        <f t="shared" ref="J33:J34" si="14">(F33-5)/1.42</f>
        <v>42.95774647887324</v>
      </c>
      <c r="K33" s="193">
        <f t="shared" si="12"/>
        <v>47.183098591549296</v>
      </c>
      <c r="L33" s="195">
        <v>14</v>
      </c>
      <c r="M33" s="196" t="s">
        <v>119</v>
      </c>
      <c r="N33" s="196">
        <v>11.9</v>
      </c>
      <c r="O33" s="197">
        <v>115</v>
      </c>
      <c r="P33" s="197">
        <v>102</v>
      </c>
      <c r="Q33" s="197">
        <v>14769637</v>
      </c>
      <c r="R33" s="198">
        <f t="shared" si="3"/>
        <v>4317</v>
      </c>
      <c r="S33" s="199">
        <f t="shared" si="4"/>
        <v>103.608</v>
      </c>
      <c r="T33" s="199">
        <f t="shared" si="5"/>
        <v>4.3170000000000002</v>
      </c>
      <c r="U33" s="200">
        <v>2.8</v>
      </c>
      <c r="V33" s="200">
        <f t="shared" si="6"/>
        <v>2.8</v>
      </c>
      <c r="W33" s="262" t="s">
        <v>268</v>
      </c>
      <c r="X33" s="256">
        <v>0</v>
      </c>
      <c r="Y33" s="256">
        <v>0</v>
      </c>
      <c r="Z33" s="256">
        <v>1092</v>
      </c>
      <c r="AA33" s="256">
        <v>0</v>
      </c>
      <c r="AB33" s="256">
        <v>1110</v>
      </c>
      <c r="AC33" s="201" t="s">
        <v>91</v>
      </c>
      <c r="AD33" s="201" t="s">
        <v>91</v>
      </c>
      <c r="AE33" s="201" t="s">
        <v>91</v>
      </c>
      <c r="AF33" s="202" t="s">
        <v>91</v>
      </c>
      <c r="AG33" s="202">
        <v>32534012</v>
      </c>
      <c r="AH33" s="203">
        <f t="shared" si="9"/>
        <v>750</v>
      </c>
      <c r="AI33" s="204">
        <f t="shared" si="7"/>
        <v>173.73175816539262</v>
      </c>
      <c r="AJ33" s="205">
        <v>0</v>
      </c>
      <c r="AK33" s="205">
        <v>0</v>
      </c>
      <c r="AL33" s="205">
        <v>1</v>
      </c>
      <c r="AM33" s="205">
        <v>0</v>
      </c>
      <c r="AN33" s="205">
        <v>1</v>
      </c>
      <c r="AO33" s="329">
        <v>0</v>
      </c>
      <c r="AP33" s="328">
        <v>7156245</v>
      </c>
      <c r="AQ33" s="256">
        <f t="shared" si="8"/>
        <v>507</v>
      </c>
      <c r="AR33" s="206"/>
      <c r="AS33" s="207" t="s">
        <v>114</v>
      </c>
      <c r="AY33" s="257"/>
    </row>
    <row r="34" spans="2:51" x14ac:dyDescent="0.25">
      <c r="B34" s="190">
        <v>2.9583333333333299</v>
      </c>
      <c r="C34" s="190">
        <v>1</v>
      </c>
      <c r="D34" s="191">
        <v>12</v>
      </c>
      <c r="E34" s="192">
        <f t="shared" si="0"/>
        <v>8.4507042253521139</v>
      </c>
      <c r="F34" s="255">
        <v>66</v>
      </c>
      <c r="G34" s="192">
        <f t="shared" si="1"/>
        <v>46.478873239436624</v>
      </c>
      <c r="H34" s="193" t="s">
        <v>89</v>
      </c>
      <c r="I34" s="193">
        <f t="shared" si="2"/>
        <v>41.549295774647888</v>
      </c>
      <c r="J34" s="194">
        <f t="shared" si="14"/>
        <v>42.95774647887324</v>
      </c>
      <c r="K34" s="193">
        <f t="shared" si="12"/>
        <v>47.183098591549296</v>
      </c>
      <c r="L34" s="195">
        <v>14</v>
      </c>
      <c r="M34" s="196" t="s">
        <v>119</v>
      </c>
      <c r="N34" s="217">
        <v>11.5</v>
      </c>
      <c r="O34" s="197">
        <v>115</v>
      </c>
      <c r="P34" s="197">
        <v>100</v>
      </c>
      <c r="Q34" s="197">
        <v>14773710</v>
      </c>
      <c r="R34" s="198">
        <f t="shared" si="3"/>
        <v>4073</v>
      </c>
      <c r="S34" s="199">
        <f t="shared" si="4"/>
        <v>97.751999999999995</v>
      </c>
      <c r="T34" s="199">
        <f t="shared" si="5"/>
        <v>4.0730000000000004</v>
      </c>
      <c r="U34" s="200">
        <v>3.5</v>
      </c>
      <c r="V34" s="200">
        <f t="shared" si="6"/>
        <v>3.5</v>
      </c>
      <c r="W34" s="262" t="s">
        <v>132</v>
      </c>
      <c r="X34" s="256">
        <v>0</v>
      </c>
      <c r="Y34" s="256">
        <v>0</v>
      </c>
      <c r="Z34" s="256">
        <v>1028</v>
      </c>
      <c r="AA34" s="256">
        <v>0</v>
      </c>
      <c r="AB34" s="256">
        <v>1110</v>
      </c>
      <c r="AC34" s="201" t="s">
        <v>91</v>
      </c>
      <c r="AD34" s="201" t="s">
        <v>91</v>
      </c>
      <c r="AE34" s="201" t="s">
        <v>91</v>
      </c>
      <c r="AF34" s="202" t="s">
        <v>91</v>
      </c>
      <c r="AG34" s="202">
        <v>32534698</v>
      </c>
      <c r="AH34" s="203">
        <f t="shared" si="9"/>
        <v>686</v>
      </c>
      <c r="AI34" s="204">
        <f t="shared" si="7"/>
        <v>168.42622145838448</v>
      </c>
      <c r="AJ34" s="205">
        <v>0</v>
      </c>
      <c r="AK34" s="205">
        <v>0</v>
      </c>
      <c r="AL34" s="205">
        <v>1</v>
      </c>
      <c r="AM34" s="205">
        <v>0</v>
      </c>
      <c r="AN34" s="205">
        <v>1</v>
      </c>
      <c r="AO34" s="329">
        <v>0</v>
      </c>
      <c r="AP34" s="328">
        <v>7156887</v>
      </c>
      <c r="AQ34" s="256">
        <f t="shared" si="8"/>
        <v>642</v>
      </c>
      <c r="AR34" s="206"/>
      <c r="AS34" s="207" t="s">
        <v>114</v>
      </c>
      <c r="AV34" s="212" t="s">
        <v>120</v>
      </c>
      <c r="AW34" s="218" t="s">
        <v>31</v>
      </c>
      <c r="AY34" s="257"/>
    </row>
    <row r="35" spans="2:51" x14ac:dyDescent="0.25">
      <c r="B35" s="219"/>
      <c r="C35" s="220"/>
      <c r="D35" s="219"/>
      <c r="E35" s="221"/>
      <c r="F35" s="221"/>
      <c r="G35" s="222"/>
      <c r="H35" s="223"/>
      <c r="I35" s="221"/>
      <c r="J35" s="221"/>
      <c r="K35" s="222"/>
      <c r="L35" s="399" t="s">
        <v>121</v>
      </c>
      <c r="M35" s="400"/>
      <c r="N35" s="401"/>
      <c r="O35" s="224"/>
      <c r="P35" s="224">
        <f>AVERAGE(P11:P34)</f>
        <v>126.41666666666667</v>
      </c>
      <c r="Q35" s="225">
        <f>Q34-Q10</f>
        <v>125322</v>
      </c>
      <c r="R35" s="226">
        <f>SUM(R11:R34)</f>
        <v>125322</v>
      </c>
      <c r="S35" s="227">
        <f>AVERAGE(S11:S34)</f>
        <v>125.322</v>
      </c>
      <c r="T35" s="227">
        <f>SUM(T11:T34)</f>
        <v>125.32200000000003</v>
      </c>
      <c r="U35" s="223"/>
      <c r="V35" s="223"/>
      <c r="W35" s="213"/>
      <c r="X35" s="228"/>
      <c r="Y35" s="229"/>
      <c r="Z35" s="229"/>
      <c r="AA35" s="229"/>
      <c r="AB35" s="230"/>
      <c r="AC35" s="228"/>
      <c r="AD35" s="229"/>
      <c r="AE35" s="230"/>
      <c r="AF35" s="231"/>
      <c r="AG35" s="232">
        <f>AG34-AG10</f>
        <v>26376</v>
      </c>
      <c r="AH35" s="233">
        <f>SUM(AH11:AH34)</f>
        <v>26376</v>
      </c>
      <c r="AI35" s="234">
        <f>$AH$35/$T35</f>
        <v>210.46583999616982</v>
      </c>
      <c r="AJ35" s="231"/>
      <c r="AK35" s="235"/>
      <c r="AL35" s="235"/>
      <c r="AM35" s="235"/>
      <c r="AN35" s="236"/>
      <c r="AO35" s="237"/>
      <c r="AP35" s="238"/>
      <c r="AQ35" s="239">
        <f>SUM(AQ11:AQ34)</f>
        <v>7175</v>
      </c>
      <c r="AR35" s="240" t="e">
        <f>AVERAGE(AR11:AR34)</f>
        <v>#DIV/0!</v>
      </c>
      <c r="AS35" s="237"/>
      <c r="AV35" s="241" t="s">
        <v>31</v>
      </c>
      <c r="AW35" s="241">
        <v>1</v>
      </c>
      <c r="AY35" s="257"/>
    </row>
    <row r="36" spans="2:51" x14ac:dyDescent="0.25">
      <c r="B36" s="242"/>
      <c r="C36" s="242"/>
      <c r="D36" s="242"/>
      <c r="E36" s="243"/>
      <c r="F36" s="243"/>
      <c r="G36" s="243"/>
      <c r="H36" s="243"/>
      <c r="I36" s="244"/>
      <c r="J36" s="244"/>
      <c r="K36" s="244"/>
      <c r="L36" s="254"/>
      <c r="M36" s="254"/>
      <c r="N36" s="254"/>
      <c r="O36" s="254"/>
      <c r="P36" s="254"/>
      <c r="Q36" s="254"/>
      <c r="R36" s="254"/>
      <c r="S36" s="254"/>
      <c r="T36" s="254"/>
      <c r="U36" s="245"/>
      <c r="V36" s="245"/>
      <c r="W36" s="254"/>
      <c r="X36" s="254"/>
      <c r="Y36" s="254"/>
      <c r="Z36" s="258"/>
      <c r="AA36" s="254"/>
      <c r="AB36" s="254"/>
      <c r="AC36" s="254"/>
      <c r="AD36" s="254"/>
      <c r="AE36" s="254"/>
      <c r="AH36" s="246"/>
      <c r="AM36" s="254"/>
      <c r="AN36" s="254"/>
      <c r="AO36" s="254"/>
      <c r="AP36" s="254"/>
      <c r="AQ36" s="254"/>
      <c r="AR36" s="254"/>
      <c r="AV36" s="241" t="s">
        <v>122</v>
      </c>
      <c r="AW36" s="241">
        <v>41.67</v>
      </c>
      <c r="AY36" s="257"/>
    </row>
    <row r="37" spans="2:51" x14ac:dyDescent="0.25">
      <c r="B37" s="275" t="s">
        <v>123</v>
      </c>
      <c r="C37" s="275"/>
      <c r="D37" s="275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58"/>
      <c r="X37" s="258"/>
      <c r="Y37" s="258"/>
      <c r="Z37" s="258"/>
      <c r="AA37" s="258"/>
      <c r="AB37" s="258"/>
      <c r="AC37" s="258"/>
      <c r="AD37" s="258"/>
      <c r="AE37" s="258"/>
      <c r="AM37" s="169"/>
      <c r="AN37" s="254"/>
      <c r="AO37" s="254"/>
      <c r="AP37" s="254"/>
      <c r="AQ37" s="254"/>
      <c r="AR37" s="258"/>
      <c r="AV37" s="241" t="s">
        <v>124</v>
      </c>
      <c r="AW37" s="241">
        <v>11.574999999999999</v>
      </c>
      <c r="AY37" s="257"/>
    </row>
    <row r="38" spans="2:51" x14ac:dyDescent="0.25">
      <c r="B38" s="295" t="s">
        <v>170</v>
      </c>
      <c r="C38" s="275"/>
      <c r="D38" s="275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58"/>
      <c r="X38" s="258"/>
      <c r="Y38" s="258"/>
      <c r="Z38" s="258"/>
      <c r="AA38" s="258"/>
      <c r="AB38" s="258"/>
      <c r="AC38" s="258"/>
      <c r="AD38" s="258"/>
      <c r="AE38" s="258"/>
      <c r="AM38" s="169"/>
      <c r="AN38" s="254"/>
      <c r="AO38" s="254"/>
      <c r="AP38" s="254"/>
      <c r="AQ38" s="254"/>
      <c r="AR38" s="258"/>
      <c r="AV38" s="247"/>
      <c r="AW38" s="247"/>
      <c r="AY38" s="257"/>
    </row>
    <row r="39" spans="2:51" x14ac:dyDescent="0.25">
      <c r="B39" s="273" t="s">
        <v>131</v>
      </c>
      <c r="C39" s="264"/>
      <c r="D39" s="264"/>
      <c r="E39" s="264"/>
      <c r="F39" s="264"/>
      <c r="G39" s="264"/>
      <c r="H39" s="264"/>
      <c r="I39" s="265"/>
      <c r="J39" s="265"/>
      <c r="K39" s="265"/>
      <c r="L39" s="265"/>
      <c r="M39" s="265"/>
      <c r="N39" s="265"/>
      <c r="O39" s="265"/>
      <c r="P39" s="265"/>
      <c r="Q39" s="265"/>
      <c r="R39" s="265"/>
      <c r="S39" s="263"/>
      <c r="T39" s="263"/>
      <c r="U39" s="263"/>
      <c r="V39" s="263"/>
      <c r="W39" s="258"/>
      <c r="X39" s="258"/>
      <c r="Y39" s="258"/>
      <c r="Z39" s="258"/>
      <c r="AA39" s="258"/>
      <c r="AB39" s="258"/>
      <c r="AC39" s="258"/>
      <c r="AD39" s="258"/>
      <c r="AE39" s="258"/>
      <c r="AM39" s="169"/>
      <c r="AN39" s="254"/>
      <c r="AO39" s="254"/>
      <c r="AP39" s="254"/>
      <c r="AQ39" s="254"/>
      <c r="AR39" s="258"/>
      <c r="AV39" s="247"/>
      <c r="AW39" s="247"/>
      <c r="AY39" s="257"/>
    </row>
    <row r="40" spans="2:51" x14ac:dyDescent="0.25">
      <c r="B40" s="276" t="s">
        <v>141</v>
      </c>
      <c r="C40" s="264"/>
      <c r="D40" s="264"/>
      <c r="E40" s="264"/>
      <c r="F40" s="264"/>
      <c r="G40" s="264"/>
      <c r="H40" s="264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3"/>
      <c r="T40" s="263"/>
      <c r="U40" s="263"/>
      <c r="V40" s="263"/>
      <c r="W40" s="258"/>
      <c r="X40" s="258"/>
      <c r="Y40" s="258"/>
      <c r="Z40" s="258"/>
      <c r="AA40" s="258"/>
      <c r="AB40" s="258"/>
      <c r="AC40" s="258"/>
      <c r="AD40" s="258"/>
      <c r="AE40" s="258"/>
      <c r="AM40" s="169"/>
      <c r="AN40" s="254"/>
      <c r="AO40" s="254"/>
      <c r="AP40" s="254"/>
      <c r="AQ40" s="254"/>
      <c r="AR40" s="258"/>
      <c r="AV40" s="247"/>
      <c r="AW40" s="247"/>
      <c r="AY40" s="257"/>
    </row>
    <row r="41" spans="2:51" x14ac:dyDescent="0.25">
      <c r="B41" s="268" t="s">
        <v>265</v>
      </c>
      <c r="C41" s="264"/>
      <c r="D41" s="264"/>
      <c r="E41" s="264"/>
      <c r="F41" s="264"/>
      <c r="G41" s="264"/>
      <c r="H41" s="264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9"/>
      <c r="T41" s="269"/>
      <c r="U41" s="269"/>
      <c r="V41" s="269"/>
      <c r="W41" s="258"/>
      <c r="X41" s="258"/>
      <c r="Y41" s="258"/>
      <c r="Z41" s="258"/>
      <c r="AA41" s="258"/>
      <c r="AB41" s="258"/>
      <c r="AC41" s="258"/>
      <c r="AD41" s="258"/>
      <c r="AE41" s="258"/>
      <c r="AM41" s="259"/>
      <c r="AN41" s="259"/>
      <c r="AO41" s="259"/>
      <c r="AP41" s="259"/>
      <c r="AQ41" s="259"/>
      <c r="AR41" s="259"/>
      <c r="AS41" s="260"/>
      <c r="AV41" s="257"/>
      <c r="AW41" s="301"/>
      <c r="AX41" s="301"/>
      <c r="AY41" s="301"/>
    </row>
    <row r="42" spans="2:51" x14ac:dyDescent="0.25">
      <c r="B42" s="276" t="s">
        <v>126</v>
      </c>
      <c r="C42" s="264"/>
      <c r="D42" s="264"/>
      <c r="E42" s="274"/>
      <c r="F42" s="274"/>
      <c r="G42" s="274"/>
      <c r="H42" s="264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9"/>
      <c r="T42" s="269"/>
      <c r="U42" s="269"/>
      <c r="V42" s="269"/>
      <c r="W42" s="258"/>
      <c r="X42" s="258"/>
      <c r="Y42" s="258"/>
      <c r="Z42" s="258"/>
      <c r="AA42" s="258"/>
      <c r="AB42" s="258"/>
      <c r="AC42" s="258"/>
      <c r="AD42" s="258"/>
      <c r="AE42" s="258"/>
      <c r="AM42" s="259"/>
      <c r="AN42" s="259"/>
      <c r="AO42" s="259"/>
      <c r="AP42" s="259"/>
      <c r="AQ42" s="259"/>
      <c r="AR42" s="259"/>
      <c r="AS42" s="260"/>
      <c r="AV42" s="257"/>
      <c r="AW42" s="301"/>
      <c r="AX42" s="301"/>
      <c r="AY42" s="301"/>
    </row>
    <row r="43" spans="2:51" x14ac:dyDescent="0.25">
      <c r="B43" s="270" t="s">
        <v>151</v>
      </c>
      <c r="C43" s="264"/>
      <c r="D43" s="264"/>
      <c r="E43" s="264"/>
      <c r="F43" s="264"/>
      <c r="G43" s="264"/>
      <c r="H43" s="264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9"/>
      <c r="T43" s="269"/>
      <c r="U43" s="269"/>
      <c r="V43" s="269"/>
      <c r="W43" s="258"/>
      <c r="X43" s="258"/>
      <c r="Y43" s="258"/>
      <c r="Z43" s="258"/>
      <c r="AA43" s="258"/>
      <c r="AB43" s="258"/>
      <c r="AC43" s="258"/>
      <c r="AD43" s="258"/>
      <c r="AE43" s="258"/>
      <c r="AM43" s="259"/>
      <c r="AN43" s="259"/>
      <c r="AO43" s="259"/>
      <c r="AP43" s="259"/>
      <c r="AQ43" s="259"/>
      <c r="AR43" s="259"/>
      <c r="AS43" s="260"/>
      <c r="AV43" s="257"/>
      <c r="AW43" s="301"/>
      <c r="AX43" s="301"/>
      <c r="AY43" s="301"/>
    </row>
    <row r="44" spans="2:51" x14ac:dyDescent="0.25">
      <c r="B44" s="276" t="s">
        <v>127</v>
      </c>
      <c r="C44" s="264"/>
      <c r="D44" s="264"/>
      <c r="E44" s="264"/>
      <c r="F44" s="264"/>
      <c r="G44" s="264"/>
      <c r="H44" s="264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9"/>
      <c r="T44" s="269"/>
      <c r="U44" s="269"/>
      <c r="V44" s="269"/>
      <c r="W44" s="258"/>
      <c r="X44" s="258"/>
      <c r="Y44" s="258"/>
      <c r="Z44" s="258"/>
      <c r="AA44" s="258"/>
      <c r="AB44" s="258"/>
      <c r="AC44" s="258"/>
      <c r="AD44" s="258"/>
      <c r="AE44" s="258"/>
      <c r="AM44" s="259"/>
      <c r="AN44" s="259"/>
      <c r="AO44" s="259"/>
      <c r="AP44" s="259"/>
      <c r="AQ44" s="259"/>
      <c r="AR44" s="259"/>
      <c r="AS44" s="260"/>
      <c r="AV44" s="257"/>
      <c r="AW44" s="301"/>
      <c r="AX44" s="301"/>
      <c r="AY44" s="301"/>
    </row>
    <row r="45" spans="2:51" x14ac:dyDescent="0.25">
      <c r="B45" s="267" t="s">
        <v>128</v>
      </c>
      <c r="C45" s="264"/>
      <c r="D45" s="264"/>
      <c r="E45" s="264"/>
      <c r="F45" s="264"/>
      <c r="G45" s="264"/>
      <c r="H45" s="264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9"/>
      <c r="U45" s="269"/>
      <c r="V45" s="269"/>
      <c r="W45" s="258"/>
      <c r="X45" s="258"/>
      <c r="Y45" s="258"/>
      <c r="Z45" s="258"/>
      <c r="AA45" s="258"/>
      <c r="AB45" s="258"/>
      <c r="AC45" s="258"/>
      <c r="AD45" s="258"/>
      <c r="AE45" s="258"/>
      <c r="AM45" s="259"/>
      <c r="AN45" s="259"/>
      <c r="AO45" s="259"/>
      <c r="AP45" s="259"/>
      <c r="AQ45" s="259"/>
      <c r="AR45" s="259"/>
      <c r="AS45" s="260"/>
      <c r="AV45" s="257"/>
      <c r="AW45" s="301"/>
      <c r="AX45" s="301"/>
      <c r="AY45" s="301"/>
    </row>
    <row r="46" spans="2:51" x14ac:dyDescent="0.25">
      <c r="B46" s="267" t="s">
        <v>161</v>
      </c>
      <c r="C46" s="264"/>
      <c r="D46" s="264"/>
      <c r="E46" s="264"/>
      <c r="F46" s="264"/>
      <c r="G46" s="264"/>
      <c r="H46" s="264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9"/>
      <c r="U46" s="269"/>
      <c r="V46" s="269"/>
      <c r="W46" s="258"/>
      <c r="X46" s="258"/>
      <c r="Y46" s="258"/>
      <c r="Z46" s="258"/>
      <c r="AA46" s="258"/>
      <c r="AB46" s="258"/>
      <c r="AC46" s="258"/>
      <c r="AD46" s="258"/>
      <c r="AE46" s="258"/>
      <c r="AM46" s="259"/>
      <c r="AN46" s="259"/>
      <c r="AO46" s="259"/>
      <c r="AP46" s="259"/>
      <c r="AQ46" s="259"/>
      <c r="AR46" s="259"/>
      <c r="AS46" s="260"/>
      <c r="AV46" s="257"/>
      <c r="AW46" s="301"/>
      <c r="AX46" s="301"/>
      <c r="AY46" s="301"/>
    </row>
    <row r="47" spans="2:51" x14ac:dyDescent="0.25">
      <c r="B47" s="276" t="s">
        <v>266</v>
      </c>
      <c r="C47" s="264"/>
      <c r="D47" s="264"/>
      <c r="E47" s="264"/>
      <c r="F47" s="264"/>
      <c r="G47" s="264"/>
      <c r="H47" s="264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71"/>
      <c r="T47" s="269"/>
      <c r="U47" s="269"/>
      <c r="V47" s="269"/>
      <c r="W47" s="258"/>
      <c r="X47" s="258"/>
      <c r="Y47" s="258"/>
      <c r="Z47" s="258"/>
      <c r="AA47" s="258"/>
      <c r="AB47" s="258"/>
      <c r="AC47" s="258"/>
      <c r="AD47" s="258"/>
      <c r="AE47" s="258"/>
      <c r="AM47" s="259"/>
      <c r="AN47" s="259"/>
      <c r="AO47" s="259"/>
      <c r="AP47" s="259"/>
      <c r="AQ47" s="259"/>
      <c r="AR47" s="259"/>
      <c r="AS47" s="260"/>
      <c r="AV47" s="257"/>
      <c r="AW47" s="301"/>
      <c r="AX47" s="301"/>
      <c r="AY47" s="301"/>
    </row>
    <row r="48" spans="2:51" x14ac:dyDescent="0.25">
      <c r="B48" s="276" t="s">
        <v>137</v>
      </c>
      <c r="C48" s="264"/>
      <c r="D48" s="264"/>
      <c r="E48" s="264"/>
      <c r="F48" s="264"/>
      <c r="G48" s="264"/>
      <c r="H48" s="264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71"/>
      <c r="T48" s="269"/>
      <c r="U48" s="269"/>
      <c r="V48" s="269"/>
      <c r="W48" s="258"/>
      <c r="X48" s="258"/>
      <c r="Y48" s="258"/>
      <c r="Z48" s="258"/>
      <c r="AA48" s="258"/>
      <c r="AB48" s="258"/>
      <c r="AC48" s="258"/>
      <c r="AD48" s="258"/>
      <c r="AE48" s="258"/>
      <c r="AM48" s="259"/>
      <c r="AN48" s="259"/>
      <c r="AO48" s="259"/>
      <c r="AP48" s="259"/>
      <c r="AQ48" s="259"/>
      <c r="AR48" s="259"/>
      <c r="AS48" s="260"/>
      <c r="AV48" s="257"/>
      <c r="AW48" s="301"/>
      <c r="AX48" s="301"/>
      <c r="AY48" s="301"/>
    </row>
    <row r="49" spans="1:51" x14ac:dyDescent="0.25">
      <c r="B49" s="267" t="s">
        <v>164</v>
      </c>
      <c r="C49" s="264"/>
      <c r="D49" s="264"/>
      <c r="E49" s="264"/>
      <c r="F49" s="264"/>
      <c r="G49" s="264"/>
      <c r="H49" s="264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9"/>
      <c r="U49" s="269"/>
      <c r="V49" s="269"/>
      <c r="W49" s="258"/>
      <c r="X49" s="258"/>
      <c r="Y49" s="258"/>
      <c r="Z49" s="258"/>
      <c r="AA49" s="258"/>
      <c r="AB49" s="258"/>
      <c r="AC49" s="258"/>
      <c r="AD49" s="258"/>
      <c r="AE49" s="258"/>
      <c r="AM49" s="259"/>
      <c r="AN49" s="259"/>
      <c r="AO49" s="259"/>
      <c r="AP49" s="259"/>
      <c r="AQ49" s="259"/>
      <c r="AR49" s="259"/>
      <c r="AS49" s="260"/>
      <c r="AV49" s="257"/>
      <c r="AW49" s="301"/>
      <c r="AX49" s="301"/>
      <c r="AY49" s="301"/>
    </row>
    <row r="50" spans="1:51" x14ac:dyDescent="0.25">
      <c r="B50" s="276" t="s">
        <v>138</v>
      </c>
      <c r="C50" s="264"/>
      <c r="D50" s="264"/>
      <c r="E50" s="264"/>
      <c r="F50" s="264"/>
      <c r="G50" s="264"/>
      <c r="H50" s="264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71"/>
      <c r="U50" s="250"/>
      <c r="V50" s="250"/>
      <c r="W50" s="258"/>
      <c r="X50" s="258"/>
      <c r="Y50" s="258"/>
      <c r="Z50" s="258"/>
      <c r="AA50" s="258"/>
      <c r="AB50" s="258"/>
      <c r="AC50" s="258"/>
      <c r="AD50" s="258"/>
      <c r="AE50" s="258"/>
      <c r="AM50" s="259"/>
      <c r="AN50" s="259"/>
      <c r="AO50" s="259"/>
      <c r="AP50" s="259"/>
      <c r="AQ50" s="259"/>
      <c r="AR50" s="259"/>
      <c r="AS50" s="260"/>
      <c r="AV50" s="257"/>
      <c r="AW50" s="301"/>
      <c r="AX50" s="301"/>
      <c r="AY50" s="301"/>
    </row>
    <row r="51" spans="1:51" x14ac:dyDescent="0.25">
      <c r="B51" s="284" t="s">
        <v>139</v>
      </c>
      <c r="C51" s="264"/>
      <c r="D51" s="264"/>
      <c r="E51" s="264"/>
      <c r="F51" s="264"/>
      <c r="G51" s="264"/>
      <c r="H51" s="264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71"/>
      <c r="U51" s="250"/>
      <c r="V51" s="250"/>
      <c r="W51" s="258"/>
      <c r="X51" s="258"/>
      <c r="Y51" s="258"/>
      <c r="Z51" s="258"/>
      <c r="AA51" s="258"/>
      <c r="AB51" s="258"/>
      <c r="AC51" s="258"/>
      <c r="AD51" s="258"/>
      <c r="AE51" s="258"/>
      <c r="AM51" s="259"/>
      <c r="AN51" s="259"/>
      <c r="AO51" s="259"/>
      <c r="AP51" s="259"/>
      <c r="AQ51" s="259"/>
      <c r="AR51" s="259"/>
      <c r="AS51" s="260"/>
      <c r="AV51" s="257"/>
      <c r="AW51" s="301"/>
      <c r="AX51" s="301"/>
      <c r="AY51" s="301"/>
    </row>
    <row r="52" spans="1:51" x14ac:dyDescent="0.25">
      <c r="B52" s="270" t="s">
        <v>165</v>
      </c>
      <c r="C52" s="264"/>
      <c r="D52" s="264"/>
      <c r="E52" s="264"/>
      <c r="F52" s="264"/>
      <c r="G52" s="264"/>
      <c r="H52" s="264"/>
      <c r="I52" s="264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71"/>
      <c r="U52" s="250"/>
      <c r="V52" s="250"/>
      <c r="W52" s="258"/>
      <c r="X52" s="258"/>
      <c r="Y52" s="258"/>
      <c r="Z52" s="258"/>
      <c r="AA52" s="258"/>
      <c r="AB52" s="258"/>
      <c r="AC52" s="258"/>
      <c r="AD52" s="258"/>
      <c r="AE52" s="258"/>
      <c r="AM52" s="259"/>
      <c r="AN52" s="259"/>
      <c r="AO52" s="259"/>
      <c r="AP52" s="259"/>
      <c r="AQ52" s="259"/>
      <c r="AR52" s="259"/>
      <c r="AS52" s="260"/>
      <c r="AV52" s="257"/>
      <c r="AW52" s="301"/>
      <c r="AX52" s="301"/>
      <c r="AY52" s="301"/>
    </row>
    <row r="53" spans="1:51" x14ac:dyDescent="0.25">
      <c r="B53" s="270" t="s">
        <v>222</v>
      </c>
      <c r="C53" s="264"/>
      <c r="D53" s="264"/>
      <c r="E53" s="264"/>
      <c r="F53" s="264"/>
      <c r="G53" s="264"/>
      <c r="H53" s="264"/>
      <c r="I53" s="264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71"/>
      <c r="U53" s="250"/>
      <c r="V53" s="250"/>
      <c r="W53" s="258"/>
      <c r="X53" s="258"/>
      <c r="Y53" s="258"/>
      <c r="Z53" s="258"/>
      <c r="AA53" s="258"/>
      <c r="AB53" s="258"/>
      <c r="AC53" s="258"/>
      <c r="AD53" s="258"/>
      <c r="AE53" s="258"/>
      <c r="AM53" s="259"/>
      <c r="AN53" s="259"/>
      <c r="AO53" s="259"/>
      <c r="AP53" s="259"/>
      <c r="AQ53" s="259"/>
      <c r="AR53" s="259"/>
      <c r="AS53" s="260"/>
      <c r="AV53" s="257"/>
      <c r="AW53" s="301"/>
      <c r="AX53" s="301"/>
      <c r="AY53" s="301"/>
    </row>
    <row r="54" spans="1:51" x14ac:dyDescent="0.25">
      <c r="B54" s="276" t="s">
        <v>267</v>
      </c>
      <c r="C54" s="264"/>
      <c r="D54" s="264"/>
      <c r="E54" s="264"/>
      <c r="F54" s="264"/>
      <c r="G54" s="264"/>
      <c r="H54" s="264"/>
      <c r="I54" s="264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71"/>
      <c r="U54" s="250"/>
      <c r="V54" s="250"/>
      <c r="W54" s="258"/>
      <c r="X54" s="258"/>
      <c r="Y54" s="258"/>
      <c r="Z54" s="252"/>
      <c r="AA54" s="258"/>
      <c r="AB54" s="258"/>
      <c r="AC54" s="258"/>
      <c r="AD54" s="258"/>
      <c r="AE54" s="258"/>
      <c r="AM54" s="259"/>
      <c r="AN54" s="259"/>
      <c r="AO54" s="259"/>
      <c r="AP54" s="259"/>
      <c r="AQ54" s="259"/>
      <c r="AR54" s="259"/>
      <c r="AS54" s="260"/>
      <c r="AV54" s="257"/>
      <c r="AW54" s="301"/>
      <c r="AX54" s="301"/>
      <c r="AY54" s="301"/>
    </row>
    <row r="55" spans="1:51" x14ac:dyDescent="0.25">
      <c r="B55" s="272" t="s">
        <v>140</v>
      </c>
      <c r="C55" s="267"/>
      <c r="D55" s="264"/>
      <c r="E55" s="264"/>
      <c r="F55" s="264"/>
      <c r="G55" s="264"/>
      <c r="H55" s="264"/>
      <c r="I55" s="248"/>
      <c r="J55" s="265"/>
      <c r="K55" s="265"/>
      <c r="L55" s="265"/>
      <c r="M55" s="265"/>
      <c r="N55" s="265"/>
      <c r="O55" s="265"/>
      <c r="P55" s="265"/>
      <c r="Q55" s="265"/>
      <c r="R55" s="265"/>
      <c r="S55" s="252"/>
      <c r="T55" s="252"/>
      <c r="U55" s="252"/>
      <c r="V55" s="252"/>
      <c r="W55" s="252"/>
      <c r="X55" s="252"/>
      <c r="Y55" s="252"/>
      <c r="Z55" s="251"/>
      <c r="AA55" s="252"/>
      <c r="AB55" s="252"/>
      <c r="AC55" s="252"/>
      <c r="AD55" s="252"/>
      <c r="AE55" s="252"/>
      <c r="AF55" s="252"/>
      <c r="AG55" s="252"/>
      <c r="AH55" s="252"/>
      <c r="AI55" s="252"/>
      <c r="AJ55" s="252"/>
      <c r="AK55" s="252"/>
      <c r="AL55" s="252"/>
      <c r="AM55" s="252"/>
      <c r="AN55" s="252"/>
      <c r="AO55" s="252"/>
      <c r="AP55" s="252"/>
      <c r="AQ55" s="252"/>
      <c r="AR55" s="252"/>
      <c r="AS55" s="252"/>
      <c r="AT55" s="252"/>
      <c r="AU55" s="252"/>
      <c r="AV55" s="257"/>
      <c r="AW55" s="301"/>
      <c r="AX55" s="301"/>
      <c r="AY55" s="301"/>
    </row>
    <row r="56" spans="1:51" x14ac:dyDescent="0.25">
      <c r="B56" s="277" t="s">
        <v>129</v>
      </c>
      <c r="C56" s="267"/>
      <c r="D56" s="264"/>
      <c r="E56" s="264"/>
      <c r="F56" s="264"/>
      <c r="G56" s="264"/>
      <c r="H56" s="264"/>
      <c r="I56" s="248"/>
      <c r="J56" s="252"/>
      <c r="K56" s="252"/>
      <c r="L56" s="252"/>
      <c r="M56" s="252"/>
      <c r="N56" s="252"/>
      <c r="O56" s="252"/>
      <c r="P56" s="252"/>
      <c r="Q56" s="252"/>
      <c r="R56" s="252"/>
      <c r="S56" s="252"/>
      <c r="T56" s="252"/>
      <c r="U56" s="252"/>
      <c r="V56" s="252"/>
      <c r="W56" s="251"/>
      <c r="X56" s="251"/>
      <c r="Y56" s="251"/>
      <c r="Z56" s="258"/>
      <c r="AA56" s="251"/>
      <c r="AB56" s="251"/>
      <c r="AC56" s="251"/>
      <c r="AD56" s="251"/>
      <c r="AE56" s="251"/>
      <c r="AF56" s="251"/>
      <c r="AG56" s="251"/>
      <c r="AH56" s="251"/>
      <c r="AI56" s="251"/>
      <c r="AJ56" s="251"/>
      <c r="AK56" s="251"/>
      <c r="AL56" s="251"/>
      <c r="AM56" s="251"/>
      <c r="AN56" s="251"/>
      <c r="AO56" s="251"/>
      <c r="AP56" s="251"/>
      <c r="AQ56" s="251"/>
      <c r="AR56" s="251"/>
      <c r="AS56" s="251"/>
      <c r="AT56" s="251"/>
      <c r="AU56" s="251"/>
      <c r="AV56" s="257"/>
      <c r="AW56" s="301"/>
      <c r="AX56" s="301"/>
      <c r="AY56" s="301"/>
    </row>
    <row r="57" spans="1:51" x14ac:dyDescent="0.25">
      <c r="B57" s="277" t="s">
        <v>148</v>
      </c>
      <c r="C57" s="261"/>
      <c r="D57" s="248"/>
      <c r="E57" s="264"/>
      <c r="F57" s="264"/>
      <c r="G57" s="264"/>
      <c r="H57" s="264"/>
      <c r="I57" s="264"/>
      <c r="J57" s="252"/>
      <c r="K57" s="252"/>
      <c r="L57" s="252"/>
      <c r="M57" s="252"/>
      <c r="N57" s="252"/>
      <c r="O57" s="252"/>
      <c r="P57" s="252"/>
      <c r="Q57" s="252"/>
      <c r="R57" s="252"/>
      <c r="S57" s="265"/>
      <c r="T57" s="271"/>
      <c r="U57" s="250"/>
      <c r="V57" s="250"/>
      <c r="W57" s="258"/>
      <c r="X57" s="258"/>
      <c r="Y57" s="258"/>
      <c r="Z57" s="258"/>
      <c r="AA57" s="258"/>
      <c r="AB57" s="258"/>
      <c r="AC57" s="258"/>
      <c r="AD57" s="258"/>
      <c r="AE57" s="258"/>
      <c r="AM57" s="259"/>
      <c r="AN57" s="259"/>
      <c r="AO57" s="259"/>
      <c r="AP57" s="259"/>
      <c r="AQ57" s="259"/>
      <c r="AR57" s="259"/>
      <c r="AS57" s="260"/>
      <c r="AV57" s="257"/>
      <c r="AW57" s="301"/>
      <c r="AX57" s="301"/>
      <c r="AY57" s="301"/>
    </row>
    <row r="58" spans="1:51" x14ac:dyDescent="0.25">
      <c r="B58" s="277" t="s">
        <v>130</v>
      </c>
      <c r="C58" s="276"/>
      <c r="D58" s="248"/>
      <c r="E58" s="264"/>
      <c r="F58" s="264"/>
      <c r="G58" s="264"/>
      <c r="H58" s="264"/>
      <c r="I58" s="264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71"/>
      <c r="U58" s="250"/>
      <c r="V58" s="250"/>
      <c r="W58" s="258"/>
      <c r="X58" s="258"/>
      <c r="Y58" s="258"/>
      <c r="Z58" s="258"/>
      <c r="AA58" s="258"/>
      <c r="AB58" s="258"/>
      <c r="AC58" s="258"/>
      <c r="AD58" s="258"/>
      <c r="AE58" s="258"/>
      <c r="AM58" s="259"/>
      <c r="AN58" s="259"/>
      <c r="AO58" s="259"/>
      <c r="AP58" s="259"/>
      <c r="AQ58" s="259"/>
      <c r="AR58" s="259"/>
      <c r="AS58" s="260"/>
      <c r="AV58" s="257"/>
      <c r="AW58" s="301"/>
      <c r="AX58" s="301"/>
      <c r="AY58" s="301"/>
    </row>
    <row r="59" spans="1:51" x14ac:dyDescent="0.25">
      <c r="B59" s="147"/>
      <c r="C59" s="276"/>
      <c r="D59" s="264"/>
      <c r="E59" s="248"/>
      <c r="F59" s="264"/>
      <c r="G59" s="248"/>
      <c r="H59" s="248"/>
      <c r="I59" s="264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71"/>
      <c r="U59" s="250"/>
      <c r="V59" s="250"/>
      <c r="W59" s="258"/>
      <c r="X59" s="258"/>
      <c r="Y59" s="258"/>
      <c r="Z59" s="258"/>
      <c r="AA59" s="258"/>
      <c r="AB59" s="258"/>
      <c r="AC59" s="258"/>
      <c r="AD59" s="258"/>
      <c r="AE59" s="258"/>
      <c r="AM59" s="259"/>
      <c r="AN59" s="259"/>
      <c r="AO59" s="259"/>
      <c r="AP59" s="259"/>
      <c r="AQ59" s="259"/>
      <c r="AR59" s="259"/>
      <c r="AS59" s="260"/>
      <c r="AV59" s="257"/>
      <c r="AW59" s="301"/>
      <c r="AX59" s="301"/>
      <c r="AY59" s="301"/>
    </row>
    <row r="60" spans="1:51" x14ac:dyDescent="0.25">
      <c r="B60" s="147"/>
      <c r="C60" s="267"/>
      <c r="D60" s="264"/>
      <c r="E60" s="248"/>
      <c r="F60" s="248"/>
      <c r="G60" s="248"/>
      <c r="H60" s="248"/>
      <c r="I60" s="264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71"/>
      <c r="U60" s="250"/>
      <c r="V60" s="250"/>
      <c r="W60" s="258"/>
      <c r="X60" s="258"/>
      <c r="Y60" s="258"/>
      <c r="Z60" s="258"/>
      <c r="AA60" s="258"/>
      <c r="AB60" s="258"/>
      <c r="AC60" s="258"/>
      <c r="AD60" s="258"/>
      <c r="AE60" s="258"/>
      <c r="AM60" s="259"/>
      <c r="AN60" s="259"/>
      <c r="AO60" s="259"/>
      <c r="AP60" s="259"/>
      <c r="AQ60" s="259"/>
      <c r="AR60" s="259"/>
      <c r="AS60" s="260"/>
      <c r="AV60" s="257"/>
      <c r="AW60" s="301"/>
      <c r="AX60" s="301"/>
      <c r="AY60" s="301"/>
    </row>
    <row r="61" spans="1:51" x14ac:dyDescent="0.25">
      <c r="B61" s="249"/>
      <c r="C61" s="267"/>
      <c r="D61" s="264"/>
      <c r="E61" s="264"/>
      <c r="F61" s="248"/>
      <c r="G61" s="264"/>
      <c r="H61" s="264"/>
      <c r="I61" s="252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71"/>
      <c r="U61" s="250"/>
      <c r="V61" s="250"/>
      <c r="W61" s="258"/>
      <c r="X61" s="258"/>
      <c r="Y61" s="258"/>
      <c r="Z61" s="258"/>
      <c r="AA61" s="258"/>
      <c r="AB61" s="258"/>
      <c r="AC61" s="258"/>
      <c r="AD61" s="258"/>
      <c r="AE61" s="258"/>
      <c r="AM61" s="259"/>
      <c r="AN61" s="259"/>
      <c r="AO61" s="259"/>
      <c r="AP61" s="259"/>
      <c r="AQ61" s="259"/>
      <c r="AR61" s="259"/>
      <c r="AS61" s="260"/>
      <c r="AV61" s="257"/>
      <c r="AW61" s="301"/>
      <c r="AX61" s="301"/>
      <c r="AY61" s="301"/>
    </row>
    <row r="62" spans="1:51" x14ac:dyDescent="0.25">
      <c r="B62" s="249"/>
      <c r="C62" s="252"/>
      <c r="D62" s="264"/>
      <c r="E62" s="264"/>
      <c r="F62" s="264"/>
      <c r="G62" s="264"/>
      <c r="H62" s="264"/>
      <c r="I62" s="252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71"/>
      <c r="U62" s="250"/>
      <c r="V62" s="250"/>
      <c r="W62" s="258"/>
      <c r="X62" s="258"/>
      <c r="Y62" s="258"/>
      <c r="Z62" s="258"/>
      <c r="AA62" s="258"/>
      <c r="AB62" s="258"/>
      <c r="AC62" s="258"/>
      <c r="AD62" s="258"/>
      <c r="AE62" s="258"/>
      <c r="AM62" s="259"/>
      <c r="AN62" s="259"/>
      <c r="AO62" s="259"/>
      <c r="AP62" s="259"/>
      <c r="AQ62" s="259"/>
      <c r="AR62" s="259"/>
      <c r="AS62" s="260"/>
      <c r="AU62" s="301"/>
      <c r="AV62" s="257"/>
      <c r="AW62" s="301"/>
      <c r="AX62" s="301"/>
      <c r="AY62" s="301"/>
    </row>
    <row r="63" spans="1:51" x14ac:dyDescent="0.25">
      <c r="B63" s="249"/>
      <c r="C63" s="276"/>
      <c r="D63" s="252"/>
      <c r="E63" s="264"/>
      <c r="F63" s="264"/>
      <c r="G63" s="264"/>
      <c r="H63" s="264"/>
      <c r="I63" s="264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71"/>
      <c r="U63" s="250"/>
      <c r="V63" s="250"/>
      <c r="W63" s="258"/>
      <c r="X63" s="258"/>
      <c r="Y63" s="258"/>
      <c r="Z63" s="258"/>
      <c r="AA63" s="258"/>
      <c r="AB63" s="258"/>
      <c r="AC63" s="258"/>
      <c r="AD63" s="258"/>
      <c r="AE63" s="258"/>
      <c r="AM63" s="259"/>
      <c r="AN63" s="259"/>
      <c r="AO63" s="259"/>
      <c r="AP63" s="259"/>
      <c r="AQ63" s="259"/>
      <c r="AR63" s="259"/>
      <c r="AS63" s="260"/>
      <c r="AU63" s="301"/>
      <c r="AV63" s="257"/>
      <c r="AW63" s="301"/>
      <c r="AX63" s="301"/>
      <c r="AY63" s="301"/>
    </row>
    <row r="64" spans="1:51" x14ac:dyDescent="0.25">
      <c r="A64" s="258"/>
      <c r="B64" s="249"/>
      <c r="C64" s="267"/>
      <c r="D64" s="252"/>
      <c r="E64" s="264"/>
      <c r="F64" s="264"/>
      <c r="G64" s="264"/>
      <c r="H64" s="264"/>
      <c r="I64" s="259"/>
      <c r="J64" s="259"/>
      <c r="K64" s="259"/>
      <c r="L64" s="259"/>
      <c r="M64" s="259"/>
      <c r="N64" s="259"/>
      <c r="O64" s="260"/>
      <c r="P64" s="254"/>
      <c r="R64" s="257"/>
      <c r="AS64" s="301"/>
      <c r="AT64" s="301"/>
      <c r="AU64" s="301"/>
      <c r="AV64" s="301"/>
      <c r="AW64" s="301"/>
      <c r="AX64" s="301"/>
      <c r="AY64" s="301"/>
    </row>
    <row r="65" spans="1:51" x14ac:dyDescent="0.25">
      <c r="A65" s="258"/>
      <c r="B65" s="252"/>
      <c r="C65" s="276"/>
      <c r="D65" s="264"/>
      <c r="E65" s="252"/>
      <c r="F65" s="264"/>
      <c r="G65" s="252"/>
      <c r="H65" s="252"/>
      <c r="I65" s="259"/>
      <c r="J65" s="259"/>
      <c r="K65" s="259"/>
      <c r="L65" s="259"/>
      <c r="M65" s="259"/>
      <c r="N65" s="259"/>
      <c r="O65" s="260"/>
      <c r="P65" s="254"/>
      <c r="R65" s="254"/>
      <c r="AS65" s="301"/>
      <c r="AT65" s="301"/>
      <c r="AU65" s="301"/>
      <c r="AV65" s="301"/>
      <c r="AW65" s="301"/>
      <c r="AX65" s="301"/>
      <c r="AY65" s="301"/>
    </row>
    <row r="66" spans="1:51" x14ac:dyDescent="0.25">
      <c r="A66" s="258"/>
      <c r="B66" s="252"/>
      <c r="C66" s="270"/>
      <c r="D66" s="264"/>
      <c r="E66" s="252"/>
      <c r="F66" s="252"/>
      <c r="G66" s="252"/>
      <c r="H66" s="252"/>
      <c r="I66" s="259"/>
      <c r="J66" s="259"/>
      <c r="K66" s="259"/>
      <c r="L66" s="259"/>
      <c r="M66" s="259"/>
      <c r="N66" s="259"/>
      <c r="O66" s="260"/>
      <c r="P66" s="254"/>
      <c r="R66" s="254"/>
      <c r="AS66" s="301"/>
      <c r="AT66" s="301"/>
      <c r="AU66" s="301"/>
      <c r="AV66" s="301"/>
      <c r="AW66" s="301"/>
      <c r="AX66" s="301"/>
      <c r="AY66" s="301"/>
    </row>
    <row r="67" spans="1:51" x14ac:dyDescent="0.25">
      <c r="A67" s="258"/>
      <c r="B67" s="249"/>
      <c r="I67" s="259"/>
      <c r="J67" s="259"/>
      <c r="K67" s="259"/>
      <c r="L67" s="259"/>
      <c r="M67" s="259"/>
      <c r="N67" s="259"/>
      <c r="O67" s="260"/>
      <c r="P67" s="254"/>
      <c r="R67" s="254"/>
      <c r="AS67" s="301"/>
      <c r="AT67" s="301"/>
      <c r="AU67" s="301"/>
      <c r="AV67" s="301"/>
      <c r="AW67" s="301"/>
      <c r="AX67" s="301"/>
      <c r="AY67" s="301"/>
    </row>
    <row r="68" spans="1:51" x14ac:dyDescent="0.25">
      <c r="A68" s="258"/>
      <c r="I68" s="259"/>
      <c r="J68" s="259"/>
      <c r="K68" s="259"/>
      <c r="L68" s="259"/>
      <c r="M68" s="259"/>
      <c r="N68" s="259"/>
      <c r="O68" s="260"/>
      <c r="P68" s="254"/>
      <c r="R68" s="254"/>
      <c r="AS68" s="301"/>
      <c r="AT68" s="301"/>
      <c r="AU68" s="301"/>
      <c r="AV68" s="301"/>
      <c r="AW68" s="301"/>
      <c r="AX68" s="301"/>
      <c r="AY68" s="301"/>
    </row>
    <row r="69" spans="1:51" x14ac:dyDescent="0.25">
      <c r="A69" s="258"/>
      <c r="I69" s="259"/>
      <c r="J69" s="259"/>
      <c r="K69" s="259"/>
      <c r="L69" s="259"/>
      <c r="M69" s="259"/>
      <c r="N69" s="259"/>
      <c r="O69" s="260"/>
      <c r="P69" s="254"/>
      <c r="R69" s="254"/>
      <c r="AS69" s="301"/>
      <c r="AT69" s="301"/>
      <c r="AU69" s="301"/>
      <c r="AV69" s="301"/>
      <c r="AW69" s="301"/>
      <c r="AX69" s="301"/>
      <c r="AY69" s="301"/>
    </row>
    <row r="70" spans="1:51" x14ac:dyDescent="0.25">
      <c r="A70" s="258"/>
      <c r="I70" s="259"/>
      <c r="J70" s="259"/>
      <c r="K70" s="259"/>
      <c r="L70" s="259"/>
      <c r="M70" s="259"/>
      <c r="N70" s="259"/>
      <c r="O70" s="260"/>
      <c r="P70" s="254"/>
      <c r="R70" s="251"/>
      <c r="AS70" s="301"/>
      <c r="AT70" s="301"/>
      <c r="AU70" s="301"/>
      <c r="AV70" s="301"/>
      <c r="AW70" s="301"/>
      <c r="AX70" s="301"/>
      <c r="AY70" s="301"/>
    </row>
    <row r="71" spans="1:51" x14ac:dyDescent="0.25">
      <c r="A71" s="258"/>
      <c r="I71" s="259"/>
      <c r="J71" s="259"/>
      <c r="K71" s="259"/>
      <c r="L71" s="259"/>
      <c r="M71" s="259"/>
      <c r="N71" s="259"/>
      <c r="O71" s="260"/>
      <c r="R71" s="254"/>
      <c r="AS71" s="301"/>
      <c r="AT71" s="301"/>
      <c r="AU71" s="301"/>
      <c r="AV71" s="301"/>
      <c r="AW71" s="301"/>
      <c r="AX71" s="301"/>
      <c r="AY71" s="301"/>
    </row>
    <row r="72" spans="1:51" x14ac:dyDescent="0.25">
      <c r="O72" s="260"/>
      <c r="R72" s="254"/>
      <c r="AS72" s="301"/>
      <c r="AT72" s="301"/>
      <c r="AU72" s="301"/>
      <c r="AV72" s="301"/>
      <c r="AW72" s="301"/>
      <c r="AX72" s="301"/>
      <c r="AY72" s="301"/>
    </row>
    <row r="73" spans="1:51" x14ac:dyDescent="0.25">
      <c r="O73" s="260"/>
      <c r="R73" s="254"/>
      <c r="AS73" s="301"/>
      <c r="AT73" s="301"/>
      <c r="AU73" s="301"/>
      <c r="AV73" s="301"/>
      <c r="AW73" s="301"/>
      <c r="AX73" s="301"/>
      <c r="AY73" s="301"/>
    </row>
    <row r="74" spans="1:51" x14ac:dyDescent="0.25">
      <c r="O74" s="260"/>
      <c r="R74" s="254"/>
      <c r="AS74" s="301"/>
      <c r="AT74" s="301"/>
      <c r="AU74" s="301"/>
      <c r="AV74" s="301"/>
      <c r="AW74" s="301"/>
      <c r="AX74" s="301"/>
      <c r="AY74" s="301"/>
    </row>
    <row r="75" spans="1:51" x14ac:dyDescent="0.25">
      <c r="O75" s="260"/>
      <c r="R75" s="254"/>
      <c r="AS75" s="301"/>
      <c r="AT75" s="301"/>
      <c r="AU75" s="301"/>
      <c r="AV75" s="301"/>
      <c r="AW75" s="301"/>
      <c r="AX75" s="301"/>
      <c r="AY75" s="301"/>
    </row>
    <row r="76" spans="1:51" x14ac:dyDescent="0.25">
      <c r="O76" s="260"/>
      <c r="AS76" s="301"/>
      <c r="AT76" s="301"/>
      <c r="AU76" s="301"/>
      <c r="AV76" s="301"/>
      <c r="AW76" s="301"/>
      <c r="AX76" s="301"/>
      <c r="AY76" s="301"/>
    </row>
    <row r="77" spans="1:51" x14ac:dyDescent="0.25">
      <c r="O77" s="260"/>
      <c r="AS77" s="301"/>
      <c r="AT77" s="301"/>
      <c r="AU77" s="301"/>
      <c r="AV77" s="301"/>
      <c r="AW77" s="301"/>
      <c r="AX77" s="301"/>
      <c r="AY77" s="301"/>
    </row>
    <row r="78" spans="1:51" x14ac:dyDescent="0.25">
      <c r="O78" s="260"/>
      <c r="AS78" s="301"/>
      <c r="AT78" s="301"/>
      <c r="AU78" s="301"/>
      <c r="AV78" s="301"/>
      <c r="AW78" s="301"/>
      <c r="AX78" s="301"/>
      <c r="AY78" s="301"/>
    </row>
    <row r="79" spans="1:51" x14ac:dyDescent="0.25">
      <c r="O79" s="260"/>
      <c r="AS79" s="301"/>
      <c r="AT79" s="301"/>
      <c r="AU79" s="301"/>
      <c r="AV79" s="301"/>
      <c r="AW79" s="301"/>
      <c r="AX79" s="301"/>
      <c r="AY79" s="301"/>
    </row>
    <row r="80" spans="1:51" x14ac:dyDescent="0.25">
      <c r="O80" s="260"/>
      <c r="AS80" s="301"/>
      <c r="AT80" s="301"/>
      <c r="AU80" s="301"/>
      <c r="AV80" s="301"/>
      <c r="AW80" s="301"/>
      <c r="AX80" s="301"/>
      <c r="AY80" s="301"/>
    </row>
    <row r="81" spans="15:51" x14ac:dyDescent="0.25">
      <c r="O81" s="260"/>
      <c r="AS81" s="301"/>
      <c r="AT81" s="301"/>
      <c r="AU81" s="301"/>
      <c r="AV81" s="301"/>
      <c r="AW81" s="301"/>
      <c r="AX81" s="301"/>
      <c r="AY81" s="301"/>
    </row>
    <row r="82" spans="15:51" x14ac:dyDescent="0.25">
      <c r="O82" s="260"/>
      <c r="Q82" s="254"/>
      <c r="AS82" s="301"/>
      <c r="AT82" s="301"/>
      <c r="AU82" s="301"/>
      <c r="AV82" s="301"/>
      <c r="AW82" s="301"/>
      <c r="AX82" s="301"/>
      <c r="AY82" s="301"/>
    </row>
    <row r="83" spans="15:51" x14ac:dyDescent="0.25">
      <c r="O83" s="161"/>
      <c r="P83" s="254"/>
      <c r="Q83" s="254"/>
      <c r="AS83" s="301"/>
      <c r="AT83" s="301"/>
      <c r="AU83" s="301"/>
      <c r="AV83" s="301"/>
      <c r="AW83" s="301"/>
      <c r="AX83" s="301"/>
      <c r="AY83" s="301"/>
    </row>
    <row r="84" spans="15:51" x14ac:dyDescent="0.25">
      <c r="O84" s="161"/>
      <c r="P84" s="254"/>
      <c r="Q84" s="254"/>
      <c r="AS84" s="301"/>
      <c r="AT84" s="301"/>
      <c r="AU84" s="301"/>
      <c r="AV84" s="301"/>
      <c r="AW84" s="301"/>
      <c r="AX84" s="301"/>
      <c r="AY84" s="301"/>
    </row>
    <row r="85" spans="15:51" x14ac:dyDescent="0.25">
      <c r="O85" s="161"/>
      <c r="P85" s="254"/>
      <c r="Q85" s="254"/>
      <c r="AS85" s="301"/>
      <c r="AT85" s="301"/>
      <c r="AU85" s="301"/>
      <c r="AV85" s="301"/>
      <c r="AW85" s="301"/>
      <c r="AX85" s="301"/>
      <c r="AY85" s="301"/>
    </row>
    <row r="86" spans="15:51" x14ac:dyDescent="0.25">
      <c r="O86" s="161"/>
      <c r="P86" s="254"/>
      <c r="Q86" s="254"/>
      <c r="AS86" s="301"/>
      <c r="AT86" s="301"/>
      <c r="AU86" s="301"/>
      <c r="AV86" s="301"/>
      <c r="AW86" s="301"/>
      <c r="AX86" s="301"/>
      <c r="AY86" s="301"/>
    </row>
    <row r="87" spans="15:51" x14ac:dyDescent="0.25">
      <c r="O87" s="161"/>
      <c r="P87" s="254"/>
      <c r="Q87" s="254"/>
      <c r="AS87" s="301"/>
      <c r="AT87" s="301"/>
      <c r="AU87" s="301"/>
      <c r="AV87" s="301"/>
      <c r="AW87" s="301"/>
      <c r="AX87" s="301"/>
      <c r="AY87" s="301"/>
    </row>
    <row r="88" spans="15:51" x14ac:dyDescent="0.25">
      <c r="O88" s="161"/>
      <c r="P88" s="254"/>
      <c r="Q88" s="254"/>
      <c r="AS88" s="301"/>
      <c r="AT88" s="301"/>
      <c r="AU88" s="301"/>
      <c r="AV88" s="301"/>
      <c r="AW88" s="301"/>
      <c r="AX88" s="301"/>
      <c r="AY88" s="301"/>
    </row>
    <row r="89" spans="15:51" x14ac:dyDescent="0.25">
      <c r="O89" s="161"/>
      <c r="P89" s="254"/>
      <c r="Q89" s="254"/>
      <c r="AS89" s="301"/>
      <c r="AT89" s="301"/>
      <c r="AU89" s="301"/>
      <c r="AV89" s="301"/>
      <c r="AW89" s="301"/>
      <c r="AX89" s="301"/>
      <c r="AY89" s="301"/>
    </row>
    <row r="90" spans="15:51" x14ac:dyDescent="0.25">
      <c r="O90" s="161"/>
      <c r="P90" s="254"/>
      <c r="Q90" s="254"/>
      <c r="AS90" s="301"/>
      <c r="AT90" s="301"/>
      <c r="AU90" s="301"/>
      <c r="AV90" s="301"/>
      <c r="AW90" s="301"/>
      <c r="AX90" s="301"/>
      <c r="AY90" s="301"/>
    </row>
    <row r="91" spans="15:51" x14ac:dyDescent="0.25">
      <c r="O91" s="161"/>
      <c r="P91" s="254"/>
      <c r="Q91" s="254"/>
      <c r="AS91" s="301"/>
      <c r="AT91" s="301"/>
      <c r="AU91" s="301"/>
      <c r="AV91" s="301"/>
      <c r="AW91" s="301"/>
      <c r="AX91" s="301"/>
      <c r="AY91" s="301"/>
    </row>
    <row r="92" spans="15:51" x14ac:dyDescent="0.25">
      <c r="O92" s="161"/>
      <c r="P92" s="254"/>
      <c r="Q92" s="254"/>
      <c r="R92" s="254"/>
      <c r="S92" s="254"/>
      <c r="AS92" s="301"/>
      <c r="AT92" s="301"/>
      <c r="AU92" s="301"/>
      <c r="AV92" s="301"/>
      <c r="AW92" s="301"/>
      <c r="AX92" s="301"/>
      <c r="AY92" s="301"/>
    </row>
    <row r="93" spans="15:51" x14ac:dyDescent="0.25">
      <c r="O93" s="161"/>
      <c r="P93" s="254"/>
      <c r="Q93" s="254"/>
      <c r="R93" s="254"/>
      <c r="S93" s="254"/>
      <c r="T93" s="254"/>
      <c r="AS93" s="301"/>
      <c r="AT93" s="301"/>
      <c r="AU93" s="301"/>
      <c r="AV93" s="301"/>
      <c r="AW93" s="301"/>
      <c r="AX93" s="301"/>
      <c r="AY93" s="301"/>
    </row>
    <row r="94" spans="15:51" x14ac:dyDescent="0.25">
      <c r="O94" s="161"/>
      <c r="P94" s="254"/>
      <c r="Q94" s="254"/>
      <c r="R94" s="254"/>
      <c r="S94" s="254"/>
      <c r="T94" s="254"/>
      <c r="AS94" s="301"/>
      <c r="AT94" s="301"/>
      <c r="AU94" s="301"/>
      <c r="AV94" s="301"/>
      <c r="AW94" s="301"/>
      <c r="AX94" s="301"/>
      <c r="AY94" s="301"/>
    </row>
    <row r="95" spans="15:51" x14ac:dyDescent="0.25">
      <c r="O95" s="161"/>
      <c r="P95" s="254"/>
      <c r="T95" s="254"/>
      <c r="AS95" s="301"/>
      <c r="AT95" s="301"/>
      <c r="AU95" s="301"/>
      <c r="AV95" s="301"/>
      <c r="AW95" s="301"/>
      <c r="AX95" s="301"/>
      <c r="AY95" s="301"/>
    </row>
    <row r="96" spans="15:51" x14ac:dyDescent="0.25">
      <c r="O96" s="254"/>
      <c r="Q96" s="254"/>
      <c r="R96" s="254"/>
      <c r="S96" s="254"/>
      <c r="AS96" s="301"/>
      <c r="AT96" s="301"/>
      <c r="AU96" s="301"/>
      <c r="AV96" s="301"/>
      <c r="AW96" s="301"/>
      <c r="AX96" s="301"/>
      <c r="AY96" s="301"/>
    </row>
    <row r="97" spans="15:51" x14ac:dyDescent="0.25">
      <c r="O97" s="161"/>
      <c r="P97" s="254"/>
      <c r="Q97" s="254"/>
      <c r="R97" s="254"/>
      <c r="S97" s="254"/>
      <c r="T97" s="254"/>
      <c r="AS97" s="301"/>
      <c r="AT97" s="301"/>
      <c r="AU97" s="301"/>
      <c r="AV97" s="301"/>
      <c r="AW97" s="301"/>
      <c r="AX97" s="301"/>
      <c r="AY97" s="301"/>
    </row>
    <row r="98" spans="15:51" x14ac:dyDescent="0.25">
      <c r="O98" s="161"/>
      <c r="P98" s="254"/>
      <c r="Q98" s="254"/>
      <c r="R98" s="254"/>
      <c r="S98" s="254"/>
      <c r="T98" s="254"/>
      <c r="U98" s="254"/>
      <c r="AS98" s="301"/>
      <c r="AT98" s="301"/>
      <c r="AU98" s="301"/>
      <c r="AV98" s="301"/>
      <c r="AW98" s="301"/>
      <c r="AX98" s="301"/>
      <c r="AY98" s="301"/>
    </row>
    <row r="99" spans="15:51" x14ac:dyDescent="0.25">
      <c r="O99" s="161"/>
      <c r="P99" s="254"/>
      <c r="T99" s="254"/>
      <c r="U99" s="254"/>
      <c r="AS99" s="301"/>
      <c r="AT99" s="301"/>
      <c r="AU99" s="301"/>
      <c r="AV99" s="301"/>
      <c r="AW99" s="301"/>
      <c r="AX99" s="301"/>
      <c r="AY99" s="301"/>
    </row>
    <row r="111" spans="15:51" x14ac:dyDescent="0.25">
      <c r="AS111" s="301"/>
      <c r="AT111" s="301"/>
      <c r="AU111" s="301"/>
      <c r="AV111" s="301"/>
      <c r="AW111" s="301"/>
      <c r="AX111" s="301"/>
      <c r="AY111" s="301"/>
    </row>
  </sheetData>
  <protectedRanges>
    <protectedRange sqref="N55:R55 B67 S57:T63 B59:B64 N58:R63 T42 T50 S51:T54" name="Range2_12_5_1_1_5_1"/>
    <protectedRange sqref="L10 L6 D6 D8 AD8 AF8 O8:U8 AJ8:AR8 AF10 AR11:AR34 L24:N31 N32:N34 N10:N23 E11:G15 O16:T34 R11:Y11 AA11:AA15 AC11:AF15 R12:T15 W12:Y15 U12:V34 E16:E34 G16:G34 W16:AG34" name="Range1_16_3_1_1_2_2"/>
    <protectedRange sqref="I60 J58:M63 J55:M55 I63" name="Range2_2_12_2_1_1_1_1"/>
    <protectedRange sqref="L16:M23" name="Range1_1_1_1_10_1_1_1_1_1"/>
    <protectedRange sqref="L32:M34" name="Range1_1_10_1_1_1_1_1"/>
    <protectedRange sqref="K11:L15 K16:K34 I11:I15 I16:J24 I25:I34 J25" name="Range1_1_2_1_10_2_1_1_1_1"/>
    <protectedRange sqref="M11:M15" name="Range1_2_1_2_1_10_1_1_1_1_1"/>
    <protectedRange sqref="G64:H64 F65 E64" name="Range2_2_2_9_2_1_1_1_1"/>
    <protectedRange sqref="D62 D65:D66" name="Range2_1_1_1_1_1_9_2_1_1_1_1"/>
    <protectedRange sqref="Q10" name="Range1_17_1_1_1_1_1"/>
    <protectedRange sqref="AG10" name="Range1_18_1_1_1_1_1"/>
    <protectedRange sqref="C63 C65" name="Range2_4_1_1_1_1_1"/>
    <protectedRange sqref="AS16:AS34" name="Range1_1_1_1_1_1"/>
    <protectedRange sqref="P3:U5" name="Range1_16_1_1_1_1_1_1"/>
    <protectedRange sqref="C66 C64 C61" name="Range2_1_3_1_1_1_1"/>
    <protectedRange sqref="H11:H34" name="Range1_1_1_1_1_1_1_1_1"/>
    <protectedRange sqref="B65:B66 J56:R57 D63:D64 I61:I62 Z54:Z55 S55:Y56 AA55:AU56 E65:E66 G65:H66 F66" name="Range2_2_1_10_1_1_1_2_1_1"/>
    <protectedRange sqref="C62" name="Range2_2_1_10_2_1_1_1_1_1"/>
    <protectedRange sqref="G61:H61 D59 F62 E61 R51:R54" name="Range2_12_1_6_1_1_1_1"/>
    <protectedRange sqref="I57:I59 G62:H63 G57:H57 E62:E63 F63:F64 F57:F58 E57" name="Range2_2_12_1_7_1_1_2_1"/>
    <protectedRange sqref="D60:D61" name="Range2_1_1_1_1_11_1_2_1_1_2_1"/>
    <protectedRange sqref="E58 G58:H58 F59" name="Range2_2_2_9_1_1_1_1_1_1"/>
    <protectedRange sqref="C60" name="Range2_1_1_2_1_1_1_1"/>
    <protectedRange sqref="C59" name="Range2_1_2_2_1_1_1_1"/>
    <protectedRange sqref="C58" name="Range2_3_2_1_1_1_1"/>
    <protectedRange sqref="C57" name="Range2_5_1_1_1_1_1"/>
    <protectedRange sqref="E59:E60 F60:F61 G59:H60 I55:I56" name="Range2_2_1_1_1_1_1_1"/>
    <protectedRange sqref="D57:D58" name="Range2_1_1_1_1_1_1_1_1_1_1"/>
    <protectedRange sqref="AS11:AS15" name="Range1_4_1_1_1_1_1_1"/>
    <protectedRange sqref="J11:J15 J26:J34" name="Range1_1_2_1_10_1_1_1_1_1_1"/>
    <protectedRange sqref="R70" name="Range2_2_1_10_1_1_1_1_1_1_1"/>
    <protectedRange sqref="T41" name="Range2_12_5_1_1_4_2_1"/>
    <protectedRange sqref="B41:B42" name="Range2_12_5_1_1_1_2_1"/>
    <protectedRange sqref="E41:H41" name="Range2_2_12_1_7_1_1_1_1_1"/>
    <protectedRange sqref="D41" name="Range2_3_2_1_3_1_1_2_10_1_1_1_1_1_1_1"/>
    <protectedRange sqref="C41" name="Range2_1_1_1_1_11_1_2_1_1_1_1_1"/>
    <protectedRange sqref="S39:S40" name="Range2_12_3_1_1_1_1_1_1"/>
    <protectedRange sqref="D39:H39 N39:R40" name="Range2_12_1_3_1_1_1_1_1_1"/>
    <protectedRange sqref="I39:M39 E40:M40" name="Range2_2_12_1_6_1_1_1_1_1_1"/>
    <protectedRange sqref="D40" name="Range2_1_1_1_1_11_1_1_1_1_1_1_1_1"/>
    <protectedRange sqref="C40" name="Range2_1_2_1_1_1_1_1_1_1"/>
    <protectedRange sqref="C39" name="Range2_3_1_1_1_1_1_1_1"/>
    <protectedRange sqref="S41" name="Range2_12_5_1_1_4_1_1_1"/>
    <protectedRange sqref="Q41:R41" name="Range2_12_1_5_1_1_1_1_1_1_1"/>
    <protectedRange sqref="N41:P41" name="Range2_12_1_2_2_1_1_1_1_1_1_1"/>
    <protectedRange sqref="K41:M41" name="Range2_2_12_1_4_2_1_1_1_1_1_1_1"/>
    <protectedRange sqref="G42:H42" name="Range2_2_12_1_3_1_1_1_1_1_4_1_1_1_1"/>
    <protectedRange sqref="E42:F42" name="Range2_2_12_1_7_1_1_3_1_1_1_1"/>
    <protectedRange sqref="I41:J41" name="Range2_2_12_1_4_2_1_1_1_2_1_1_1_1"/>
    <protectedRange sqref="S42" name="Range2_12_5_1_1_2_3_1_1_1"/>
    <protectedRange sqref="Q42:R42" name="Range2_12_1_6_1_1_1_1_2_1_1_1"/>
    <protectedRange sqref="N42:P42" name="Range2_12_1_2_3_1_1_1_1_2_1_1_1"/>
    <protectedRange sqref="I42:M42" name="Range2_2_12_1_4_3_1_1_1_1_2_1_1_1"/>
    <protectedRange sqref="D42" name="Range2_2_12_1_3_1_2_1_1_1_2_1_2_1_1_1"/>
    <protectedRange sqref="S50" name="Range2_12_5_1_1_5_1_1_1_1"/>
    <protectedRange sqref="R50" name="Range2_12_1_6_1_1_4_1_1_1_1_1_1_1_1_1_1_1_1"/>
    <protectedRange sqref="D50:E50" name="Range2_2_12_1_3_1_2_1_1_1_2_1_1_1_1_3_1_1_1_1_1_1_1_1"/>
    <protectedRange sqref="F50" name="Range2_2_12_1_3_1_2_1_1_1_3_1_1_1_1_1_3_1_1_1_1_1_1_1_1"/>
    <protectedRange sqref="T48:T49" name="Range2_12_5_1_1_3_1_1"/>
    <protectedRange sqref="S48" name="Range2_12_4_1_1_1_4_2_2_2_1_1"/>
    <protectedRange sqref="Q48:R48" name="Range2_12_1_6_1_1_1_2_3_2_1_1_3_1_1"/>
    <protectedRange sqref="N48:P48" name="Range2_12_1_2_3_1_1_1_2_3_2_1_1_3_1_1"/>
    <protectedRange sqref="K48:M48" name="Range2_2_12_1_4_3_1_1_1_3_3_2_1_1_3_1_1"/>
    <protectedRange sqref="J48" name="Range2_2_12_1_4_3_1_1_1_3_2_1_2_2_1_1"/>
    <protectedRange sqref="S49" name="Range2_12_2_1_1_1_2_1_1_1_1_1"/>
    <protectedRange sqref="G48:H48" name="Range2_2_12_1_3_1_2_1_1_1_2_1_1_1_1_1_1_2_1_1_1_1"/>
    <protectedRange sqref="D48:E48" name="Range2_2_12_1_3_1_2_1_1_1_2_1_1_1_1_3_1_1_1_1_1_1"/>
    <protectedRange sqref="F48" name="Range2_2_12_1_3_1_2_1_1_1_3_1_1_1_1_1_3_1_1_1_1_1_1"/>
    <protectedRange sqref="Q49:R49" name="Range2_12_1_6_1_1_1_2_3_1_1_3_1_1_1_1_1_1_1_1_1"/>
    <protectedRange sqref="N49:P49" name="Range2_12_1_2_3_1_1_1_2_3_1_1_3_1_1_1_1_1_1_1_1_1"/>
    <protectedRange sqref="J49:M49" name="Range2_2_12_1_4_3_1_1_1_3_3_1_1_3_1_1_1_1_1_1_1_1_1"/>
    <protectedRange sqref="I48:I49" name="Range2_2_12_1_4_3_1_1_1_2_1_2_1_1_3_1_1_1_1_1_1_1_1"/>
    <protectedRange sqref="G50:H50" name="Range2_2_12_1_3_1_2_1_1_1_2_1_3_1_1_3_1_1_1_1_1_1_1_1_1"/>
    <protectedRange sqref="T47" name="Range2_12_5_1_1_2_1_1_1_1"/>
    <protectedRange sqref="T43" name="Range2_12_5_1_1_3_1_1_1_1_1_1_1"/>
    <protectedRange sqref="S43" name="Range2_12_5_1_1_2_3_1_1_1_1_1_1_1_1_1"/>
    <protectedRange sqref="Q43:R43" name="Range2_12_1_6_1_1_1_1_2_1_1_1_1_1_1_1_1"/>
    <protectedRange sqref="N43:P43" name="Range2_12_1_2_3_1_1_1_1_2_1_1_1_1_1_1_1_1"/>
    <protectedRange sqref="I43:M43" name="Range2_2_12_1_4_3_1_1_1_1_2_1_1_1_1_1_1_1_1"/>
    <protectedRange sqref="E43:H43" name="Range2_2_12_1_3_1_2_1_1_1_1_2_1_1_1_1_1_1_1_1"/>
    <protectedRange sqref="D43" name="Range2_2_12_1_3_1_2_1_1_1_2_1_2_3_1_1_1_1_1_1"/>
    <protectedRange sqref="T44" name="Range2_12_5_1_1_2_1_1_1_1_1_1_1_1_1"/>
    <protectedRange sqref="S44" name="Range2_12_4_1_1_1_4_2_1_1_1_1_1_1_1_1"/>
    <protectedRange sqref="Q44:R44" name="Range2_12_1_6_1_1_1_2_3_2_1_1_1_1_1_1_1_1"/>
    <protectedRange sqref="N44:P44" name="Range2_12_1_2_3_1_1_1_2_3_2_1_1_1_1_1_1_1_1"/>
    <protectedRange sqref="J44:M44" name="Range2_2_12_1_4_3_1_1_1_3_3_2_1_1_1_1_1_1_1_1"/>
    <protectedRange sqref="I44" name="Range2_2_12_1_4_3_1_1_1_2_1_2_2_1_1_1_1_1_1_1"/>
    <protectedRange sqref="G44:H44 D44:E44" name="Range2_2_12_1_3_1_2_1_1_1_2_1_3_2_1_1_1_1_1_1_1"/>
    <protectedRange sqref="F44" name="Range2_2_12_1_3_1_2_1_1_1_1_1_2_2_1_1_1_1_1_1_1"/>
    <protectedRange sqref="T45:T46" name="Range2_12_5_1_1_6_1_1_1_1_1_1_1_1_1"/>
    <protectedRange sqref="S45:S46" name="Range2_12_5_1_1_5_3_1_1_1_1_1_1_1_1_1"/>
    <protectedRange sqref="Q45:R46" name="Range2_12_1_6_1_1_1_2_3_2_1_1_2_1_1_1_1_1_1_1"/>
    <protectedRange sqref="N45:P46" name="Range2_12_1_2_3_1_1_1_2_3_2_1_1_2_1_1_1_1_1_1_1"/>
    <protectedRange sqref="J45:M46" name="Range2_2_12_1_4_3_1_1_1_3_3_2_1_1_2_1_1_1_1_1_1_1"/>
    <protectedRange sqref="I45:I46" name="Range2_2_12_1_4_3_1_1_1_2_1_2_2_1_2_1_1_1_1_1_1_1"/>
    <protectedRange sqref="G45:H46 D45:E46" name="Range2_2_12_1_3_1_2_1_1_1_2_1_3_2_1_2_1_1_1_1_1_1_2"/>
    <protectedRange sqref="F45:F46" name="Range2_2_12_1_3_1_2_1_1_1_1_1_2_2_1_2_1_1_1_1_1_1_2"/>
    <protectedRange sqref="B43:B45" name="Range2_12_5_1_1_1_2_2_1_1_1_1_1_1_1_1_1_1"/>
    <protectedRange sqref="B46" name="Range2_12_5_1_1_1_3_1_1_1_1_1_1_1_1_1_1_1"/>
    <protectedRange sqref="S47" name="Range2_12_4_1_1_1_4_2_2_1_1_1_1"/>
    <protectedRange sqref="Q47:R47" name="Range2_12_1_6_1_1_1_2_3_2_1_1_1_1_1_1"/>
    <protectedRange sqref="N47:P47" name="Range2_12_1_2_3_1_1_1_2_3_2_1_1_1_1_1_1"/>
    <protectedRange sqref="K47:M47" name="Range2_2_12_1_4_3_1_1_1_3_3_2_1_1_1_1_1_1"/>
    <protectedRange sqref="J47" name="Range2_2_12_1_4_3_1_1_1_3_2_1_2_1_1_1_1"/>
    <protectedRange sqref="D47:E47" name="Range2_2_12_1_3_1_2_1_1_1_2_1_2_3_2_1_1_1_1"/>
    <protectedRange sqref="I47" name="Range2_2_12_1_4_2_1_1_1_4_1_2_1_1_1_2_1_1_1_1"/>
    <protectedRange sqref="F47:H47" name="Range2_2_12_1_3_1_1_1_1_1_4_1_2_1_2_1_2_1_1_1_1"/>
    <protectedRange sqref="B52" name="Range2_12_5_1_1_1_2_1_1_1_1_1_1_1_1_2"/>
    <protectedRange sqref="B51" name="Range2_12_5_1_1_2_1_4_1_1_1_2_1_1_1_1_1_1_1_1_2"/>
    <protectedRange sqref="N52:Q54" name="Range2_12_1_6_1_1_2_1"/>
    <protectedRange sqref="D55:D56 I52:M54 G56:H56 E56" name="Range2_2_12_1_7_1_1_3_1"/>
    <protectedRange sqref="C56" name="Range2_1_1_2_1_1_2_1"/>
    <protectedRange sqref="F55:F56 E55 G55:H55" name="Range2_2_12_1_1_1_1_1_2_1"/>
    <protectedRange sqref="C55" name="Range2_1_4_2_1_1_1_2_1"/>
    <protectedRange sqref="N51:Q51" name="Range2_12_1_6_1_1_4_1_1_1_1_1_1_1_1_1_1_2_1"/>
    <protectedRange sqref="J51:M51" name="Range2_2_12_1_7_1_1_6_1_1_1_1_1_1_1_1_1_1_2_1"/>
    <protectedRange sqref="I51" name="Range2_2_12_1_4_3_1_1_1_5_1_1_1_1_1_1_1_1_1_1_1_2_1"/>
    <protectedRange sqref="G54:H54" name="Range2_2_12_1_3_1_2_1_1_1_2_1_1_1_1_1_1_2_1_1_1_1_2_1"/>
    <protectedRange sqref="Q50" name="Range2_12_1_4_1_1_1_1_1_1_1_1_1_1_1_1_1_1_2_1"/>
    <protectedRange sqref="N50:P50" name="Range2_12_1_2_1_1_1_1_1_1_1_1_1_1_1_1_1_1_1_2_1"/>
    <protectedRange sqref="J50:M50" name="Range2_2_12_1_4_1_1_1_1_1_1_1_1_1_1_1_1_1_1_1_2_1"/>
    <protectedRange sqref="I50" name="Range2_2_12_1_4_3_1_1_1_3_3_1_1_3_1_1_1_1_1_1_3_1"/>
    <protectedRange sqref="D54:E54 G53:H53" name="Range2_2_12_1_3_1_2_1_1_1_3_1_1_1_1_1_1_1_2_1_1_2_1"/>
    <protectedRange sqref="D52:E53 G52:H52 F54" name="Range2_2_12_1_3_3_1_1_1_2_1_1_1_1_1_1_1_1_1_1_1_2_1"/>
    <protectedRange sqref="F52:F53" name="Range2_2_12_1_3_1_2_1_1_1_2_1_3_1_1_3_1_1_1_1_1_1_3_1"/>
    <protectedRange sqref="D51:E51" name="Range2_2_12_1_3_1_2_1_1_1_2_1_1_1_1_3_1_1_1_1_1_1_2_1"/>
    <protectedRange sqref="F51" name="Range2_2_12_1_3_1_2_1_1_1_3_1_1_1_1_1_3_1_1_1_1_1_1_2_1"/>
    <protectedRange sqref="G51:H51" name="Range2_2_12_1_3_1_2_1_1_1_2_1_3_1_1_3_1_1_1_1_1_1_1_2_1"/>
    <protectedRange sqref="B53" name="Range2_12_5_1_1_1_2_1_1_1_1_1_1_1_1_1_1"/>
    <protectedRange sqref="B56:B58" name="Range2_12_5_1_1_2_1_3_1"/>
    <protectedRange sqref="B54" name="Range2_12_5_1_1_2_2_1_3_1_1_1_1_1_1_1_1_1_1_1_1_1"/>
    <protectedRange sqref="B55" name="Range2_12_5_1_1_2_1_4_1_1_1_2_1_1_1_1_1_1_1_1_1_1"/>
    <protectedRange sqref="O11:O15" name="Range1_16_3_1_1_7"/>
    <protectedRange sqref="P11:P15" name="Range1_16_3_1_1_1_1"/>
    <protectedRange sqref="Q11:Q15" name="Range1_16_3_1_1_3_1"/>
    <protectedRange sqref="Z11:Z15" name="Range1_16_3_1_1_4_1"/>
    <protectedRange sqref="AB11:AB15" name="Range1_16_3_1_1_5_1"/>
    <protectedRange sqref="AG11:AG15" name="Range1_16_3_1_1_6_1"/>
    <protectedRange sqref="F16:F22" name="Range1_16_3_1_1_2_1_1"/>
    <protectedRange sqref="D49:E49 G49:H49" name="Range2_2_12_1_3_1_2_1_1_1_2_1_3_2_1_2_1_1_1_1_1_1_1_1"/>
    <protectedRange sqref="F49" name="Range2_2_12_1_3_1_2_1_1_1_1_1_2_2_1_2_1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Y15 AA11:AA15 AC11:AE15 X16:AE34">
    <cfRule type="containsText" dxfId="407" priority="13" operator="containsText" text="N/A">
      <formula>NOT(ISERROR(SEARCH("N/A",X11)))</formula>
    </cfRule>
    <cfRule type="cellIs" dxfId="406" priority="31" operator="equal">
      <formula>0</formula>
    </cfRule>
  </conditionalFormatting>
  <conditionalFormatting sqref="X11:Y15 AA11:AA15 AC11:AE15 X16:AE34">
    <cfRule type="cellIs" dxfId="405" priority="30" operator="greaterThanOrEqual">
      <formula>1185</formula>
    </cfRule>
  </conditionalFormatting>
  <conditionalFormatting sqref="X11:Y15 AA11:AA15 AC11:AE15 X16:AE34">
    <cfRule type="cellIs" dxfId="404" priority="29" operator="between">
      <formula>0.1</formula>
      <formula>1184</formula>
    </cfRule>
  </conditionalFormatting>
  <conditionalFormatting sqref="X8 AJ11:AO15 AJ16:AJ34 AK17:AK34 AL16:AO34">
    <cfRule type="cellIs" dxfId="403" priority="28" operator="equal">
      <formula>0</formula>
    </cfRule>
  </conditionalFormatting>
  <conditionalFormatting sqref="X8 AJ11:AO15 AJ16:AJ34 AK17:AK34 AL16:AO34">
    <cfRule type="cellIs" dxfId="402" priority="27" operator="greaterThan">
      <formula>1179</formula>
    </cfRule>
  </conditionalFormatting>
  <conditionalFormatting sqref="X8 AJ11:AO15 AJ16:AJ34 AK17:AK34 AL16:AO34">
    <cfRule type="cellIs" dxfId="401" priority="26" operator="greaterThan">
      <formula>99</formula>
    </cfRule>
  </conditionalFormatting>
  <conditionalFormatting sqref="X8 AJ11:AO15 AJ16:AJ34 AK17:AK34 AL16:AO34">
    <cfRule type="cellIs" dxfId="400" priority="25" operator="greaterThan">
      <formula>0.99</formula>
    </cfRule>
  </conditionalFormatting>
  <conditionalFormatting sqref="AB8">
    <cfRule type="cellIs" dxfId="399" priority="24" operator="equal">
      <formula>0</formula>
    </cfRule>
  </conditionalFormatting>
  <conditionalFormatting sqref="AB8">
    <cfRule type="cellIs" dxfId="398" priority="23" operator="greaterThan">
      <formula>1179</formula>
    </cfRule>
  </conditionalFormatting>
  <conditionalFormatting sqref="AB8">
    <cfRule type="cellIs" dxfId="397" priority="22" operator="greaterThan">
      <formula>99</formula>
    </cfRule>
  </conditionalFormatting>
  <conditionalFormatting sqref="AB8">
    <cfRule type="cellIs" dxfId="396" priority="21" operator="greaterThan">
      <formula>0.99</formula>
    </cfRule>
  </conditionalFormatting>
  <conditionalFormatting sqref="AQ11:AQ34 AK16">
    <cfRule type="cellIs" dxfId="395" priority="20" operator="equal">
      <formula>0</formula>
    </cfRule>
  </conditionalFormatting>
  <conditionalFormatting sqref="AQ11:AQ34 AK16">
    <cfRule type="cellIs" dxfId="394" priority="19" operator="greaterThan">
      <formula>1179</formula>
    </cfRule>
  </conditionalFormatting>
  <conditionalFormatting sqref="AQ11:AQ34 AK16">
    <cfRule type="cellIs" dxfId="393" priority="18" operator="greaterThan">
      <formula>99</formula>
    </cfRule>
  </conditionalFormatting>
  <conditionalFormatting sqref="AQ11:AQ34 AK16">
    <cfRule type="cellIs" dxfId="392" priority="17" operator="greaterThan">
      <formula>0.99</formula>
    </cfRule>
  </conditionalFormatting>
  <conditionalFormatting sqref="AI11:AI34">
    <cfRule type="cellIs" dxfId="391" priority="16" operator="greaterThan">
      <formula>$AI$8</formula>
    </cfRule>
  </conditionalFormatting>
  <conditionalFormatting sqref="AH11:AH34">
    <cfRule type="cellIs" dxfId="390" priority="14" operator="greaterThan">
      <formula>$AH$8</formula>
    </cfRule>
    <cfRule type="cellIs" dxfId="389" priority="15" operator="greaterThan">
      <formula>$AH$8</formula>
    </cfRule>
  </conditionalFormatting>
  <conditionalFormatting sqref="Z11:Z15">
    <cfRule type="containsText" dxfId="388" priority="9" operator="containsText" text="N/A">
      <formula>NOT(ISERROR(SEARCH("N/A",Z11)))</formula>
    </cfRule>
    <cfRule type="cellIs" dxfId="387" priority="12" operator="equal">
      <formula>0</formula>
    </cfRule>
  </conditionalFormatting>
  <conditionalFormatting sqref="Z11:Z15">
    <cfRule type="cellIs" dxfId="386" priority="11" operator="greaterThanOrEqual">
      <formula>1185</formula>
    </cfRule>
  </conditionalFormatting>
  <conditionalFormatting sqref="Z11:Z15">
    <cfRule type="cellIs" dxfId="385" priority="10" operator="between">
      <formula>0.1</formula>
      <formula>1184</formula>
    </cfRule>
  </conditionalFormatting>
  <conditionalFormatting sqref="AB11:AB15">
    <cfRule type="containsText" dxfId="384" priority="5" operator="containsText" text="N/A">
      <formula>NOT(ISERROR(SEARCH("N/A",AB11)))</formula>
    </cfRule>
    <cfRule type="cellIs" dxfId="383" priority="8" operator="equal">
      <formula>0</formula>
    </cfRule>
  </conditionalFormatting>
  <conditionalFormatting sqref="AB11:AB15">
    <cfRule type="cellIs" dxfId="382" priority="7" operator="greaterThanOrEqual">
      <formula>1185</formula>
    </cfRule>
  </conditionalFormatting>
  <conditionalFormatting sqref="AB11:AB15">
    <cfRule type="cellIs" dxfId="381" priority="6" operator="between">
      <formula>0.1</formula>
      <formula>1184</formula>
    </cfRule>
  </conditionalFormatting>
  <conditionalFormatting sqref="AP11:AP34">
    <cfRule type="cellIs" dxfId="380" priority="4" operator="equal">
      <formula>0</formula>
    </cfRule>
  </conditionalFormatting>
  <conditionalFormatting sqref="AP11:AP34">
    <cfRule type="cellIs" dxfId="379" priority="3" operator="greaterThan">
      <formula>1179</formula>
    </cfRule>
  </conditionalFormatting>
  <conditionalFormatting sqref="AP11:AP34">
    <cfRule type="cellIs" dxfId="378" priority="2" operator="greaterThan">
      <formula>99</formula>
    </cfRule>
  </conditionalFormatting>
  <conditionalFormatting sqref="AP11:AP34">
    <cfRule type="cellIs" dxfId="377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5"/>
  <sheetViews>
    <sheetView showGridLines="0" zoomScaleNormal="100" workbookViewId="0">
      <selection activeCell="U43" sqref="U43"/>
    </sheetView>
  </sheetViews>
  <sheetFormatPr defaultRowHeight="15" x14ac:dyDescent="0.25"/>
  <cols>
    <col min="1" max="1" width="7.140625" style="3" customWidth="1"/>
    <col min="2" max="2" width="10.28515625" style="3" customWidth="1"/>
    <col min="3" max="3" width="11.7109375" style="3" customWidth="1"/>
    <col min="4" max="7" width="9.140625" style="3"/>
    <col min="8" max="8" width="20.42578125" style="3" customWidth="1"/>
    <col min="9" max="10" width="9.140625" style="3"/>
    <col min="11" max="11" width="9" style="3" customWidth="1"/>
    <col min="12" max="14" width="9.140625" style="3" hidden="1" customWidth="1"/>
    <col min="15" max="16" width="9.140625" style="3"/>
    <col min="17" max="18" width="9.140625" style="3" customWidth="1"/>
    <col min="19" max="32" width="9.140625" style="3"/>
    <col min="33" max="33" width="10.42578125" style="3" bestFit="1" customWidth="1"/>
    <col min="34" max="44" width="9.140625" style="3"/>
    <col min="45" max="45" width="83.85546875" style="17" customWidth="1"/>
    <col min="46" max="47" width="9.140625" style="110"/>
    <col min="48" max="48" width="29.7109375" style="110" customWidth="1"/>
    <col min="49" max="49" width="22" style="110" customWidth="1"/>
    <col min="50" max="50" width="9.140625" style="110"/>
    <col min="51" max="51" width="38.5703125" style="110" bestFit="1" customWidth="1"/>
    <col min="52" max="16384" width="9.140625" style="3"/>
  </cols>
  <sheetData>
    <row r="2" spans="2:51" ht="21" x14ac:dyDescent="0.25">
      <c r="B2" s="7"/>
      <c r="C2" s="110"/>
      <c r="D2" s="110"/>
      <c r="E2" s="8"/>
      <c r="F2" s="8"/>
      <c r="G2" s="110"/>
      <c r="H2" s="9"/>
      <c r="I2" s="9"/>
      <c r="J2" s="110"/>
      <c r="K2" s="9"/>
      <c r="L2" s="9"/>
      <c r="M2" s="110"/>
      <c r="N2" s="110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10"/>
      <c r="AN2" s="110"/>
      <c r="AO2" s="110"/>
      <c r="AP2" s="110"/>
      <c r="AQ2" s="110"/>
      <c r="AR2" s="110"/>
    </row>
    <row r="3" spans="2:51" ht="21" x14ac:dyDescent="0.25">
      <c r="B3" s="18" t="s">
        <v>1</v>
      </c>
      <c r="C3" s="18"/>
      <c r="D3" s="18"/>
      <c r="E3" s="110"/>
      <c r="F3" s="9"/>
      <c r="G3" s="9"/>
      <c r="H3" s="110"/>
      <c r="I3" s="110"/>
      <c r="J3" s="110"/>
      <c r="K3" s="19"/>
      <c r="L3" s="20"/>
      <c r="M3" s="110"/>
      <c r="N3" s="110"/>
      <c r="O3" s="21" t="s">
        <v>2</v>
      </c>
      <c r="P3" s="367" t="s">
        <v>134</v>
      </c>
      <c r="Q3" s="368"/>
      <c r="R3" s="368"/>
      <c r="S3" s="368"/>
      <c r="T3" s="368"/>
      <c r="U3" s="369"/>
      <c r="V3" s="22"/>
      <c r="W3" s="22"/>
      <c r="X3" s="22"/>
      <c r="Y3" s="22"/>
      <c r="Z3" s="22"/>
      <c r="AH3" s="110"/>
      <c r="AI3" s="110"/>
      <c r="AJ3" s="110"/>
      <c r="AK3" s="110"/>
      <c r="AL3" s="17"/>
      <c r="AM3" s="110"/>
      <c r="AN3" s="110"/>
      <c r="AO3" s="110"/>
      <c r="AP3" s="110"/>
      <c r="AQ3" s="110"/>
      <c r="AR3" s="110"/>
      <c r="AS3" s="110"/>
    </row>
    <row r="4" spans="2:51" x14ac:dyDescent="0.25">
      <c r="B4" s="23" t="s">
        <v>4</v>
      </c>
      <c r="C4" s="23"/>
      <c r="D4" s="23"/>
      <c r="E4" s="110"/>
      <c r="F4" s="24"/>
      <c r="G4" s="110"/>
      <c r="H4" s="110"/>
      <c r="I4" s="110"/>
      <c r="J4" s="110"/>
      <c r="K4" s="110"/>
      <c r="L4" s="110"/>
      <c r="M4" s="110"/>
      <c r="N4" s="110"/>
      <c r="O4" s="21" t="s">
        <v>5</v>
      </c>
      <c r="P4" s="367" t="s">
        <v>133</v>
      </c>
      <c r="Q4" s="368"/>
      <c r="R4" s="368"/>
      <c r="S4" s="368"/>
      <c r="T4" s="368"/>
      <c r="U4" s="369"/>
      <c r="V4" s="22"/>
      <c r="W4" s="22"/>
      <c r="X4" s="22"/>
      <c r="Y4" s="22"/>
      <c r="Z4" s="22"/>
      <c r="AH4" s="110"/>
      <c r="AI4" s="110"/>
      <c r="AJ4" s="110"/>
      <c r="AK4" s="110"/>
      <c r="AL4" s="17"/>
      <c r="AM4" s="110"/>
      <c r="AN4" s="110"/>
      <c r="AO4" s="110"/>
      <c r="AP4" s="110"/>
      <c r="AQ4" s="110"/>
      <c r="AR4" s="110"/>
      <c r="AS4" s="110"/>
    </row>
    <row r="5" spans="2:51" x14ac:dyDescent="0.25">
      <c r="B5" s="110"/>
      <c r="C5" s="110"/>
      <c r="D5" s="110"/>
      <c r="E5" s="25"/>
      <c r="F5" s="25"/>
      <c r="G5" s="110"/>
      <c r="H5" s="110"/>
      <c r="I5" s="110"/>
      <c r="J5" s="110"/>
      <c r="K5" s="110"/>
      <c r="L5" s="110"/>
      <c r="M5" s="110"/>
      <c r="N5" s="110"/>
      <c r="O5" s="21" t="s">
        <v>6</v>
      </c>
      <c r="P5" s="367" t="s">
        <v>133</v>
      </c>
      <c r="Q5" s="368"/>
      <c r="R5" s="368"/>
      <c r="S5" s="368"/>
      <c r="T5" s="368"/>
      <c r="U5" s="369"/>
      <c r="V5" s="22"/>
      <c r="W5" s="22"/>
      <c r="X5" s="22"/>
      <c r="Y5" s="22"/>
      <c r="Z5" s="22"/>
      <c r="AH5" s="110"/>
      <c r="AI5" s="110"/>
      <c r="AJ5" s="110"/>
      <c r="AK5" s="110"/>
      <c r="AL5" s="17"/>
      <c r="AM5" s="110"/>
      <c r="AN5" s="110"/>
      <c r="AO5" s="110"/>
      <c r="AP5" s="110"/>
      <c r="AQ5" s="110"/>
      <c r="AR5" s="110"/>
      <c r="AS5" s="110"/>
    </row>
    <row r="6" spans="2:51" x14ac:dyDescent="0.25">
      <c r="B6" s="367" t="s">
        <v>7</v>
      </c>
      <c r="C6" s="369"/>
      <c r="D6" s="370" t="s">
        <v>8</v>
      </c>
      <c r="E6" s="371"/>
      <c r="F6" s="371"/>
      <c r="G6" s="371"/>
      <c r="H6" s="372"/>
      <c r="I6" s="110"/>
      <c r="J6" s="110"/>
      <c r="K6" s="21"/>
      <c r="L6" s="373">
        <v>41686</v>
      </c>
      <c r="M6" s="373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374" t="s">
        <v>9</v>
      </c>
      <c r="C7" s="375"/>
      <c r="D7" s="374" t="s">
        <v>10</v>
      </c>
      <c r="E7" s="376"/>
      <c r="F7" s="376"/>
      <c r="G7" s="375"/>
      <c r="H7" s="143" t="s">
        <v>11</v>
      </c>
      <c r="I7" s="142" t="s">
        <v>12</v>
      </c>
      <c r="J7" s="142" t="s">
        <v>13</v>
      </c>
      <c r="K7" s="142" t="s">
        <v>14</v>
      </c>
      <c r="L7" s="17"/>
      <c r="M7" s="17"/>
      <c r="N7" s="17"/>
      <c r="O7" s="143" t="s">
        <v>15</v>
      </c>
      <c r="P7" s="374" t="s">
        <v>16</v>
      </c>
      <c r="Q7" s="376"/>
      <c r="R7" s="376"/>
      <c r="S7" s="376"/>
      <c r="T7" s="375"/>
      <c r="U7" s="387" t="s">
        <v>17</v>
      </c>
      <c r="V7" s="387"/>
      <c r="W7" s="142" t="s">
        <v>18</v>
      </c>
      <c r="X7" s="374" t="s">
        <v>19</v>
      </c>
      <c r="Y7" s="375"/>
      <c r="Z7" s="374" t="s">
        <v>20</v>
      </c>
      <c r="AA7" s="375"/>
      <c r="AB7" s="374" t="s">
        <v>21</v>
      </c>
      <c r="AC7" s="375"/>
      <c r="AD7" s="374" t="s">
        <v>22</v>
      </c>
      <c r="AE7" s="375"/>
      <c r="AF7" s="142" t="s">
        <v>23</v>
      </c>
      <c r="AG7" s="142" t="s">
        <v>24</v>
      </c>
      <c r="AH7" s="142" t="s">
        <v>25</v>
      </c>
      <c r="AI7" s="142" t="s">
        <v>26</v>
      </c>
      <c r="AJ7" s="374" t="s">
        <v>27</v>
      </c>
      <c r="AK7" s="376"/>
      <c r="AL7" s="376"/>
      <c r="AM7" s="376"/>
      <c r="AN7" s="375"/>
      <c r="AO7" s="374" t="s">
        <v>28</v>
      </c>
      <c r="AP7" s="376"/>
      <c r="AQ7" s="375"/>
      <c r="AR7" s="142" t="s">
        <v>29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377">
        <v>41945</v>
      </c>
      <c r="C8" s="378"/>
      <c r="D8" s="379" t="s">
        <v>30</v>
      </c>
      <c r="E8" s="380"/>
      <c r="F8" s="380"/>
      <c r="G8" s="381"/>
      <c r="H8" s="33"/>
      <c r="I8" s="379" t="s">
        <v>30</v>
      </c>
      <c r="J8" s="380"/>
      <c r="K8" s="381"/>
      <c r="L8" s="34"/>
      <c r="M8" s="34"/>
      <c r="N8" s="34"/>
      <c r="O8" s="33" t="s">
        <v>31</v>
      </c>
      <c r="P8" s="33" t="s">
        <v>31</v>
      </c>
      <c r="Q8" s="33" t="s">
        <v>32</v>
      </c>
      <c r="R8" s="33" t="s">
        <v>32</v>
      </c>
      <c r="S8" s="33" t="s">
        <v>31</v>
      </c>
      <c r="T8" s="33" t="s">
        <v>33</v>
      </c>
      <c r="U8" s="382" t="s">
        <v>34</v>
      </c>
      <c r="V8" s="382"/>
      <c r="W8" s="35" t="s">
        <v>35</v>
      </c>
      <c r="X8" s="383">
        <v>0</v>
      </c>
      <c r="Y8" s="384"/>
      <c r="Z8" s="385" t="s">
        <v>36</v>
      </c>
      <c r="AA8" s="386"/>
      <c r="AB8" s="383">
        <v>1185</v>
      </c>
      <c r="AC8" s="384"/>
      <c r="AD8" s="388">
        <v>800</v>
      </c>
      <c r="AE8" s="389"/>
      <c r="AF8" s="33"/>
      <c r="AG8" s="35">
        <f>AG34-AG10</f>
        <v>23700</v>
      </c>
      <c r="AH8" s="36"/>
      <c r="AI8" s="36"/>
      <c r="AJ8" s="33" t="s">
        <v>37</v>
      </c>
      <c r="AK8" s="33" t="s">
        <v>37</v>
      </c>
      <c r="AL8" s="33" t="s">
        <v>37</v>
      </c>
      <c r="AM8" s="33" t="s">
        <v>37</v>
      </c>
      <c r="AN8" s="33" t="s">
        <v>37</v>
      </c>
      <c r="AO8" s="33" t="s">
        <v>37</v>
      </c>
      <c r="AP8" s="33" t="s">
        <v>32</v>
      </c>
      <c r="AQ8" s="33" t="s">
        <v>32</v>
      </c>
      <c r="AR8" s="33" t="s">
        <v>38</v>
      </c>
      <c r="AS8" s="32"/>
      <c r="AV8" s="37" t="s">
        <v>39</v>
      </c>
    </row>
    <row r="9" spans="2:51" ht="60" x14ac:dyDescent="0.25">
      <c r="B9" s="390" t="s">
        <v>40</v>
      </c>
      <c r="C9" s="390"/>
      <c r="D9" s="391" t="s">
        <v>41</v>
      </c>
      <c r="E9" s="392"/>
      <c r="F9" s="393" t="s">
        <v>42</v>
      </c>
      <c r="G9" s="392"/>
      <c r="H9" s="394" t="s">
        <v>43</v>
      </c>
      <c r="I9" s="390" t="s">
        <v>44</v>
      </c>
      <c r="J9" s="390"/>
      <c r="K9" s="390"/>
      <c r="L9" s="142" t="s">
        <v>45</v>
      </c>
      <c r="M9" s="387" t="s">
        <v>46</v>
      </c>
      <c r="N9" s="38" t="s">
        <v>47</v>
      </c>
      <c r="O9" s="395" t="s">
        <v>48</v>
      </c>
      <c r="P9" s="395" t="s">
        <v>49</v>
      </c>
      <c r="Q9" s="39" t="s">
        <v>50</v>
      </c>
      <c r="R9" s="402" t="s">
        <v>51</v>
      </c>
      <c r="S9" s="403"/>
      <c r="T9" s="404"/>
      <c r="U9" s="140" t="s">
        <v>52</v>
      </c>
      <c r="V9" s="140" t="s">
        <v>53</v>
      </c>
      <c r="W9" s="390" t="s">
        <v>54</v>
      </c>
      <c r="X9" s="408" t="s">
        <v>55</v>
      </c>
      <c r="Y9" s="409"/>
      <c r="Z9" s="409"/>
      <c r="AA9" s="409"/>
      <c r="AB9" s="409"/>
      <c r="AC9" s="409"/>
      <c r="AD9" s="409"/>
      <c r="AE9" s="410"/>
      <c r="AF9" s="139" t="s">
        <v>56</v>
      </c>
      <c r="AG9" s="139" t="s">
        <v>57</v>
      </c>
      <c r="AH9" s="397" t="s">
        <v>58</v>
      </c>
      <c r="AI9" s="411" t="s">
        <v>59</v>
      </c>
      <c r="AJ9" s="140" t="s">
        <v>60</v>
      </c>
      <c r="AK9" s="140" t="s">
        <v>61</v>
      </c>
      <c r="AL9" s="140" t="s">
        <v>62</v>
      </c>
      <c r="AM9" s="140" t="s">
        <v>63</v>
      </c>
      <c r="AN9" s="140" t="s">
        <v>64</v>
      </c>
      <c r="AO9" s="140" t="s">
        <v>65</v>
      </c>
      <c r="AP9" s="140" t="s">
        <v>66</v>
      </c>
      <c r="AQ9" s="395" t="s">
        <v>67</v>
      </c>
      <c r="AR9" s="140" t="s">
        <v>68</v>
      </c>
      <c r="AS9" s="397" t="s">
        <v>69</v>
      </c>
      <c r="AV9" s="40" t="s">
        <v>70</v>
      </c>
      <c r="AW9" s="40" t="s">
        <v>71</v>
      </c>
      <c r="AY9" s="41" t="s">
        <v>72</v>
      </c>
    </row>
    <row r="10" spans="2:51" x14ac:dyDescent="0.25">
      <c r="B10" s="140" t="s">
        <v>73</v>
      </c>
      <c r="C10" s="140" t="s">
        <v>74</v>
      </c>
      <c r="D10" s="140" t="s">
        <v>75</v>
      </c>
      <c r="E10" s="140" t="s">
        <v>76</v>
      </c>
      <c r="F10" s="140" t="s">
        <v>75</v>
      </c>
      <c r="G10" s="140" t="s">
        <v>76</v>
      </c>
      <c r="H10" s="394"/>
      <c r="I10" s="140" t="s">
        <v>76</v>
      </c>
      <c r="J10" s="140" t="s">
        <v>76</v>
      </c>
      <c r="K10" s="140" t="s">
        <v>76</v>
      </c>
      <c r="L10" s="33" t="s">
        <v>30</v>
      </c>
      <c r="M10" s="387"/>
      <c r="N10" s="33" t="s">
        <v>30</v>
      </c>
      <c r="O10" s="396"/>
      <c r="P10" s="396"/>
      <c r="Q10" s="6">
        <f>'NOV 1'!Q34</f>
        <v>12551063</v>
      </c>
      <c r="R10" s="405"/>
      <c r="S10" s="406"/>
      <c r="T10" s="407"/>
      <c r="U10" s="140" t="s">
        <v>76</v>
      </c>
      <c r="V10" s="140" t="s">
        <v>76</v>
      </c>
      <c r="W10" s="390"/>
      <c r="X10" s="42" t="s">
        <v>77</v>
      </c>
      <c r="Y10" s="42" t="s">
        <v>78</v>
      </c>
      <c r="Z10" s="42" t="s">
        <v>79</v>
      </c>
      <c r="AA10" s="42" t="s">
        <v>80</v>
      </c>
      <c r="AB10" s="42" t="s">
        <v>81</v>
      </c>
      <c r="AC10" s="42" t="s">
        <v>82</v>
      </c>
      <c r="AD10" s="42" t="s">
        <v>83</v>
      </c>
      <c r="AE10" s="42" t="s">
        <v>84</v>
      </c>
      <c r="AF10" s="43"/>
      <c r="AG10" s="4">
        <f>'NOV 1'!AG34</f>
        <v>32076890</v>
      </c>
      <c r="AH10" s="397"/>
      <c r="AI10" s="412"/>
      <c r="AJ10" s="140" t="s">
        <v>85</v>
      </c>
      <c r="AK10" s="140" t="s">
        <v>85</v>
      </c>
      <c r="AL10" s="140" t="s">
        <v>85</v>
      </c>
      <c r="AM10" s="140" t="s">
        <v>85</v>
      </c>
      <c r="AN10" s="140" t="s">
        <v>85</v>
      </c>
      <c r="AO10" s="140" t="s">
        <v>85</v>
      </c>
      <c r="AP10" s="5">
        <f>'NOV 1'!AP34</f>
        <v>7044627</v>
      </c>
      <c r="AQ10" s="396"/>
      <c r="AR10" s="141" t="s">
        <v>86</v>
      </c>
      <c r="AS10" s="397"/>
      <c r="AV10" s="44" t="s">
        <v>87</v>
      </c>
      <c r="AW10" s="44" t="s">
        <v>88</v>
      </c>
      <c r="AY10" s="45"/>
    </row>
    <row r="11" spans="2:51" x14ac:dyDescent="0.25">
      <c r="B11" s="46">
        <v>2</v>
      </c>
      <c r="C11" s="46">
        <v>4.1666666666666664E-2</v>
      </c>
      <c r="D11" s="47">
        <v>18</v>
      </c>
      <c r="E11" s="48">
        <f>D11/1.42</f>
        <v>12.67605633802817</v>
      </c>
      <c r="F11" s="111">
        <v>66</v>
      </c>
      <c r="G11" s="48">
        <f>F11/1.42</f>
        <v>46.478873239436624</v>
      </c>
      <c r="H11" s="49" t="s">
        <v>89</v>
      </c>
      <c r="I11" s="49">
        <f>J11-(2/1.42)</f>
        <v>41.549295774647888</v>
      </c>
      <c r="J11" s="50">
        <f>(F11-5)/1.42</f>
        <v>42.95774647887324</v>
      </c>
      <c r="K11" s="49">
        <f>J11+(6/1.42)</f>
        <v>47.183098591549296</v>
      </c>
      <c r="L11" s="51">
        <v>14</v>
      </c>
      <c r="M11" s="52" t="s">
        <v>90</v>
      </c>
      <c r="N11" s="52">
        <v>11.4</v>
      </c>
      <c r="O11" s="53">
        <v>110</v>
      </c>
      <c r="P11" s="53">
        <v>86</v>
      </c>
      <c r="Q11" s="53">
        <v>12554658</v>
      </c>
      <c r="R11" s="54">
        <f>Q11-Q10</f>
        <v>3595</v>
      </c>
      <c r="S11" s="55">
        <f>R11*24/1000</f>
        <v>86.28</v>
      </c>
      <c r="T11" s="55">
        <f>R11/1000</f>
        <v>3.5950000000000002</v>
      </c>
      <c r="U11" s="56">
        <v>7.8</v>
      </c>
      <c r="V11" s="56">
        <f t="shared" ref="V11:V34" si="0">U11</f>
        <v>7.8</v>
      </c>
      <c r="W11" s="118" t="s">
        <v>132</v>
      </c>
      <c r="X11" s="112">
        <v>0</v>
      </c>
      <c r="Y11" s="112">
        <v>0</v>
      </c>
      <c r="Z11" s="112">
        <v>965</v>
      </c>
      <c r="AA11" s="112">
        <v>0</v>
      </c>
      <c r="AB11" s="112">
        <v>1018</v>
      </c>
      <c r="AC11" s="57" t="s">
        <v>91</v>
      </c>
      <c r="AD11" s="57" t="s">
        <v>91</v>
      </c>
      <c r="AE11" s="57" t="s">
        <v>91</v>
      </c>
      <c r="AF11" s="58" t="s">
        <v>91</v>
      </c>
      <c r="AG11" s="58">
        <v>32077438</v>
      </c>
      <c r="AH11" s="59">
        <f>IF(ISBLANK(AG11),"-",AG11-AG10)</f>
        <v>548</v>
      </c>
      <c r="AI11" s="60">
        <f>AH11/T11</f>
        <v>152.43393602225311</v>
      </c>
      <c r="AJ11" s="61">
        <v>0</v>
      </c>
      <c r="AK11" s="61">
        <v>0</v>
      </c>
      <c r="AL11" s="61">
        <v>1</v>
      </c>
      <c r="AM11" s="61">
        <v>0</v>
      </c>
      <c r="AN11" s="61">
        <v>1</v>
      </c>
      <c r="AO11" s="61">
        <v>0.3</v>
      </c>
      <c r="AP11" s="112">
        <v>7045543</v>
      </c>
      <c r="AQ11" s="112">
        <f t="shared" ref="AQ11:AQ34" si="1">AP11-AP10</f>
        <v>916</v>
      </c>
      <c r="AR11" s="62"/>
      <c r="AS11" s="63" t="s">
        <v>114</v>
      </c>
      <c r="AV11" s="44" t="s">
        <v>89</v>
      </c>
      <c r="AW11" s="44" t="s">
        <v>92</v>
      </c>
      <c r="AY11" s="109" t="s">
        <v>134</v>
      </c>
    </row>
    <row r="12" spans="2:51" x14ac:dyDescent="0.25">
      <c r="B12" s="46">
        <v>2.0416666666666701</v>
      </c>
      <c r="C12" s="46">
        <v>8.3333333333333329E-2</v>
      </c>
      <c r="D12" s="47">
        <v>20</v>
      </c>
      <c r="E12" s="48">
        <f t="shared" ref="E12:E34" si="2">D12/1.42</f>
        <v>14.084507042253522</v>
      </c>
      <c r="F12" s="111">
        <v>66</v>
      </c>
      <c r="G12" s="48">
        <f t="shared" ref="G12:G34" si="3">F12/1.42</f>
        <v>46.478873239436624</v>
      </c>
      <c r="H12" s="49" t="s">
        <v>89</v>
      </c>
      <c r="I12" s="49">
        <f t="shared" ref="I12:I34" si="4">J12-(2/1.42)</f>
        <v>41.549295774647888</v>
      </c>
      <c r="J12" s="50">
        <f>(F12-5)/1.42</f>
        <v>42.95774647887324</v>
      </c>
      <c r="K12" s="49">
        <f>J12+(6/1.42)</f>
        <v>47.183098591549296</v>
      </c>
      <c r="L12" s="51">
        <v>14</v>
      </c>
      <c r="M12" s="52" t="s">
        <v>90</v>
      </c>
      <c r="N12" s="52">
        <v>11.2</v>
      </c>
      <c r="O12" s="53">
        <v>108</v>
      </c>
      <c r="P12" s="53">
        <v>84</v>
      </c>
      <c r="Q12" s="53">
        <v>12558155</v>
      </c>
      <c r="R12" s="54">
        <f t="shared" ref="R12:R34" si="5">Q12-Q11</f>
        <v>3497</v>
      </c>
      <c r="S12" s="55">
        <f t="shared" ref="S12:S34" si="6">R12*24/1000</f>
        <v>83.927999999999997</v>
      </c>
      <c r="T12" s="55">
        <f t="shared" ref="T12:T34" si="7">R12/1000</f>
        <v>3.4969999999999999</v>
      </c>
      <c r="U12" s="56">
        <v>8.8000000000000007</v>
      </c>
      <c r="V12" s="56">
        <f t="shared" si="0"/>
        <v>8.8000000000000007</v>
      </c>
      <c r="W12" s="118" t="s">
        <v>132</v>
      </c>
      <c r="X12" s="112">
        <v>0</v>
      </c>
      <c r="Y12" s="112">
        <v>0</v>
      </c>
      <c r="Z12" s="112">
        <v>942</v>
      </c>
      <c r="AA12" s="112">
        <v>0</v>
      </c>
      <c r="AB12" s="112">
        <v>987</v>
      </c>
      <c r="AC12" s="57" t="s">
        <v>91</v>
      </c>
      <c r="AD12" s="57" t="s">
        <v>91</v>
      </c>
      <c r="AE12" s="57" t="s">
        <v>91</v>
      </c>
      <c r="AF12" s="58" t="s">
        <v>91</v>
      </c>
      <c r="AG12" s="58">
        <v>32077954</v>
      </c>
      <c r="AH12" s="59">
        <f>IF(ISBLANK(AG12),"-",AG12-AG11)</f>
        <v>516</v>
      </c>
      <c r="AI12" s="60">
        <f t="shared" ref="AI12:AI34" si="8">AH12/T12</f>
        <v>147.55504718329999</v>
      </c>
      <c r="AJ12" s="61">
        <v>0</v>
      </c>
      <c r="AK12" s="61">
        <v>0</v>
      </c>
      <c r="AL12" s="61">
        <v>1</v>
      </c>
      <c r="AM12" s="61">
        <v>0</v>
      </c>
      <c r="AN12" s="61">
        <v>1</v>
      </c>
      <c r="AO12" s="61">
        <v>0.3</v>
      </c>
      <c r="AP12" s="112">
        <v>7046541</v>
      </c>
      <c r="AQ12" s="112">
        <f t="shared" si="1"/>
        <v>998</v>
      </c>
      <c r="AR12" s="64"/>
      <c r="AS12" s="63" t="s">
        <v>114</v>
      </c>
      <c r="AV12" s="44" t="s">
        <v>93</v>
      </c>
      <c r="AW12" s="44" t="s">
        <v>94</v>
      </c>
      <c r="AY12" s="109" t="s">
        <v>3</v>
      </c>
    </row>
    <row r="13" spans="2:51" x14ac:dyDescent="0.25">
      <c r="B13" s="46">
        <v>2.0833333333333299</v>
      </c>
      <c r="C13" s="46">
        <v>0.125</v>
      </c>
      <c r="D13" s="47">
        <v>26</v>
      </c>
      <c r="E13" s="48">
        <f t="shared" si="2"/>
        <v>18.30985915492958</v>
      </c>
      <c r="F13" s="111">
        <v>66</v>
      </c>
      <c r="G13" s="48">
        <f t="shared" si="3"/>
        <v>46.478873239436624</v>
      </c>
      <c r="H13" s="49" t="s">
        <v>89</v>
      </c>
      <c r="I13" s="49">
        <f t="shared" si="4"/>
        <v>41.549295774647888</v>
      </c>
      <c r="J13" s="50">
        <f>(F13-5)/1.42</f>
        <v>42.95774647887324</v>
      </c>
      <c r="K13" s="49">
        <f>J13+(6/1.42)</f>
        <v>47.183098591549296</v>
      </c>
      <c r="L13" s="51">
        <v>14</v>
      </c>
      <c r="M13" s="52" t="s">
        <v>90</v>
      </c>
      <c r="N13" s="52">
        <v>11.2</v>
      </c>
      <c r="O13" s="53">
        <v>83</v>
      </c>
      <c r="P13" s="53">
        <v>83</v>
      </c>
      <c r="Q13" s="53">
        <v>12561686</v>
      </c>
      <c r="R13" s="54">
        <f t="shared" si="5"/>
        <v>3531</v>
      </c>
      <c r="S13" s="55">
        <f t="shared" si="6"/>
        <v>84.744</v>
      </c>
      <c r="T13" s="55">
        <f t="shared" si="7"/>
        <v>3.5310000000000001</v>
      </c>
      <c r="U13" s="56">
        <v>9.5</v>
      </c>
      <c r="V13" s="56">
        <f t="shared" si="0"/>
        <v>9.5</v>
      </c>
      <c r="W13" s="118" t="s">
        <v>132</v>
      </c>
      <c r="X13" s="112">
        <v>0</v>
      </c>
      <c r="Y13" s="112">
        <v>0</v>
      </c>
      <c r="Z13" s="112">
        <v>890</v>
      </c>
      <c r="AA13" s="112">
        <v>0</v>
      </c>
      <c r="AB13" s="112">
        <v>948</v>
      </c>
      <c r="AC13" s="57" t="s">
        <v>91</v>
      </c>
      <c r="AD13" s="57" t="s">
        <v>91</v>
      </c>
      <c r="AE13" s="57" t="s">
        <v>91</v>
      </c>
      <c r="AF13" s="58" t="s">
        <v>91</v>
      </c>
      <c r="AG13" s="58">
        <v>32078432</v>
      </c>
      <c r="AH13" s="59">
        <f>IF(ISBLANK(AG13),"-",AG13-AG12)</f>
        <v>478</v>
      </c>
      <c r="AI13" s="60">
        <f t="shared" si="8"/>
        <v>135.37241574624753</v>
      </c>
      <c r="AJ13" s="61">
        <v>0</v>
      </c>
      <c r="AK13" s="61">
        <v>0</v>
      </c>
      <c r="AL13" s="61">
        <v>1</v>
      </c>
      <c r="AM13" s="61">
        <v>0</v>
      </c>
      <c r="AN13" s="61">
        <v>1</v>
      </c>
      <c r="AO13" s="61">
        <v>0.3</v>
      </c>
      <c r="AP13" s="112">
        <v>7047172</v>
      </c>
      <c r="AQ13" s="112">
        <f t="shared" si="1"/>
        <v>631</v>
      </c>
      <c r="AR13" s="62"/>
      <c r="AS13" s="63" t="s">
        <v>114</v>
      </c>
      <c r="AV13" s="44" t="s">
        <v>95</v>
      </c>
      <c r="AW13" s="44" t="s">
        <v>96</v>
      </c>
      <c r="AY13" s="109" t="s">
        <v>136</v>
      </c>
    </row>
    <row r="14" spans="2:51" x14ac:dyDescent="0.25">
      <c r="B14" s="46">
        <v>2.125</v>
      </c>
      <c r="C14" s="46">
        <v>0.16666666666666699</v>
      </c>
      <c r="D14" s="47">
        <v>28</v>
      </c>
      <c r="E14" s="48">
        <f t="shared" si="2"/>
        <v>19.718309859154932</v>
      </c>
      <c r="F14" s="111">
        <v>66</v>
      </c>
      <c r="G14" s="48">
        <f t="shared" si="3"/>
        <v>46.478873239436624</v>
      </c>
      <c r="H14" s="49" t="s">
        <v>89</v>
      </c>
      <c r="I14" s="49">
        <f t="shared" si="4"/>
        <v>41.549295774647888</v>
      </c>
      <c r="J14" s="50">
        <f>(F14-5)/1.42</f>
        <v>42.95774647887324</v>
      </c>
      <c r="K14" s="49">
        <f>J14+(6/1.42)</f>
        <v>47.183098591549296</v>
      </c>
      <c r="L14" s="51">
        <v>14</v>
      </c>
      <c r="M14" s="52" t="s">
        <v>90</v>
      </c>
      <c r="N14" s="52">
        <v>12.8</v>
      </c>
      <c r="O14" s="53">
        <v>82</v>
      </c>
      <c r="P14" s="53">
        <v>83</v>
      </c>
      <c r="Q14" s="53">
        <v>12565152</v>
      </c>
      <c r="R14" s="54">
        <f t="shared" si="5"/>
        <v>3466</v>
      </c>
      <c r="S14" s="55">
        <f t="shared" si="6"/>
        <v>83.183999999999997</v>
      </c>
      <c r="T14" s="55">
        <f t="shared" si="7"/>
        <v>3.4660000000000002</v>
      </c>
      <c r="U14" s="56">
        <v>9.5</v>
      </c>
      <c r="V14" s="56">
        <f t="shared" si="0"/>
        <v>9.5</v>
      </c>
      <c r="W14" s="118" t="s">
        <v>132</v>
      </c>
      <c r="X14" s="112">
        <v>0</v>
      </c>
      <c r="Y14" s="112">
        <v>0</v>
      </c>
      <c r="Z14" s="112">
        <v>852</v>
      </c>
      <c r="AA14" s="112">
        <v>0</v>
      </c>
      <c r="AB14" s="112">
        <v>948</v>
      </c>
      <c r="AC14" s="57" t="s">
        <v>91</v>
      </c>
      <c r="AD14" s="57" t="s">
        <v>91</v>
      </c>
      <c r="AE14" s="57" t="s">
        <v>91</v>
      </c>
      <c r="AF14" s="58" t="s">
        <v>91</v>
      </c>
      <c r="AG14" s="58">
        <v>32078862</v>
      </c>
      <c r="AH14" s="59">
        <f t="shared" ref="AH14:AH34" si="9">IF(ISBLANK(AG14),"-",AG14-AG13)</f>
        <v>430</v>
      </c>
      <c r="AI14" s="60">
        <f t="shared" si="8"/>
        <v>124.06231967686092</v>
      </c>
      <c r="AJ14" s="61">
        <v>0</v>
      </c>
      <c r="AK14" s="61">
        <v>0</v>
      </c>
      <c r="AL14" s="61">
        <v>1</v>
      </c>
      <c r="AM14" s="61">
        <v>0</v>
      </c>
      <c r="AN14" s="61">
        <v>1</v>
      </c>
      <c r="AO14" s="61">
        <v>0</v>
      </c>
      <c r="AP14" s="256">
        <v>7047172</v>
      </c>
      <c r="AQ14" s="112">
        <f t="shared" si="1"/>
        <v>0</v>
      </c>
      <c r="AR14" s="62"/>
      <c r="AS14" s="63" t="s">
        <v>114</v>
      </c>
      <c r="AT14" s="65"/>
      <c r="AV14" s="44" t="s">
        <v>97</v>
      </c>
      <c r="AW14" s="44" t="s">
        <v>98</v>
      </c>
      <c r="AY14" s="109" t="s">
        <v>135</v>
      </c>
    </row>
    <row r="15" spans="2:51" x14ac:dyDescent="0.25">
      <c r="B15" s="46">
        <v>2.1666666666666701</v>
      </c>
      <c r="C15" s="46">
        <v>0.20833333333333301</v>
      </c>
      <c r="D15" s="47">
        <v>30</v>
      </c>
      <c r="E15" s="48">
        <f t="shared" si="2"/>
        <v>21.126760563380284</v>
      </c>
      <c r="F15" s="111">
        <v>66</v>
      </c>
      <c r="G15" s="48">
        <f t="shared" si="3"/>
        <v>46.478873239436624</v>
      </c>
      <c r="H15" s="49" t="s">
        <v>89</v>
      </c>
      <c r="I15" s="49">
        <f t="shared" si="4"/>
        <v>41.549295774647888</v>
      </c>
      <c r="J15" s="50">
        <f>(F15-5)/1.42</f>
        <v>42.95774647887324</v>
      </c>
      <c r="K15" s="49">
        <f>J15+(6/1.42)</f>
        <v>47.183098591549296</v>
      </c>
      <c r="L15" s="51">
        <v>18</v>
      </c>
      <c r="M15" s="52" t="s">
        <v>90</v>
      </c>
      <c r="N15" s="52">
        <v>13.1</v>
      </c>
      <c r="O15" s="53">
        <v>89</v>
      </c>
      <c r="P15" s="53">
        <v>85</v>
      </c>
      <c r="Q15" s="53">
        <v>12568660</v>
      </c>
      <c r="R15" s="54">
        <f t="shared" si="5"/>
        <v>3508</v>
      </c>
      <c r="S15" s="55">
        <f t="shared" si="6"/>
        <v>84.191999999999993</v>
      </c>
      <c r="T15" s="55">
        <f t="shared" si="7"/>
        <v>3.508</v>
      </c>
      <c r="U15" s="56">
        <v>9.5</v>
      </c>
      <c r="V15" s="56">
        <f t="shared" si="0"/>
        <v>9.5</v>
      </c>
      <c r="W15" s="118" t="s">
        <v>132</v>
      </c>
      <c r="X15" s="112">
        <v>0</v>
      </c>
      <c r="Y15" s="112">
        <v>0</v>
      </c>
      <c r="Z15" s="112">
        <v>840</v>
      </c>
      <c r="AA15" s="112">
        <v>0</v>
      </c>
      <c r="AB15" s="112">
        <v>948</v>
      </c>
      <c r="AC15" s="57" t="s">
        <v>91</v>
      </c>
      <c r="AD15" s="57" t="s">
        <v>91</v>
      </c>
      <c r="AE15" s="57" t="s">
        <v>91</v>
      </c>
      <c r="AF15" s="58" t="s">
        <v>91</v>
      </c>
      <c r="AG15" s="58">
        <v>32079278</v>
      </c>
      <c r="AH15" s="59">
        <f t="shared" si="9"/>
        <v>416</v>
      </c>
      <c r="AI15" s="60">
        <f t="shared" si="8"/>
        <v>118.58608893956671</v>
      </c>
      <c r="AJ15" s="61">
        <v>0</v>
      </c>
      <c r="AK15" s="61">
        <v>0</v>
      </c>
      <c r="AL15" s="61">
        <v>1</v>
      </c>
      <c r="AM15" s="61">
        <v>0</v>
      </c>
      <c r="AN15" s="61">
        <v>1</v>
      </c>
      <c r="AO15" s="61">
        <v>0</v>
      </c>
      <c r="AP15" s="256">
        <v>7047172</v>
      </c>
      <c r="AQ15" s="112">
        <f t="shared" si="1"/>
        <v>0</v>
      </c>
      <c r="AR15" s="62"/>
      <c r="AS15" s="63" t="s">
        <v>114</v>
      </c>
      <c r="AV15" s="44" t="s">
        <v>99</v>
      </c>
      <c r="AW15" s="44" t="s">
        <v>100</v>
      </c>
      <c r="AY15" s="109" t="s">
        <v>143</v>
      </c>
    </row>
    <row r="16" spans="2:51" x14ac:dyDescent="0.25">
      <c r="B16" s="46">
        <v>2.2083333333333299</v>
      </c>
      <c r="C16" s="46">
        <v>0.25</v>
      </c>
      <c r="D16" s="47">
        <v>28</v>
      </c>
      <c r="E16" s="48">
        <f t="shared" si="2"/>
        <v>19.718309859154932</v>
      </c>
      <c r="F16" s="66">
        <v>68</v>
      </c>
      <c r="G16" s="48">
        <f t="shared" si="3"/>
        <v>47.887323943661976</v>
      </c>
      <c r="H16" s="49" t="s">
        <v>89</v>
      </c>
      <c r="I16" s="49">
        <f t="shared" si="4"/>
        <v>46.478873239436624</v>
      </c>
      <c r="J16" s="50">
        <f t="shared" ref="J16:J25" si="10">F16/1.42</f>
        <v>47.887323943661976</v>
      </c>
      <c r="K16" s="49">
        <f>J16+1.42</f>
        <v>49.307323943661977</v>
      </c>
      <c r="L16" s="51">
        <v>19</v>
      </c>
      <c r="M16" s="52" t="s">
        <v>101</v>
      </c>
      <c r="N16" s="52">
        <v>13.1</v>
      </c>
      <c r="O16" s="53">
        <v>106</v>
      </c>
      <c r="P16" s="53">
        <v>110</v>
      </c>
      <c r="Q16" s="53">
        <v>12572687</v>
      </c>
      <c r="R16" s="54">
        <f t="shared" si="5"/>
        <v>4027</v>
      </c>
      <c r="S16" s="55">
        <f t="shared" si="6"/>
        <v>96.647999999999996</v>
      </c>
      <c r="T16" s="55">
        <f t="shared" si="7"/>
        <v>4.0270000000000001</v>
      </c>
      <c r="U16" s="200">
        <v>9.5</v>
      </c>
      <c r="V16" s="56">
        <f t="shared" si="0"/>
        <v>9.5</v>
      </c>
      <c r="W16" s="118" t="s">
        <v>132</v>
      </c>
      <c r="X16" s="256">
        <v>0</v>
      </c>
      <c r="Y16" s="112">
        <v>0</v>
      </c>
      <c r="Z16" s="112">
        <v>988</v>
      </c>
      <c r="AA16" s="112">
        <v>0</v>
      </c>
      <c r="AB16" s="112">
        <v>989</v>
      </c>
      <c r="AC16" s="57" t="s">
        <v>91</v>
      </c>
      <c r="AD16" s="57" t="s">
        <v>91</v>
      </c>
      <c r="AE16" s="57" t="s">
        <v>91</v>
      </c>
      <c r="AF16" s="58" t="s">
        <v>91</v>
      </c>
      <c r="AG16" s="58">
        <v>32079750</v>
      </c>
      <c r="AH16" s="59">
        <f t="shared" si="9"/>
        <v>472</v>
      </c>
      <c r="AI16" s="60">
        <f t="shared" si="8"/>
        <v>117.20884032778743</v>
      </c>
      <c r="AJ16" s="61">
        <v>0</v>
      </c>
      <c r="AK16" s="61">
        <v>0</v>
      </c>
      <c r="AL16" s="205">
        <v>1</v>
      </c>
      <c r="AM16" s="61">
        <v>0</v>
      </c>
      <c r="AN16" s="205">
        <v>1</v>
      </c>
      <c r="AO16" s="205">
        <v>0</v>
      </c>
      <c r="AP16" s="256">
        <v>7047172</v>
      </c>
      <c r="AQ16" s="112">
        <f t="shared" si="1"/>
        <v>0</v>
      </c>
      <c r="AR16" s="64"/>
      <c r="AS16" s="63" t="s">
        <v>102</v>
      </c>
      <c r="AV16" s="44" t="s">
        <v>103</v>
      </c>
      <c r="AW16" s="44" t="s">
        <v>104</v>
      </c>
      <c r="AY16" s="109" t="s">
        <v>133</v>
      </c>
    </row>
    <row r="17" spans="1:51" x14ac:dyDescent="0.25">
      <c r="B17" s="46">
        <v>2.25</v>
      </c>
      <c r="C17" s="46">
        <v>0.29166666666666702</v>
      </c>
      <c r="D17" s="47">
        <v>20</v>
      </c>
      <c r="E17" s="48">
        <f t="shared" si="2"/>
        <v>14.084507042253522</v>
      </c>
      <c r="F17" s="66">
        <v>83</v>
      </c>
      <c r="G17" s="48">
        <f t="shared" si="3"/>
        <v>58.450704225352112</v>
      </c>
      <c r="H17" s="49" t="s">
        <v>89</v>
      </c>
      <c r="I17" s="49">
        <f t="shared" si="4"/>
        <v>57.04225352112676</v>
      </c>
      <c r="J17" s="50">
        <f t="shared" si="10"/>
        <v>58.450704225352112</v>
      </c>
      <c r="K17" s="49">
        <f t="shared" ref="K17:K22" si="11">J17+1.42</f>
        <v>59.870704225352114</v>
      </c>
      <c r="L17" s="51">
        <v>19</v>
      </c>
      <c r="M17" s="52" t="s">
        <v>101</v>
      </c>
      <c r="N17" s="52">
        <v>16.7</v>
      </c>
      <c r="O17" s="53">
        <v>139</v>
      </c>
      <c r="P17" s="53">
        <v>136</v>
      </c>
      <c r="Q17" s="53">
        <v>12578024</v>
      </c>
      <c r="R17" s="54">
        <f t="shared" si="5"/>
        <v>5337</v>
      </c>
      <c r="S17" s="55">
        <f t="shared" si="6"/>
        <v>128.08799999999999</v>
      </c>
      <c r="T17" s="55">
        <f t="shared" si="7"/>
        <v>5.3369999999999997</v>
      </c>
      <c r="U17" s="200">
        <v>9.5</v>
      </c>
      <c r="V17" s="56">
        <f t="shared" si="0"/>
        <v>9.5</v>
      </c>
      <c r="W17" s="118" t="s">
        <v>149</v>
      </c>
      <c r="X17" s="256">
        <v>0</v>
      </c>
      <c r="Y17" s="112">
        <v>0</v>
      </c>
      <c r="Z17" s="112">
        <v>1086</v>
      </c>
      <c r="AA17" s="112">
        <v>1185</v>
      </c>
      <c r="AB17" s="112">
        <v>1088</v>
      </c>
      <c r="AC17" s="57" t="s">
        <v>91</v>
      </c>
      <c r="AD17" s="57" t="s">
        <v>91</v>
      </c>
      <c r="AE17" s="57" t="s">
        <v>91</v>
      </c>
      <c r="AF17" s="58" t="s">
        <v>91</v>
      </c>
      <c r="AG17" s="58">
        <v>32080746</v>
      </c>
      <c r="AH17" s="59">
        <f t="shared" si="9"/>
        <v>996</v>
      </c>
      <c r="AI17" s="60">
        <f t="shared" si="8"/>
        <v>186.62169758291176</v>
      </c>
      <c r="AJ17" s="61">
        <v>0</v>
      </c>
      <c r="AK17" s="61">
        <v>0</v>
      </c>
      <c r="AL17" s="205">
        <v>1</v>
      </c>
      <c r="AM17" s="61">
        <v>1</v>
      </c>
      <c r="AN17" s="205">
        <v>1</v>
      </c>
      <c r="AO17" s="205">
        <v>0</v>
      </c>
      <c r="AP17" s="256">
        <v>7047172</v>
      </c>
      <c r="AQ17" s="112">
        <f t="shared" si="1"/>
        <v>0</v>
      </c>
      <c r="AR17" s="62"/>
      <c r="AS17" s="63" t="s">
        <v>102</v>
      </c>
      <c r="AT17" s="65"/>
      <c r="AV17" s="44" t="s">
        <v>105</v>
      </c>
      <c r="AW17" s="44" t="s">
        <v>106</v>
      </c>
      <c r="AY17" s="113"/>
    </row>
    <row r="18" spans="1:51" x14ac:dyDescent="0.25">
      <c r="B18" s="46">
        <v>2.2916666666666701</v>
      </c>
      <c r="C18" s="46">
        <v>0.33333333333333298</v>
      </c>
      <c r="D18" s="47">
        <v>11</v>
      </c>
      <c r="E18" s="48">
        <f t="shared" si="2"/>
        <v>7.746478873239437</v>
      </c>
      <c r="F18" s="66">
        <v>83</v>
      </c>
      <c r="G18" s="48">
        <f t="shared" si="3"/>
        <v>58.450704225352112</v>
      </c>
      <c r="H18" s="49" t="s">
        <v>89</v>
      </c>
      <c r="I18" s="49">
        <f t="shared" si="4"/>
        <v>57.04225352112676</v>
      </c>
      <c r="J18" s="50">
        <f t="shared" si="10"/>
        <v>58.450704225352112</v>
      </c>
      <c r="K18" s="49">
        <f t="shared" si="11"/>
        <v>59.870704225352114</v>
      </c>
      <c r="L18" s="51">
        <v>19</v>
      </c>
      <c r="M18" s="52" t="s">
        <v>101</v>
      </c>
      <c r="N18" s="52">
        <v>17.3</v>
      </c>
      <c r="O18" s="53">
        <v>137</v>
      </c>
      <c r="P18" s="53">
        <v>142</v>
      </c>
      <c r="Q18" s="53">
        <v>12584420</v>
      </c>
      <c r="R18" s="54">
        <f t="shared" si="5"/>
        <v>6396</v>
      </c>
      <c r="S18" s="55">
        <f t="shared" si="6"/>
        <v>153.50399999999999</v>
      </c>
      <c r="T18" s="55">
        <f t="shared" si="7"/>
        <v>6.3959999999999999</v>
      </c>
      <c r="U18" s="200">
        <v>9.5</v>
      </c>
      <c r="V18" s="56">
        <f t="shared" si="0"/>
        <v>9.5</v>
      </c>
      <c r="W18" s="262" t="s">
        <v>149</v>
      </c>
      <c r="X18" s="256">
        <v>0</v>
      </c>
      <c r="Y18" s="112">
        <v>0</v>
      </c>
      <c r="Z18" s="112">
        <v>1176</v>
      </c>
      <c r="AA18" s="256">
        <v>1185</v>
      </c>
      <c r="AB18" s="112">
        <v>1179</v>
      </c>
      <c r="AC18" s="57" t="s">
        <v>91</v>
      </c>
      <c r="AD18" s="57" t="s">
        <v>91</v>
      </c>
      <c r="AE18" s="57" t="s">
        <v>91</v>
      </c>
      <c r="AF18" s="58" t="s">
        <v>91</v>
      </c>
      <c r="AG18" s="58">
        <v>32082068</v>
      </c>
      <c r="AH18" s="59">
        <f t="shared" si="9"/>
        <v>1322</v>
      </c>
      <c r="AI18" s="60">
        <f t="shared" si="8"/>
        <v>206.69168230143839</v>
      </c>
      <c r="AJ18" s="61">
        <v>0</v>
      </c>
      <c r="AK18" s="61">
        <v>0</v>
      </c>
      <c r="AL18" s="205">
        <v>1</v>
      </c>
      <c r="AM18" s="205">
        <v>1</v>
      </c>
      <c r="AN18" s="205">
        <v>1</v>
      </c>
      <c r="AO18" s="205">
        <v>0</v>
      </c>
      <c r="AP18" s="256">
        <v>7047172</v>
      </c>
      <c r="AQ18" s="112">
        <f t="shared" si="1"/>
        <v>0</v>
      </c>
      <c r="AR18" s="62"/>
      <c r="AS18" s="63" t="s">
        <v>102</v>
      </c>
      <c r="AV18" s="44" t="s">
        <v>107</v>
      </c>
      <c r="AW18" s="44" t="s">
        <v>108</v>
      </c>
      <c r="AY18" s="113"/>
    </row>
    <row r="19" spans="1:51" x14ac:dyDescent="0.25">
      <c r="B19" s="46">
        <v>2.3333333333333299</v>
      </c>
      <c r="C19" s="46">
        <v>0.375</v>
      </c>
      <c r="D19" s="47">
        <v>9</v>
      </c>
      <c r="E19" s="48">
        <f t="shared" si="2"/>
        <v>6.3380281690140849</v>
      </c>
      <c r="F19" s="66">
        <v>83</v>
      </c>
      <c r="G19" s="48">
        <f t="shared" si="3"/>
        <v>58.450704225352112</v>
      </c>
      <c r="H19" s="49" t="s">
        <v>89</v>
      </c>
      <c r="I19" s="49">
        <f t="shared" si="4"/>
        <v>57.04225352112676</v>
      </c>
      <c r="J19" s="50">
        <f t="shared" si="10"/>
        <v>58.450704225352112</v>
      </c>
      <c r="K19" s="49">
        <f t="shared" si="11"/>
        <v>59.870704225352114</v>
      </c>
      <c r="L19" s="51">
        <v>19</v>
      </c>
      <c r="M19" s="52" t="s">
        <v>101</v>
      </c>
      <c r="N19" s="52">
        <v>18.399999999999999</v>
      </c>
      <c r="O19" s="53">
        <v>136</v>
      </c>
      <c r="P19" s="53">
        <v>143</v>
      </c>
      <c r="Q19" s="53">
        <v>12590222</v>
      </c>
      <c r="R19" s="54">
        <f t="shared" si="5"/>
        <v>5802</v>
      </c>
      <c r="S19" s="55">
        <f t="shared" si="6"/>
        <v>139.24799999999999</v>
      </c>
      <c r="T19" s="55">
        <f t="shared" si="7"/>
        <v>5.8019999999999996</v>
      </c>
      <c r="U19" s="56">
        <v>9.3000000000000007</v>
      </c>
      <c r="V19" s="56">
        <f t="shared" si="0"/>
        <v>9.3000000000000007</v>
      </c>
      <c r="W19" s="118" t="s">
        <v>152</v>
      </c>
      <c r="X19" s="256">
        <v>0</v>
      </c>
      <c r="Y19" s="112">
        <v>1002</v>
      </c>
      <c r="Z19" s="112">
        <v>1195</v>
      </c>
      <c r="AA19" s="256">
        <v>1185</v>
      </c>
      <c r="AB19" s="112">
        <v>1198</v>
      </c>
      <c r="AC19" s="57" t="s">
        <v>91</v>
      </c>
      <c r="AD19" s="57" t="s">
        <v>91</v>
      </c>
      <c r="AE19" s="57" t="s">
        <v>91</v>
      </c>
      <c r="AF19" s="58" t="s">
        <v>91</v>
      </c>
      <c r="AG19" s="58">
        <v>32083337</v>
      </c>
      <c r="AH19" s="59">
        <f t="shared" si="9"/>
        <v>1269</v>
      </c>
      <c r="AI19" s="60">
        <f t="shared" si="8"/>
        <v>218.71768355739403</v>
      </c>
      <c r="AJ19" s="61">
        <v>0</v>
      </c>
      <c r="AK19" s="61">
        <v>1</v>
      </c>
      <c r="AL19" s="205">
        <v>1</v>
      </c>
      <c r="AM19" s="205">
        <v>1</v>
      </c>
      <c r="AN19" s="205">
        <v>1</v>
      </c>
      <c r="AO19" s="205">
        <v>0</v>
      </c>
      <c r="AP19" s="256">
        <v>7047172</v>
      </c>
      <c r="AQ19" s="112">
        <f t="shared" si="1"/>
        <v>0</v>
      </c>
      <c r="AR19" s="62"/>
      <c r="AS19" s="63" t="s">
        <v>102</v>
      </c>
      <c r="AV19" s="44" t="s">
        <v>109</v>
      </c>
      <c r="AW19" s="44" t="s">
        <v>110</v>
      </c>
      <c r="AY19" s="113"/>
    </row>
    <row r="20" spans="1:51" x14ac:dyDescent="0.25">
      <c r="B20" s="46">
        <v>2.375</v>
      </c>
      <c r="C20" s="46">
        <v>0.41666666666666669</v>
      </c>
      <c r="D20" s="47">
        <v>9</v>
      </c>
      <c r="E20" s="48">
        <f t="shared" si="2"/>
        <v>6.3380281690140849</v>
      </c>
      <c r="F20" s="66">
        <v>83</v>
      </c>
      <c r="G20" s="48">
        <f t="shared" si="3"/>
        <v>58.450704225352112</v>
      </c>
      <c r="H20" s="49" t="s">
        <v>89</v>
      </c>
      <c r="I20" s="49">
        <f t="shared" si="4"/>
        <v>57.04225352112676</v>
      </c>
      <c r="J20" s="50">
        <f t="shared" si="10"/>
        <v>58.450704225352112</v>
      </c>
      <c r="K20" s="49">
        <f t="shared" si="11"/>
        <v>59.870704225352114</v>
      </c>
      <c r="L20" s="51">
        <v>19</v>
      </c>
      <c r="M20" s="52" t="s">
        <v>101</v>
      </c>
      <c r="N20" s="52">
        <v>17.7</v>
      </c>
      <c r="O20" s="53">
        <v>139</v>
      </c>
      <c r="P20" s="53">
        <v>146</v>
      </c>
      <c r="Q20" s="53">
        <v>12596074</v>
      </c>
      <c r="R20" s="54">
        <f t="shared" si="5"/>
        <v>5852</v>
      </c>
      <c r="S20" s="55">
        <f t="shared" si="6"/>
        <v>140.44800000000001</v>
      </c>
      <c r="T20" s="55">
        <f t="shared" si="7"/>
        <v>5.8520000000000003</v>
      </c>
      <c r="U20" s="56">
        <v>8.9</v>
      </c>
      <c r="V20" s="56">
        <f t="shared" si="0"/>
        <v>8.9</v>
      </c>
      <c r="W20" s="262" t="s">
        <v>152</v>
      </c>
      <c r="X20" s="256">
        <v>0</v>
      </c>
      <c r="Y20" s="112">
        <v>1027</v>
      </c>
      <c r="Z20" s="112">
        <v>1195</v>
      </c>
      <c r="AA20" s="256">
        <v>1185</v>
      </c>
      <c r="AB20" s="112">
        <v>1198</v>
      </c>
      <c r="AC20" s="57" t="s">
        <v>91</v>
      </c>
      <c r="AD20" s="57" t="s">
        <v>91</v>
      </c>
      <c r="AE20" s="57" t="s">
        <v>91</v>
      </c>
      <c r="AF20" s="58" t="s">
        <v>91</v>
      </c>
      <c r="AG20" s="58">
        <v>32084614</v>
      </c>
      <c r="AH20" s="59">
        <f t="shared" si="9"/>
        <v>1277</v>
      </c>
      <c r="AI20" s="60">
        <f t="shared" si="8"/>
        <v>218.21599453178399</v>
      </c>
      <c r="AJ20" s="61">
        <v>0</v>
      </c>
      <c r="AK20" s="205">
        <v>1</v>
      </c>
      <c r="AL20" s="205">
        <v>1</v>
      </c>
      <c r="AM20" s="205">
        <v>1</v>
      </c>
      <c r="AN20" s="205">
        <v>1</v>
      </c>
      <c r="AO20" s="205">
        <v>0</v>
      </c>
      <c r="AP20" s="256">
        <v>7047172</v>
      </c>
      <c r="AQ20" s="112">
        <f t="shared" si="1"/>
        <v>0</v>
      </c>
      <c r="AR20" s="64"/>
      <c r="AS20" s="63" t="s">
        <v>102</v>
      </c>
      <c r="AY20" s="113"/>
    </row>
    <row r="21" spans="1:51" x14ac:dyDescent="0.25">
      <c r="B21" s="46">
        <v>2.4166666666666701</v>
      </c>
      <c r="C21" s="46">
        <v>0.45833333333333298</v>
      </c>
      <c r="D21" s="47">
        <v>9</v>
      </c>
      <c r="E21" s="48">
        <f t="shared" si="2"/>
        <v>6.3380281690140849</v>
      </c>
      <c r="F21" s="66">
        <v>83</v>
      </c>
      <c r="G21" s="48">
        <f t="shared" si="3"/>
        <v>58.450704225352112</v>
      </c>
      <c r="H21" s="49" t="s">
        <v>89</v>
      </c>
      <c r="I21" s="49">
        <f t="shared" si="4"/>
        <v>57.04225352112676</v>
      </c>
      <c r="J21" s="50">
        <f t="shared" si="10"/>
        <v>58.450704225352112</v>
      </c>
      <c r="K21" s="49">
        <f t="shared" si="11"/>
        <v>59.870704225352114</v>
      </c>
      <c r="L21" s="51">
        <v>19</v>
      </c>
      <c r="M21" s="52" t="s">
        <v>101</v>
      </c>
      <c r="N21" s="52">
        <v>17.7</v>
      </c>
      <c r="O21" s="53">
        <v>142</v>
      </c>
      <c r="P21" s="53">
        <v>148</v>
      </c>
      <c r="Q21" s="53">
        <v>12602199</v>
      </c>
      <c r="R21" s="54">
        <f>Q21-Q20</f>
        <v>6125</v>
      </c>
      <c r="S21" s="55">
        <f t="shared" si="6"/>
        <v>147</v>
      </c>
      <c r="T21" s="55">
        <f t="shared" si="7"/>
        <v>6.125</v>
      </c>
      <c r="U21" s="56">
        <v>8.5</v>
      </c>
      <c r="V21" s="56">
        <f t="shared" si="0"/>
        <v>8.5</v>
      </c>
      <c r="W21" s="262" t="s">
        <v>152</v>
      </c>
      <c r="X21" s="256">
        <v>0</v>
      </c>
      <c r="Y21" s="112">
        <v>1021</v>
      </c>
      <c r="Z21" s="112">
        <v>1195</v>
      </c>
      <c r="AA21" s="256">
        <v>1185</v>
      </c>
      <c r="AB21" s="112">
        <v>1198</v>
      </c>
      <c r="AC21" s="57" t="s">
        <v>91</v>
      </c>
      <c r="AD21" s="57" t="s">
        <v>91</v>
      </c>
      <c r="AE21" s="57" t="s">
        <v>91</v>
      </c>
      <c r="AF21" s="58" t="s">
        <v>91</v>
      </c>
      <c r="AG21" s="58">
        <v>32085986</v>
      </c>
      <c r="AH21" s="59">
        <f t="shared" si="9"/>
        <v>1372</v>
      </c>
      <c r="AI21" s="60">
        <f t="shared" si="8"/>
        <v>224</v>
      </c>
      <c r="AJ21" s="61">
        <v>0</v>
      </c>
      <c r="AK21" s="205">
        <v>1</v>
      </c>
      <c r="AL21" s="205">
        <v>1</v>
      </c>
      <c r="AM21" s="205">
        <v>1</v>
      </c>
      <c r="AN21" s="205">
        <v>1</v>
      </c>
      <c r="AO21" s="205">
        <v>0</v>
      </c>
      <c r="AP21" s="256">
        <v>7047172</v>
      </c>
      <c r="AQ21" s="112">
        <f t="shared" si="1"/>
        <v>0</v>
      </c>
      <c r="AR21" s="62"/>
      <c r="AS21" s="63" t="s">
        <v>102</v>
      </c>
      <c r="AY21" s="113"/>
    </row>
    <row r="22" spans="1:51" x14ac:dyDescent="0.25">
      <c r="B22" s="46">
        <v>2.4583333333333299</v>
      </c>
      <c r="C22" s="46">
        <v>0.5</v>
      </c>
      <c r="D22" s="47">
        <v>9</v>
      </c>
      <c r="E22" s="48">
        <f t="shared" si="2"/>
        <v>6.3380281690140849</v>
      </c>
      <c r="F22" s="66">
        <v>83</v>
      </c>
      <c r="G22" s="48">
        <f t="shared" si="3"/>
        <v>58.450704225352112</v>
      </c>
      <c r="H22" s="49" t="s">
        <v>89</v>
      </c>
      <c r="I22" s="49">
        <f t="shared" si="4"/>
        <v>57.04225352112676</v>
      </c>
      <c r="J22" s="50">
        <f t="shared" si="10"/>
        <v>58.450704225352112</v>
      </c>
      <c r="K22" s="49">
        <f t="shared" si="11"/>
        <v>59.870704225352114</v>
      </c>
      <c r="L22" s="51">
        <v>19</v>
      </c>
      <c r="M22" s="52" t="s">
        <v>101</v>
      </c>
      <c r="N22" s="52">
        <v>17.3</v>
      </c>
      <c r="O22" s="53">
        <v>141</v>
      </c>
      <c r="P22" s="53">
        <v>144</v>
      </c>
      <c r="Q22" s="53">
        <v>12608298</v>
      </c>
      <c r="R22" s="54">
        <f t="shared" si="5"/>
        <v>6099</v>
      </c>
      <c r="S22" s="55">
        <f t="shared" si="6"/>
        <v>146.376</v>
      </c>
      <c r="T22" s="55">
        <f t="shared" si="7"/>
        <v>6.0990000000000002</v>
      </c>
      <c r="U22" s="56">
        <v>8.1</v>
      </c>
      <c r="V22" s="56">
        <f t="shared" si="0"/>
        <v>8.1</v>
      </c>
      <c r="W22" s="262" t="s">
        <v>152</v>
      </c>
      <c r="X22" s="256">
        <v>0</v>
      </c>
      <c r="Y22" s="112">
        <v>1004</v>
      </c>
      <c r="Z22" s="112">
        <v>1195</v>
      </c>
      <c r="AA22" s="256">
        <v>1185</v>
      </c>
      <c r="AB22" s="112">
        <v>1198</v>
      </c>
      <c r="AC22" s="57" t="s">
        <v>91</v>
      </c>
      <c r="AD22" s="57" t="s">
        <v>91</v>
      </c>
      <c r="AE22" s="57" t="s">
        <v>91</v>
      </c>
      <c r="AF22" s="58" t="s">
        <v>91</v>
      </c>
      <c r="AG22" s="58">
        <v>32087334</v>
      </c>
      <c r="AH22" s="59">
        <f t="shared" si="9"/>
        <v>1348</v>
      </c>
      <c r="AI22" s="60">
        <f t="shared" si="8"/>
        <v>221.01983931792097</v>
      </c>
      <c r="AJ22" s="61">
        <v>0</v>
      </c>
      <c r="AK22" s="205">
        <v>1</v>
      </c>
      <c r="AL22" s="205">
        <v>1</v>
      </c>
      <c r="AM22" s="205">
        <v>1</v>
      </c>
      <c r="AN22" s="205">
        <v>1</v>
      </c>
      <c r="AO22" s="205">
        <v>0</v>
      </c>
      <c r="AP22" s="256">
        <v>7047172</v>
      </c>
      <c r="AQ22" s="112">
        <f t="shared" si="1"/>
        <v>0</v>
      </c>
      <c r="AR22" s="62"/>
      <c r="AS22" s="63" t="s">
        <v>102</v>
      </c>
      <c r="AV22" s="67" t="s">
        <v>111</v>
      </c>
      <c r="AY22" s="113"/>
    </row>
    <row r="23" spans="1:51" x14ac:dyDescent="0.25">
      <c r="A23" s="3" t="s">
        <v>144</v>
      </c>
      <c r="B23" s="46">
        <v>2.5</v>
      </c>
      <c r="C23" s="46">
        <v>0.54166666666666696</v>
      </c>
      <c r="D23" s="47">
        <v>9</v>
      </c>
      <c r="E23" s="48">
        <f t="shared" si="2"/>
        <v>6.3380281690140849</v>
      </c>
      <c r="F23" s="111">
        <v>81</v>
      </c>
      <c r="G23" s="48">
        <f t="shared" si="3"/>
        <v>57.04225352112676</v>
      </c>
      <c r="H23" s="49" t="s">
        <v>89</v>
      </c>
      <c r="I23" s="49">
        <f t="shared" si="4"/>
        <v>55.633802816901408</v>
      </c>
      <c r="J23" s="50">
        <f t="shared" si="10"/>
        <v>57.04225352112676</v>
      </c>
      <c r="K23" s="49">
        <f>J23+(6/1.42)</f>
        <v>61.267605633802816</v>
      </c>
      <c r="L23" s="51">
        <v>19</v>
      </c>
      <c r="M23" s="52" t="s">
        <v>101</v>
      </c>
      <c r="N23" s="52">
        <v>17.5</v>
      </c>
      <c r="O23" s="53">
        <v>137</v>
      </c>
      <c r="P23" s="53">
        <v>139</v>
      </c>
      <c r="Q23" s="53">
        <v>12614224</v>
      </c>
      <c r="R23" s="54">
        <f t="shared" si="5"/>
        <v>5926</v>
      </c>
      <c r="S23" s="55">
        <f t="shared" si="6"/>
        <v>142.22399999999999</v>
      </c>
      <c r="T23" s="55">
        <f t="shared" si="7"/>
        <v>5.9260000000000002</v>
      </c>
      <c r="U23" s="56">
        <v>7.8</v>
      </c>
      <c r="V23" s="56">
        <f t="shared" si="0"/>
        <v>7.8</v>
      </c>
      <c r="W23" s="262" t="s">
        <v>152</v>
      </c>
      <c r="X23" s="256">
        <v>0</v>
      </c>
      <c r="Y23" s="112">
        <v>1054</v>
      </c>
      <c r="Z23" s="112">
        <v>1155</v>
      </c>
      <c r="AA23" s="256">
        <v>1185</v>
      </c>
      <c r="AB23" s="112">
        <v>1159</v>
      </c>
      <c r="AC23" s="57" t="s">
        <v>91</v>
      </c>
      <c r="AD23" s="57" t="s">
        <v>91</v>
      </c>
      <c r="AE23" s="57" t="s">
        <v>91</v>
      </c>
      <c r="AF23" s="58" t="s">
        <v>91</v>
      </c>
      <c r="AG23" s="58">
        <v>32088648</v>
      </c>
      <c r="AH23" s="59">
        <f t="shared" si="9"/>
        <v>1314</v>
      </c>
      <c r="AI23" s="60">
        <f t="shared" si="8"/>
        <v>221.73472831589604</v>
      </c>
      <c r="AJ23" s="61">
        <v>0</v>
      </c>
      <c r="AK23" s="205">
        <v>1</v>
      </c>
      <c r="AL23" s="205">
        <v>1</v>
      </c>
      <c r="AM23" s="205">
        <v>1</v>
      </c>
      <c r="AN23" s="205">
        <v>1</v>
      </c>
      <c r="AO23" s="205">
        <v>0</v>
      </c>
      <c r="AP23" s="256">
        <v>7047172</v>
      </c>
      <c r="AQ23" s="112">
        <f t="shared" si="1"/>
        <v>0</v>
      </c>
      <c r="AR23" s="62"/>
      <c r="AS23" s="63" t="s">
        <v>114</v>
      </c>
      <c r="AT23" s="65"/>
      <c r="AV23" s="68" t="s">
        <v>112</v>
      </c>
      <c r="AW23" s="69" t="s">
        <v>113</v>
      </c>
      <c r="AY23" s="113"/>
    </row>
    <row r="24" spans="1:51" x14ac:dyDescent="0.25">
      <c r="B24" s="46">
        <v>2.5416666666666701</v>
      </c>
      <c r="C24" s="46">
        <v>0.58333333333333404</v>
      </c>
      <c r="D24" s="47">
        <v>9</v>
      </c>
      <c r="E24" s="48">
        <f t="shared" si="2"/>
        <v>6.3380281690140849</v>
      </c>
      <c r="F24" s="111">
        <v>81</v>
      </c>
      <c r="G24" s="48">
        <f t="shared" si="3"/>
        <v>57.04225352112676</v>
      </c>
      <c r="H24" s="49" t="s">
        <v>89</v>
      </c>
      <c r="I24" s="49">
        <f t="shared" si="4"/>
        <v>55.633802816901408</v>
      </c>
      <c r="J24" s="50">
        <f t="shared" si="10"/>
        <v>57.04225352112676</v>
      </c>
      <c r="K24" s="49">
        <f t="shared" ref="K24:K34" si="12">J24+(6/1.42)</f>
        <v>61.267605633802816</v>
      </c>
      <c r="L24" s="51">
        <v>18</v>
      </c>
      <c r="M24" s="52" t="s">
        <v>101</v>
      </c>
      <c r="N24" s="52">
        <v>17.3</v>
      </c>
      <c r="O24" s="53">
        <v>131</v>
      </c>
      <c r="P24" s="53">
        <v>140</v>
      </c>
      <c r="Q24" s="53">
        <v>12620122</v>
      </c>
      <c r="R24" s="54">
        <f t="shared" si="5"/>
        <v>5898</v>
      </c>
      <c r="S24" s="55">
        <f t="shared" si="6"/>
        <v>141.55199999999999</v>
      </c>
      <c r="T24" s="55">
        <f t="shared" si="7"/>
        <v>5.8979999999999997</v>
      </c>
      <c r="U24" s="56">
        <v>7.1</v>
      </c>
      <c r="V24" s="56">
        <f t="shared" si="0"/>
        <v>7.1</v>
      </c>
      <c r="W24" s="262" t="s">
        <v>152</v>
      </c>
      <c r="X24" s="256">
        <v>0</v>
      </c>
      <c r="Y24" s="112">
        <v>1051</v>
      </c>
      <c r="Z24" s="256">
        <v>1155</v>
      </c>
      <c r="AA24" s="256">
        <v>1185</v>
      </c>
      <c r="AB24" s="256">
        <v>1159</v>
      </c>
      <c r="AC24" s="57" t="s">
        <v>91</v>
      </c>
      <c r="AD24" s="57" t="s">
        <v>91</v>
      </c>
      <c r="AE24" s="57" t="s">
        <v>91</v>
      </c>
      <c r="AF24" s="58" t="s">
        <v>91</v>
      </c>
      <c r="AG24" s="58">
        <v>32089944</v>
      </c>
      <c r="AH24" s="59">
        <f t="shared" si="9"/>
        <v>1296</v>
      </c>
      <c r="AI24" s="60">
        <f t="shared" si="8"/>
        <v>219.735503560529</v>
      </c>
      <c r="AJ24" s="61">
        <v>0</v>
      </c>
      <c r="AK24" s="205">
        <v>1</v>
      </c>
      <c r="AL24" s="205">
        <v>1</v>
      </c>
      <c r="AM24" s="205">
        <v>1</v>
      </c>
      <c r="AN24" s="205">
        <v>1</v>
      </c>
      <c r="AO24" s="205">
        <v>0</v>
      </c>
      <c r="AP24" s="256">
        <v>7047172</v>
      </c>
      <c r="AQ24" s="112">
        <f t="shared" si="1"/>
        <v>0</v>
      </c>
      <c r="AR24" s="64"/>
      <c r="AS24" s="63" t="s">
        <v>114</v>
      </c>
      <c r="AV24" s="70" t="s">
        <v>30</v>
      </c>
      <c r="AW24" s="70">
        <v>14.7</v>
      </c>
      <c r="AY24" s="113"/>
    </row>
    <row r="25" spans="1:51" x14ac:dyDescent="0.25">
      <c r="B25" s="46">
        <v>2.5833333333333299</v>
      </c>
      <c r="C25" s="46">
        <v>0.625</v>
      </c>
      <c r="D25" s="47">
        <v>8</v>
      </c>
      <c r="E25" s="48">
        <f t="shared" si="2"/>
        <v>5.6338028169014089</v>
      </c>
      <c r="F25" s="111">
        <v>81</v>
      </c>
      <c r="G25" s="48">
        <f t="shared" si="3"/>
        <v>57.04225352112676</v>
      </c>
      <c r="H25" s="49" t="s">
        <v>89</v>
      </c>
      <c r="I25" s="49">
        <f t="shared" si="4"/>
        <v>55.633802816901408</v>
      </c>
      <c r="J25" s="50">
        <f t="shared" si="10"/>
        <v>57.04225352112676</v>
      </c>
      <c r="K25" s="49">
        <f t="shared" si="12"/>
        <v>61.267605633802816</v>
      </c>
      <c r="L25" s="51">
        <v>18</v>
      </c>
      <c r="M25" s="52" t="s">
        <v>101</v>
      </c>
      <c r="N25" s="52">
        <v>16.899999999999999</v>
      </c>
      <c r="O25" s="53">
        <v>134</v>
      </c>
      <c r="P25" s="53">
        <v>138</v>
      </c>
      <c r="Q25" s="53">
        <v>12625793</v>
      </c>
      <c r="R25" s="54">
        <f t="shared" si="5"/>
        <v>5671</v>
      </c>
      <c r="S25" s="55">
        <f t="shared" si="6"/>
        <v>136.10400000000001</v>
      </c>
      <c r="T25" s="55">
        <f t="shared" si="7"/>
        <v>5.6710000000000003</v>
      </c>
      <c r="U25" s="56">
        <v>6.5</v>
      </c>
      <c r="V25" s="56">
        <f t="shared" si="0"/>
        <v>6.5</v>
      </c>
      <c r="W25" s="262" t="s">
        <v>152</v>
      </c>
      <c r="X25" s="256">
        <v>0</v>
      </c>
      <c r="Y25" s="112">
        <v>1044</v>
      </c>
      <c r="Z25" s="256">
        <v>1155</v>
      </c>
      <c r="AA25" s="256">
        <v>1185</v>
      </c>
      <c r="AB25" s="256">
        <v>1159</v>
      </c>
      <c r="AC25" s="57" t="s">
        <v>91</v>
      </c>
      <c r="AD25" s="57" t="s">
        <v>91</v>
      </c>
      <c r="AE25" s="57" t="s">
        <v>91</v>
      </c>
      <c r="AF25" s="58" t="s">
        <v>91</v>
      </c>
      <c r="AG25" s="58">
        <v>32091214</v>
      </c>
      <c r="AH25" s="59">
        <f t="shared" si="9"/>
        <v>1270</v>
      </c>
      <c r="AI25" s="60">
        <f t="shared" si="8"/>
        <v>223.94639393405043</v>
      </c>
      <c r="AJ25" s="61">
        <v>0</v>
      </c>
      <c r="AK25" s="205">
        <v>1</v>
      </c>
      <c r="AL25" s="205">
        <v>1</v>
      </c>
      <c r="AM25" s="205">
        <v>1</v>
      </c>
      <c r="AN25" s="205">
        <v>1</v>
      </c>
      <c r="AO25" s="205">
        <v>0</v>
      </c>
      <c r="AP25" s="256">
        <v>7047172</v>
      </c>
      <c r="AQ25" s="112">
        <f t="shared" si="1"/>
        <v>0</v>
      </c>
      <c r="AR25" s="62"/>
      <c r="AS25" s="63" t="s">
        <v>114</v>
      </c>
      <c r="AV25" s="70" t="s">
        <v>75</v>
      </c>
      <c r="AW25" s="70">
        <v>10.36</v>
      </c>
      <c r="AY25" s="113"/>
    </row>
    <row r="26" spans="1:51" x14ac:dyDescent="0.25">
      <c r="B26" s="46">
        <v>2.625</v>
      </c>
      <c r="C26" s="46">
        <v>0.66666666666666696</v>
      </c>
      <c r="D26" s="47">
        <v>8</v>
      </c>
      <c r="E26" s="48">
        <f t="shared" si="2"/>
        <v>5.6338028169014089</v>
      </c>
      <c r="F26" s="111">
        <v>81</v>
      </c>
      <c r="G26" s="48">
        <f t="shared" si="3"/>
        <v>57.04225352112676</v>
      </c>
      <c r="H26" s="49" t="s">
        <v>89</v>
      </c>
      <c r="I26" s="49">
        <f t="shared" si="4"/>
        <v>53.521126760563384</v>
      </c>
      <c r="J26" s="50">
        <f>(F26-3)/1.42</f>
        <v>54.929577464788736</v>
      </c>
      <c r="K26" s="49">
        <f t="shared" si="12"/>
        <v>59.154929577464792</v>
      </c>
      <c r="L26" s="51">
        <v>18</v>
      </c>
      <c r="M26" s="52" t="s">
        <v>101</v>
      </c>
      <c r="N26" s="52">
        <v>16.7</v>
      </c>
      <c r="O26" s="53">
        <v>129</v>
      </c>
      <c r="P26" s="53">
        <v>134</v>
      </c>
      <c r="Q26" s="53">
        <v>12631445</v>
      </c>
      <c r="R26" s="54">
        <f t="shared" si="5"/>
        <v>5652</v>
      </c>
      <c r="S26" s="55">
        <f t="shared" si="6"/>
        <v>135.648</v>
      </c>
      <c r="T26" s="55">
        <f t="shared" si="7"/>
        <v>5.6520000000000001</v>
      </c>
      <c r="U26" s="56">
        <v>6.1</v>
      </c>
      <c r="V26" s="56">
        <f t="shared" si="0"/>
        <v>6.1</v>
      </c>
      <c r="W26" s="262" t="s">
        <v>152</v>
      </c>
      <c r="X26" s="256">
        <v>0</v>
      </c>
      <c r="Y26" s="112">
        <v>1044</v>
      </c>
      <c r="Z26" s="256">
        <v>1155</v>
      </c>
      <c r="AA26" s="256">
        <v>1185</v>
      </c>
      <c r="AB26" s="256">
        <v>1159</v>
      </c>
      <c r="AC26" s="57" t="s">
        <v>91</v>
      </c>
      <c r="AD26" s="57" t="s">
        <v>91</v>
      </c>
      <c r="AE26" s="57" t="s">
        <v>91</v>
      </c>
      <c r="AF26" s="58" t="s">
        <v>91</v>
      </c>
      <c r="AG26" s="58">
        <v>32092470</v>
      </c>
      <c r="AH26" s="59">
        <f t="shared" si="9"/>
        <v>1256</v>
      </c>
      <c r="AI26" s="60">
        <f t="shared" si="8"/>
        <v>222.22222222222223</v>
      </c>
      <c r="AJ26" s="61">
        <v>0</v>
      </c>
      <c r="AK26" s="205">
        <v>1</v>
      </c>
      <c r="AL26" s="205">
        <v>1</v>
      </c>
      <c r="AM26" s="205">
        <v>1</v>
      </c>
      <c r="AN26" s="205">
        <v>1</v>
      </c>
      <c r="AO26" s="205">
        <v>0</v>
      </c>
      <c r="AP26" s="256">
        <v>7047172</v>
      </c>
      <c r="AQ26" s="112">
        <f t="shared" si="1"/>
        <v>0</v>
      </c>
      <c r="AR26" s="62"/>
      <c r="AS26" s="63" t="s">
        <v>114</v>
      </c>
      <c r="AV26" s="70" t="s">
        <v>115</v>
      </c>
      <c r="AW26" s="70">
        <v>1.01325</v>
      </c>
      <c r="AY26" s="113"/>
    </row>
    <row r="27" spans="1:51" x14ac:dyDescent="0.25">
      <c r="B27" s="46">
        <v>2.6666666666666701</v>
      </c>
      <c r="C27" s="46">
        <v>0.70833333333333404</v>
      </c>
      <c r="D27" s="47">
        <v>7</v>
      </c>
      <c r="E27" s="48">
        <f t="shared" si="2"/>
        <v>4.9295774647887329</v>
      </c>
      <c r="F27" s="111">
        <v>81</v>
      </c>
      <c r="G27" s="48">
        <f t="shared" si="3"/>
        <v>57.04225352112676</v>
      </c>
      <c r="H27" s="49" t="s">
        <v>89</v>
      </c>
      <c r="I27" s="49">
        <f t="shared" si="4"/>
        <v>53.521126760563384</v>
      </c>
      <c r="J27" s="50">
        <f t="shared" ref="J27:J32" si="13">(F27-3)/1.42</f>
        <v>54.929577464788736</v>
      </c>
      <c r="K27" s="49">
        <f t="shared" si="12"/>
        <v>59.154929577464792</v>
      </c>
      <c r="L27" s="51">
        <v>18</v>
      </c>
      <c r="M27" s="52" t="s">
        <v>101</v>
      </c>
      <c r="N27" s="52">
        <v>16.7</v>
      </c>
      <c r="O27" s="53">
        <v>124</v>
      </c>
      <c r="P27" s="53">
        <v>136</v>
      </c>
      <c r="Q27" s="53">
        <v>12637158</v>
      </c>
      <c r="R27" s="54">
        <f t="shared" si="5"/>
        <v>5713</v>
      </c>
      <c r="S27" s="55">
        <f t="shared" si="6"/>
        <v>137.11199999999999</v>
      </c>
      <c r="T27" s="55">
        <f t="shared" si="7"/>
        <v>5.7130000000000001</v>
      </c>
      <c r="U27" s="56">
        <v>5.4</v>
      </c>
      <c r="V27" s="56">
        <f t="shared" si="0"/>
        <v>5.4</v>
      </c>
      <c r="W27" s="262" t="s">
        <v>152</v>
      </c>
      <c r="X27" s="256">
        <v>0</v>
      </c>
      <c r="Y27" s="112">
        <v>1084</v>
      </c>
      <c r="Z27" s="256">
        <v>1155</v>
      </c>
      <c r="AA27" s="256">
        <v>1185</v>
      </c>
      <c r="AB27" s="256">
        <v>1159</v>
      </c>
      <c r="AC27" s="57" t="s">
        <v>91</v>
      </c>
      <c r="AD27" s="57" t="s">
        <v>91</v>
      </c>
      <c r="AE27" s="57" t="s">
        <v>91</v>
      </c>
      <c r="AF27" s="58" t="s">
        <v>91</v>
      </c>
      <c r="AG27" s="58">
        <v>32093768</v>
      </c>
      <c r="AH27" s="59">
        <f t="shared" si="9"/>
        <v>1298</v>
      </c>
      <c r="AI27" s="60">
        <f t="shared" si="8"/>
        <v>227.20112025205671</v>
      </c>
      <c r="AJ27" s="61">
        <v>0</v>
      </c>
      <c r="AK27" s="205">
        <v>1</v>
      </c>
      <c r="AL27" s="205">
        <v>1</v>
      </c>
      <c r="AM27" s="205">
        <v>1</v>
      </c>
      <c r="AN27" s="205">
        <v>1</v>
      </c>
      <c r="AO27" s="205">
        <v>0</v>
      </c>
      <c r="AP27" s="256">
        <v>7047172</v>
      </c>
      <c r="AQ27" s="112">
        <f t="shared" si="1"/>
        <v>0</v>
      </c>
      <c r="AR27" s="62"/>
      <c r="AS27" s="63" t="s">
        <v>114</v>
      </c>
      <c r="AV27" s="70" t="s">
        <v>116</v>
      </c>
      <c r="AW27" s="70">
        <v>1</v>
      </c>
      <c r="AY27" s="113"/>
    </row>
    <row r="28" spans="1:51" x14ac:dyDescent="0.25">
      <c r="B28" s="46">
        <v>2.7083333333333299</v>
      </c>
      <c r="C28" s="46">
        <v>0.750000000000002</v>
      </c>
      <c r="D28" s="47">
        <v>5</v>
      </c>
      <c r="E28" s="48">
        <f t="shared" si="2"/>
        <v>3.5211267605633805</v>
      </c>
      <c r="F28" s="111">
        <v>78</v>
      </c>
      <c r="G28" s="48">
        <f t="shared" si="3"/>
        <v>54.929577464788736</v>
      </c>
      <c r="H28" s="49" t="s">
        <v>89</v>
      </c>
      <c r="I28" s="49">
        <f t="shared" si="4"/>
        <v>51.408450704225352</v>
      </c>
      <c r="J28" s="50">
        <f t="shared" si="13"/>
        <v>52.816901408450704</v>
      </c>
      <c r="K28" s="49">
        <f t="shared" si="12"/>
        <v>57.04225352112676</v>
      </c>
      <c r="L28" s="51">
        <v>18</v>
      </c>
      <c r="M28" s="52" t="s">
        <v>101</v>
      </c>
      <c r="N28" s="52">
        <v>16.7</v>
      </c>
      <c r="O28" s="53">
        <v>129</v>
      </c>
      <c r="P28" s="53">
        <v>135</v>
      </c>
      <c r="Q28" s="53">
        <v>12642839</v>
      </c>
      <c r="R28" s="54">
        <f t="shared" si="5"/>
        <v>5681</v>
      </c>
      <c r="S28" s="55">
        <f t="shared" si="6"/>
        <v>136.34399999999999</v>
      </c>
      <c r="T28" s="55">
        <f t="shared" si="7"/>
        <v>5.681</v>
      </c>
      <c r="U28" s="56">
        <v>5.0999999999999996</v>
      </c>
      <c r="V28" s="56">
        <f t="shared" si="0"/>
        <v>5.0999999999999996</v>
      </c>
      <c r="W28" s="262" t="s">
        <v>152</v>
      </c>
      <c r="X28" s="256">
        <v>0</v>
      </c>
      <c r="Y28" s="112">
        <v>1021</v>
      </c>
      <c r="Z28" s="112">
        <v>1155</v>
      </c>
      <c r="AA28" s="256">
        <v>1185</v>
      </c>
      <c r="AB28" s="112">
        <v>1159</v>
      </c>
      <c r="AC28" s="57" t="s">
        <v>91</v>
      </c>
      <c r="AD28" s="57" t="s">
        <v>91</v>
      </c>
      <c r="AE28" s="57" t="s">
        <v>91</v>
      </c>
      <c r="AF28" s="58" t="s">
        <v>91</v>
      </c>
      <c r="AG28" s="58">
        <v>32095032</v>
      </c>
      <c r="AH28" s="59">
        <f t="shared" si="9"/>
        <v>1264</v>
      </c>
      <c r="AI28" s="60">
        <f t="shared" si="8"/>
        <v>222.49603942967786</v>
      </c>
      <c r="AJ28" s="61">
        <v>0</v>
      </c>
      <c r="AK28" s="205">
        <v>1</v>
      </c>
      <c r="AL28" s="205">
        <v>1</v>
      </c>
      <c r="AM28" s="205">
        <v>1</v>
      </c>
      <c r="AN28" s="205">
        <v>1</v>
      </c>
      <c r="AO28" s="205">
        <v>0</v>
      </c>
      <c r="AP28" s="256">
        <v>7047172</v>
      </c>
      <c r="AQ28" s="112">
        <f t="shared" si="1"/>
        <v>0</v>
      </c>
      <c r="AR28" s="64"/>
      <c r="AS28" s="63" t="s">
        <v>114</v>
      </c>
      <c r="AV28" s="70" t="s">
        <v>117</v>
      </c>
      <c r="AW28" s="70">
        <v>101.325</v>
      </c>
      <c r="AY28" s="113"/>
    </row>
    <row r="29" spans="1:51" x14ac:dyDescent="0.25">
      <c r="B29" s="46">
        <v>2.75</v>
      </c>
      <c r="C29" s="46">
        <v>0.79166666666666896</v>
      </c>
      <c r="D29" s="47">
        <v>7</v>
      </c>
      <c r="E29" s="48">
        <f t="shared" si="2"/>
        <v>4.9295774647887329</v>
      </c>
      <c r="F29" s="111">
        <v>78</v>
      </c>
      <c r="G29" s="48">
        <f t="shared" si="3"/>
        <v>54.929577464788736</v>
      </c>
      <c r="H29" s="49" t="s">
        <v>89</v>
      </c>
      <c r="I29" s="49">
        <f t="shared" si="4"/>
        <v>51.408450704225352</v>
      </c>
      <c r="J29" s="50">
        <f t="shared" si="13"/>
        <v>52.816901408450704</v>
      </c>
      <c r="K29" s="49">
        <f t="shared" si="12"/>
        <v>57.04225352112676</v>
      </c>
      <c r="L29" s="51">
        <v>18</v>
      </c>
      <c r="M29" s="52" t="s">
        <v>101</v>
      </c>
      <c r="N29" s="52">
        <v>16.600000000000001</v>
      </c>
      <c r="O29" s="53">
        <v>132</v>
      </c>
      <c r="P29" s="53">
        <v>134</v>
      </c>
      <c r="Q29" s="53">
        <v>12648354</v>
      </c>
      <c r="R29" s="54">
        <f t="shared" si="5"/>
        <v>5515</v>
      </c>
      <c r="S29" s="55">
        <f t="shared" si="6"/>
        <v>132.36000000000001</v>
      </c>
      <c r="T29" s="55">
        <f t="shared" si="7"/>
        <v>5.5149999999999997</v>
      </c>
      <c r="U29" s="56">
        <v>4.9000000000000004</v>
      </c>
      <c r="V29" s="56">
        <f t="shared" si="0"/>
        <v>4.9000000000000004</v>
      </c>
      <c r="W29" s="262" t="s">
        <v>152</v>
      </c>
      <c r="X29" s="256">
        <v>0</v>
      </c>
      <c r="Y29" s="112">
        <v>975</v>
      </c>
      <c r="Z29" s="112">
        <v>1155</v>
      </c>
      <c r="AA29" s="256">
        <v>1185</v>
      </c>
      <c r="AB29" s="112">
        <v>1159</v>
      </c>
      <c r="AC29" s="57" t="s">
        <v>91</v>
      </c>
      <c r="AD29" s="57" t="s">
        <v>91</v>
      </c>
      <c r="AE29" s="57" t="s">
        <v>91</v>
      </c>
      <c r="AF29" s="58" t="s">
        <v>91</v>
      </c>
      <c r="AG29" s="58">
        <v>32096262</v>
      </c>
      <c r="AH29" s="59">
        <f t="shared" si="9"/>
        <v>1230</v>
      </c>
      <c r="AI29" s="60">
        <f t="shared" si="8"/>
        <v>223.02810516772439</v>
      </c>
      <c r="AJ29" s="61">
        <v>0</v>
      </c>
      <c r="AK29" s="205">
        <v>1</v>
      </c>
      <c r="AL29" s="205">
        <v>1</v>
      </c>
      <c r="AM29" s="205">
        <v>1</v>
      </c>
      <c r="AN29" s="205">
        <v>1</v>
      </c>
      <c r="AO29" s="205">
        <v>0</v>
      </c>
      <c r="AP29" s="256">
        <v>7047172</v>
      </c>
      <c r="AQ29" s="112">
        <f t="shared" si="1"/>
        <v>0</v>
      </c>
      <c r="AR29" s="62"/>
      <c r="AS29" s="63" t="s">
        <v>114</v>
      </c>
      <c r="AY29" s="113"/>
    </row>
    <row r="30" spans="1:51" x14ac:dyDescent="0.25">
      <c r="B30" s="46">
        <v>2.7916666666666701</v>
      </c>
      <c r="C30" s="46">
        <v>0.83333333333333703</v>
      </c>
      <c r="D30" s="47">
        <v>11</v>
      </c>
      <c r="E30" s="48">
        <f t="shared" si="2"/>
        <v>7.746478873239437</v>
      </c>
      <c r="F30" s="111">
        <v>76</v>
      </c>
      <c r="G30" s="48">
        <f t="shared" si="3"/>
        <v>53.521126760563384</v>
      </c>
      <c r="H30" s="49" t="s">
        <v>89</v>
      </c>
      <c r="I30" s="49">
        <f t="shared" si="4"/>
        <v>50</v>
      </c>
      <c r="J30" s="50">
        <f t="shared" si="13"/>
        <v>51.408450704225352</v>
      </c>
      <c r="K30" s="49">
        <f t="shared" si="12"/>
        <v>55.633802816901408</v>
      </c>
      <c r="L30" s="51">
        <v>18</v>
      </c>
      <c r="M30" s="52" t="s">
        <v>101</v>
      </c>
      <c r="N30" s="52">
        <v>16.600000000000001</v>
      </c>
      <c r="O30" s="53">
        <v>117</v>
      </c>
      <c r="P30" s="53">
        <v>123</v>
      </c>
      <c r="Q30" s="53">
        <v>12653618</v>
      </c>
      <c r="R30" s="54">
        <f t="shared" si="5"/>
        <v>5264</v>
      </c>
      <c r="S30" s="55">
        <f t="shared" si="6"/>
        <v>126.336</v>
      </c>
      <c r="T30" s="55">
        <f t="shared" si="7"/>
        <v>5.2640000000000002</v>
      </c>
      <c r="U30" s="56">
        <v>4.4000000000000004</v>
      </c>
      <c r="V30" s="56">
        <f t="shared" si="0"/>
        <v>4.4000000000000004</v>
      </c>
      <c r="W30" s="118" t="s">
        <v>153</v>
      </c>
      <c r="X30" s="256">
        <v>0</v>
      </c>
      <c r="Y30" s="112">
        <v>1020</v>
      </c>
      <c r="Z30" s="112">
        <v>1195</v>
      </c>
      <c r="AA30" s="112">
        <v>0</v>
      </c>
      <c r="AB30" s="112">
        <v>1199</v>
      </c>
      <c r="AC30" s="57" t="s">
        <v>91</v>
      </c>
      <c r="AD30" s="57" t="s">
        <v>91</v>
      </c>
      <c r="AE30" s="57" t="s">
        <v>91</v>
      </c>
      <c r="AF30" s="58" t="s">
        <v>91</v>
      </c>
      <c r="AG30" s="58">
        <v>32097314</v>
      </c>
      <c r="AH30" s="59">
        <f t="shared" si="9"/>
        <v>1052</v>
      </c>
      <c r="AI30" s="60">
        <f t="shared" si="8"/>
        <v>199.84802431610942</v>
      </c>
      <c r="AJ30" s="61">
        <v>0</v>
      </c>
      <c r="AK30" s="205">
        <v>1</v>
      </c>
      <c r="AL30" s="205">
        <v>1</v>
      </c>
      <c r="AM30" s="205">
        <v>0</v>
      </c>
      <c r="AN30" s="205">
        <v>1</v>
      </c>
      <c r="AO30" s="205">
        <v>0</v>
      </c>
      <c r="AP30" s="256">
        <v>7047172</v>
      </c>
      <c r="AQ30" s="112">
        <f t="shared" si="1"/>
        <v>0</v>
      </c>
      <c r="AR30" s="62"/>
      <c r="AS30" s="63" t="s">
        <v>114</v>
      </c>
      <c r="AV30" s="398" t="s">
        <v>118</v>
      </c>
      <c r="AW30" s="398"/>
      <c r="AY30" s="113"/>
    </row>
    <row r="31" spans="1:51" x14ac:dyDescent="0.25">
      <c r="B31" s="46">
        <v>2.8333333333333299</v>
      </c>
      <c r="C31" s="46">
        <v>0.875000000000004</v>
      </c>
      <c r="D31" s="47">
        <v>14</v>
      </c>
      <c r="E31" s="48">
        <f>D31/1.42</f>
        <v>9.8591549295774659</v>
      </c>
      <c r="F31" s="111">
        <v>76</v>
      </c>
      <c r="G31" s="48">
        <f t="shared" si="3"/>
        <v>53.521126760563384</v>
      </c>
      <c r="H31" s="49" t="s">
        <v>89</v>
      </c>
      <c r="I31" s="49">
        <f t="shared" si="4"/>
        <v>50</v>
      </c>
      <c r="J31" s="50">
        <f t="shared" si="13"/>
        <v>51.408450704225352</v>
      </c>
      <c r="K31" s="49">
        <f t="shared" si="12"/>
        <v>55.633802816901408</v>
      </c>
      <c r="L31" s="51">
        <v>18</v>
      </c>
      <c r="M31" s="52" t="s">
        <v>101</v>
      </c>
      <c r="N31" s="52">
        <v>16.100000000000001</v>
      </c>
      <c r="O31" s="53">
        <v>112</v>
      </c>
      <c r="P31" s="53">
        <v>125</v>
      </c>
      <c r="Q31" s="53">
        <v>12658786</v>
      </c>
      <c r="R31" s="54">
        <f t="shared" si="5"/>
        <v>5168</v>
      </c>
      <c r="S31" s="55">
        <f t="shared" si="6"/>
        <v>124.032</v>
      </c>
      <c r="T31" s="55">
        <f t="shared" si="7"/>
        <v>5.1680000000000001</v>
      </c>
      <c r="U31" s="56">
        <v>4.0999999999999996</v>
      </c>
      <c r="V31" s="56">
        <f t="shared" si="0"/>
        <v>4.0999999999999996</v>
      </c>
      <c r="W31" s="262" t="s">
        <v>153</v>
      </c>
      <c r="X31" s="256">
        <v>0</v>
      </c>
      <c r="Y31" s="112">
        <v>975</v>
      </c>
      <c r="Z31" s="112">
        <v>1195</v>
      </c>
      <c r="AA31" s="112">
        <v>0</v>
      </c>
      <c r="AB31" s="112">
        <v>1199</v>
      </c>
      <c r="AC31" s="57" t="s">
        <v>91</v>
      </c>
      <c r="AD31" s="57" t="s">
        <v>91</v>
      </c>
      <c r="AE31" s="57" t="s">
        <v>91</v>
      </c>
      <c r="AF31" s="58" t="s">
        <v>91</v>
      </c>
      <c r="AG31" s="58">
        <v>32098332</v>
      </c>
      <c r="AH31" s="59">
        <f t="shared" si="9"/>
        <v>1018</v>
      </c>
      <c r="AI31" s="60">
        <f t="shared" si="8"/>
        <v>196.98142414860681</v>
      </c>
      <c r="AJ31" s="61">
        <v>0</v>
      </c>
      <c r="AK31" s="205">
        <v>1</v>
      </c>
      <c r="AL31" s="205">
        <v>1</v>
      </c>
      <c r="AM31" s="205">
        <v>0</v>
      </c>
      <c r="AN31" s="205">
        <v>1</v>
      </c>
      <c r="AO31" s="205">
        <v>0</v>
      </c>
      <c r="AP31" s="256">
        <v>7047172</v>
      </c>
      <c r="AQ31" s="112">
        <f t="shared" si="1"/>
        <v>0</v>
      </c>
      <c r="AR31" s="62"/>
      <c r="AS31" s="63" t="s">
        <v>114</v>
      </c>
      <c r="AV31" s="71" t="s">
        <v>30</v>
      </c>
      <c r="AW31" s="71" t="s">
        <v>75</v>
      </c>
      <c r="AY31" s="113"/>
    </row>
    <row r="32" spans="1:51" x14ac:dyDescent="0.25">
      <c r="B32" s="46">
        <v>2.875</v>
      </c>
      <c r="C32" s="46">
        <v>0.91666666666667096</v>
      </c>
      <c r="D32" s="47">
        <v>18</v>
      </c>
      <c r="E32" s="48">
        <f t="shared" si="2"/>
        <v>12.67605633802817</v>
      </c>
      <c r="F32" s="111">
        <v>76</v>
      </c>
      <c r="G32" s="48">
        <f t="shared" si="3"/>
        <v>53.521126760563384</v>
      </c>
      <c r="H32" s="49" t="s">
        <v>89</v>
      </c>
      <c r="I32" s="49">
        <f t="shared" si="4"/>
        <v>50</v>
      </c>
      <c r="J32" s="50">
        <f t="shared" si="13"/>
        <v>51.408450704225352</v>
      </c>
      <c r="K32" s="49">
        <f t="shared" si="12"/>
        <v>55.633802816901408</v>
      </c>
      <c r="L32" s="51">
        <v>14</v>
      </c>
      <c r="M32" s="52" t="s">
        <v>119</v>
      </c>
      <c r="N32" s="52">
        <v>12.6</v>
      </c>
      <c r="O32" s="53">
        <v>116</v>
      </c>
      <c r="P32" s="53">
        <v>120</v>
      </c>
      <c r="Q32" s="53">
        <v>12663630</v>
      </c>
      <c r="R32" s="54">
        <f>Q32-Q31</f>
        <v>4844</v>
      </c>
      <c r="S32" s="55">
        <f t="shared" si="6"/>
        <v>116.256</v>
      </c>
      <c r="T32" s="55">
        <f t="shared" si="7"/>
        <v>4.8440000000000003</v>
      </c>
      <c r="U32" s="56">
        <v>3.9</v>
      </c>
      <c r="V32" s="56">
        <f t="shared" si="0"/>
        <v>3.9</v>
      </c>
      <c r="W32" s="262" t="s">
        <v>153</v>
      </c>
      <c r="X32" s="256">
        <v>0</v>
      </c>
      <c r="Y32" s="112">
        <v>980</v>
      </c>
      <c r="Z32" s="112">
        <v>1145</v>
      </c>
      <c r="AA32" s="112">
        <v>0</v>
      </c>
      <c r="AB32" s="112">
        <v>1150</v>
      </c>
      <c r="AC32" s="57" t="s">
        <v>91</v>
      </c>
      <c r="AD32" s="57" t="s">
        <v>91</v>
      </c>
      <c r="AE32" s="57" t="s">
        <v>91</v>
      </c>
      <c r="AF32" s="58" t="s">
        <v>91</v>
      </c>
      <c r="AG32" s="58">
        <v>32099250</v>
      </c>
      <c r="AH32" s="59">
        <f t="shared" si="9"/>
        <v>918</v>
      </c>
      <c r="AI32" s="60">
        <f t="shared" si="8"/>
        <v>189.51279933938892</v>
      </c>
      <c r="AJ32" s="61">
        <v>0</v>
      </c>
      <c r="AK32" s="205">
        <v>1</v>
      </c>
      <c r="AL32" s="205">
        <v>1</v>
      </c>
      <c r="AM32" s="205">
        <v>0</v>
      </c>
      <c r="AN32" s="205">
        <v>1</v>
      </c>
      <c r="AO32" s="205">
        <v>0</v>
      </c>
      <c r="AP32" s="256">
        <v>7047172</v>
      </c>
      <c r="AQ32" s="112">
        <f t="shared" si="1"/>
        <v>0</v>
      </c>
      <c r="AR32" s="64"/>
      <c r="AS32" s="63" t="s">
        <v>114</v>
      </c>
      <c r="AV32" s="72">
        <v>1</v>
      </c>
      <c r="AW32" s="72">
        <f>IFERROR(AV32*VLOOKUP(AV31,AV24:AW28,2,FALSE)/VLOOKUP(AW31,AV24:AW28,2,FALSE),"Enter Unit and Value")</f>
        <v>1.4189189189189189</v>
      </c>
      <c r="AY32" s="113"/>
    </row>
    <row r="33" spans="2:51" x14ac:dyDescent="0.25">
      <c r="B33" s="46">
        <v>2.9166666666666701</v>
      </c>
      <c r="C33" s="46">
        <v>0.95833333333333803</v>
      </c>
      <c r="D33" s="47">
        <v>13</v>
      </c>
      <c r="E33" s="48">
        <f t="shared" si="2"/>
        <v>9.1549295774647899</v>
      </c>
      <c r="F33" s="111">
        <v>66</v>
      </c>
      <c r="G33" s="48">
        <f t="shared" si="3"/>
        <v>46.478873239436624</v>
      </c>
      <c r="H33" s="49" t="s">
        <v>89</v>
      </c>
      <c r="I33" s="49">
        <f>J33-(2/1.42)</f>
        <v>41.549295774647888</v>
      </c>
      <c r="J33" s="50">
        <f t="shared" ref="J33:J34" si="14">(F33-5)/1.42</f>
        <v>42.95774647887324</v>
      </c>
      <c r="K33" s="49">
        <f t="shared" si="12"/>
        <v>47.183098591549296</v>
      </c>
      <c r="L33" s="51">
        <v>14</v>
      </c>
      <c r="M33" s="52" t="s">
        <v>119</v>
      </c>
      <c r="N33" s="52">
        <v>11.9</v>
      </c>
      <c r="O33" s="53">
        <v>114</v>
      </c>
      <c r="P33" s="53">
        <v>99</v>
      </c>
      <c r="Q33" s="53">
        <v>12667885</v>
      </c>
      <c r="R33" s="54">
        <f t="shared" si="5"/>
        <v>4255</v>
      </c>
      <c r="S33" s="55">
        <f t="shared" si="6"/>
        <v>102.12</v>
      </c>
      <c r="T33" s="55">
        <f t="shared" si="7"/>
        <v>4.2549999999999999</v>
      </c>
      <c r="U33" s="56">
        <v>4.5999999999999996</v>
      </c>
      <c r="V33" s="56">
        <f t="shared" si="0"/>
        <v>4.5999999999999996</v>
      </c>
      <c r="W33" s="118" t="s">
        <v>132</v>
      </c>
      <c r="X33" s="256">
        <v>0</v>
      </c>
      <c r="Y33" s="112">
        <v>0</v>
      </c>
      <c r="Z33" s="256">
        <v>1023</v>
      </c>
      <c r="AA33" s="112">
        <v>0</v>
      </c>
      <c r="AB33" s="112">
        <v>1110</v>
      </c>
      <c r="AC33" s="57" t="s">
        <v>91</v>
      </c>
      <c r="AD33" s="57" t="s">
        <v>91</v>
      </c>
      <c r="AE33" s="57" t="s">
        <v>91</v>
      </c>
      <c r="AF33" s="58" t="s">
        <v>91</v>
      </c>
      <c r="AG33" s="58">
        <v>32099962</v>
      </c>
      <c r="AH33" s="59">
        <f t="shared" si="9"/>
        <v>712</v>
      </c>
      <c r="AI33" s="60">
        <f t="shared" si="8"/>
        <v>167.33254994124559</v>
      </c>
      <c r="AJ33" s="61">
        <v>0</v>
      </c>
      <c r="AK33" s="61">
        <v>0</v>
      </c>
      <c r="AL33" s="205">
        <v>1</v>
      </c>
      <c r="AM33" s="205">
        <v>0</v>
      </c>
      <c r="AN33" s="205">
        <v>1</v>
      </c>
      <c r="AO33" s="61">
        <v>0.25</v>
      </c>
      <c r="AP33" s="112">
        <v>7047713</v>
      </c>
      <c r="AQ33" s="112">
        <f t="shared" si="1"/>
        <v>541</v>
      </c>
      <c r="AR33" s="62"/>
      <c r="AS33" s="63" t="s">
        <v>114</v>
      </c>
      <c r="AY33" s="113"/>
    </row>
    <row r="34" spans="2:51" x14ac:dyDescent="0.25">
      <c r="B34" s="46">
        <v>2.9583333333333299</v>
      </c>
      <c r="C34" s="46">
        <v>1</v>
      </c>
      <c r="D34" s="47">
        <v>17</v>
      </c>
      <c r="E34" s="48">
        <f t="shared" si="2"/>
        <v>11.971830985915494</v>
      </c>
      <c r="F34" s="111">
        <v>66</v>
      </c>
      <c r="G34" s="48">
        <f t="shared" si="3"/>
        <v>46.478873239436624</v>
      </c>
      <c r="H34" s="49" t="s">
        <v>89</v>
      </c>
      <c r="I34" s="49">
        <f t="shared" si="4"/>
        <v>41.549295774647888</v>
      </c>
      <c r="J34" s="50">
        <f t="shared" si="14"/>
        <v>42.95774647887324</v>
      </c>
      <c r="K34" s="49">
        <f t="shared" si="12"/>
        <v>47.183098591549296</v>
      </c>
      <c r="L34" s="51">
        <v>14</v>
      </c>
      <c r="M34" s="52" t="s">
        <v>119</v>
      </c>
      <c r="N34" s="73">
        <v>11.5</v>
      </c>
      <c r="O34" s="53">
        <v>111</v>
      </c>
      <c r="P34" s="53">
        <v>97</v>
      </c>
      <c r="Q34" s="53">
        <v>12671779</v>
      </c>
      <c r="R34" s="54">
        <f t="shared" si="5"/>
        <v>3894</v>
      </c>
      <c r="S34" s="55">
        <f t="shared" si="6"/>
        <v>93.456000000000003</v>
      </c>
      <c r="T34" s="55">
        <f t="shared" si="7"/>
        <v>3.8940000000000001</v>
      </c>
      <c r="U34" s="56">
        <v>5.3</v>
      </c>
      <c r="V34" s="56">
        <f t="shared" si="0"/>
        <v>5.3</v>
      </c>
      <c r="W34" s="262" t="s">
        <v>132</v>
      </c>
      <c r="X34" s="256">
        <v>0</v>
      </c>
      <c r="Y34" s="112">
        <v>0</v>
      </c>
      <c r="Z34" s="256">
        <v>998</v>
      </c>
      <c r="AA34" s="112">
        <v>0</v>
      </c>
      <c r="AB34" s="112">
        <v>1110</v>
      </c>
      <c r="AC34" s="57" t="s">
        <v>91</v>
      </c>
      <c r="AD34" s="57" t="s">
        <v>91</v>
      </c>
      <c r="AE34" s="57" t="s">
        <v>91</v>
      </c>
      <c r="AF34" s="58" t="s">
        <v>91</v>
      </c>
      <c r="AG34" s="58">
        <v>32100590</v>
      </c>
      <c r="AH34" s="59">
        <f t="shared" si="9"/>
        <v>628</v>
      </c>
      <c r="AI34" s="60">
        <f t="shared" si="8"/>
        <v>161.27375449409348</v>
      </c>
      <c r="AJ34" s="61">
        <v>0</v>
      </c>
      <c r="AK34" s="61">
        <v>0</v>
      </c>
      <c r="AL34" s="205">
        <v>1</v>
      </c>
      <c r="AM34" s="205">
        <v>0</v>
      </c>
      <c r="AN34" s="205">
        <v>1</v>
      </c>
      <c r="AO34" s="61">
        <v>0.25</v>
      </c>
      <c r="AP34" s="112">
        <v>7048378</v>
      </c>
      <c r="AQ34" s="112">
        <f t="shared" si="1"/>
        <v>665</v>
      </c>
      <c r="AR34" s="62"/>
      <c r="AS34" s="63" t="s">
        <v>114</v>
      </c>
      <c r="AV34" s="68" t="s">
        <v>120</v>
      </c>
      <c r="AW34" s="74" t="s">
        <v>31</v>
      </c>
      <c r="AY34" s="113"/>
    </row>
    <row r="35" spans="2:51" x14ac:dyDescent="0.25">
      <c r="B35" s="75"/>
      <c r="C35" s="76"/>
      <c r="D35" s="75"/>
      <c r="E35" s="77"/>
      <c r="F35" s="77"/>
      <c r="G35" s="78"/>
      <c r="H35" s="79"/>
      <c r="I35" s="77"/>
      <c r="J35" s="77"/>
      <c r="K35" s="78"/>
      <c r="L35" s="399" t="s">
        <v>121</v>
      </c>
      <c r="M35" s="400"/>
      <c r="N35" s="401"/>
      <c r="O35" s="80"/>
      <c r="P35" s="80">
        <f>AVERAGE(P11:P34)</f>
        <v>121.25</v>
      </c>
      <c r="Q35" s="81">
        <f>Q34-Q10</f>
        <v>120716</v>
      </c>
      <c r="R35" s="82">
        <f>SUM(R11:R34)</f>
        <v>120716</v>
      </c>
      <c r="S35" s="83">
        <f>AVERAGE(S11:S34)</f>
        <v>120.71599999999999</v>
      </c>
      <c r="T35" s="83">
        <f>SUM(T11:T34)</f>
        <v>120.71599999999999</v>
      </c>
      <c r="U35" s="79"/>
      <c r="V35" s="79"/>
      <c r="W35" s="69"/>
      <c r="X35" s="84"/>
      <c r="Y35" s="85"/>
      <c r="Z35" s="85"/>
      <c r="AA35" s="85"/>
      <c r="AB35" s="86"/>
      <c r="AC35" s="84"/>
      <c r="AD35" s="85"/>
      <c r="AE35" s="86"/>
      <c r="AF35" s="87"/>
      <c r="AG35" s="88">
        <f>AG34-AG10</f>
        <v>23700</v>
      </c>
      <c r="AH35" s="89">
        <f>SUM(AH11:AH34)</f>
        <v>23700</v>
      </c>
      <c r="AI35" s="90">
        <f>$AH$35/$T35</f>
        <v>196.32857284866961</v>
      </c>
      <c r="AJ35" s="87"/>
      <c r="AK35" s="91"/>
      <c r="AL35" s="91"/>
      <c r="AM35" s="91"/>
      <c r="AN35" s="92"/>
      <c r="AO35" s="93"/>
      <c r="AP35" s="94">
        <f>AP34-AP10</f>
        <v>3751</v>
      </c>
      <c r="AQ35" s="95">
        <f>SUM(AQ11:AQ34)</f>
        <v>3751</v>
      </c>
      <c r="AR35" s="96" t="e">
        <f>AVERAGE(AR11:AR34)</f>
        <v>#DIV/0!</v>
      </c>
      <c r="AS35" s="93"/>
      <c r="AV35" s="97" t="s">
        <v>31</v>
      </c>
      <c r="AW35" s="97">
        <v>1</v>
      </c>
      <c r="AY35" s="113"/>
    </row>
    <row r="36" spans="2:51" x14ac:dyDescent="0.25">
      <c r="B36" s="98"/>
      <c r="C36" s="98"/>
      <c r="D36" s="98"/>
      <c r="E36" s="99"/>
      <c r="F36" s="99"/>
      <c r="G36" s="99"/>
      <c r="H36" s="99"/>
      <c r="I36" s="100"/>
      <c r="J36" s="100"/>
      <c r="K36" s="100"/>
      <c r="L36" s="110"/>
      <c r="M36" s="110"/>
      <c r="N36" s="110"/>
      <c r="O36" s="110"/>
      <c r="P36" s="110"/>
      <c r="Q36" s="110"/>
      <c r="R36" s="110"/>
      <c r="S36" s="110"/>
      <c r="T36" s="110"/>
      <c r="U36" s="101"/>
      <c r="V36" s="101"/>
      <c r="W36" s="110"/>
      <c r="X36" s="110"/>
      <c r="Y36" s="110"/>
      <c r="Z36" s="114"/>
      <c r="AA36" s="110"/>
      <c r="AB36" s="110"/>
      <c r="AC36" s="110"/>
      <c r="AD36" s="110"/>
      <c r="AE36" s="110"/>
      <c r="AH36" s="102"/>
      <c r="AM36" s="110"/>
      <c r="AN36" s="110"/>
      <c r="AO36" s="110"/>
      <c r="AP36" s="110"/>
      <c r="AQ36" s="110"/>
      <c r="AR36" s="110"/>
      <c r="AV36" s="97" t="s">
        <v>122</v>
      </c>
      <c r="AW36" s="97">
        <v>41.67</v>
      </c>
      <c r="AY36" s="113"/>
    </row>
    <row r="37" spans="2:51" x14ac:dyDescent="0.25">
      <c r="B37" s="131" t="s">
        <v>123</v>
      </c>
      <c r="C37" s="131"/>
      <c r="D37" s="131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4"/>
      <c r="X37" s="114"/>
      <c r="Y37" s="114"/>
      <c r="Z37" s="114"/>
      <c r="AA37" s="114"/>
      <c r="AB37" s="114"/>
      <c r="AC37" s="114"/>
      <c r="AD37" s="114"/>
      <c r="AE37" s="114"/>
      <c r="AM37" s="25"/>
      <c r="AN37" s="110"/>
      <c r="AO37" s="110"/>
      <c r="AP37" s="110"/>
      <c r="AQ37" s="110"/>
      <c r="AR37" s="114"/>
      <c r="AV37" s="97" t="s">
        <v>124</v>
      </c>
      <c r="AW37" s="97">
        <v>11.574999999999999</v>
      </c>
      <c r="AY37" s="113"/>
    </row>
    <row r="38" spans="2:51" x14ac:dyDescent="0.25">
      <c r="B38" s="129" t="s">
        <v>131</v>
      </c>
      <c r="C38" s="120"/>
      <c r="D38" s="120"/>
      <c r="E38" s="120"/>
      <c r="F38" s="120"/>
      <c r="G38" s="120"/>
      <c r="H38" s="120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19"/>
      <c r="T38" s="119"/>
      <c r="U38" s="119"/>
      <c r="V38" s="119"/>
      <c r="W38" s="114"/>
      <c r="X38" s="114"/>
      <c r="Y38" s="114"/>
      <c r="Z38" s="114"/>
      <c r="AA38" s="114"/>
      <c r="AB38" s="114"/>
      <c r="AC38" s="114"/>
      <c r="AD38" s="114"/>
      <c r="AE38" s="114"/>
      <c r="AM38" s="25"/>
      <c r="AN38" s="110"/>
      <c r="AO38" s="110"/>
      <c r="AP38" s="110"/>
      <c r="AQ38" s="110"/>
      <c r="AR38" s="114"/>
      <c r="AV38" s="103"/>
      <c r="AW38" s="103"/>
      <c r="AY38" s="113"/>
    </row>
    <row r="39" spans="2:51" x14ac:dyDescent="0.25">
      <c r="B39" s="132" t="s">
        <v>141</v>
      </c>
      <c r="C39" s="120"/>
      <c r="D39" s="120"/>
      <c r="E39" s="120"/>
      <c r="F39" s="120"/>
      <c r="G39" s="120"/>
      <c r="H39" s="120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19"/>
      <c r="T39" s="119"/>
      <c r="U39" s="119"/>
      <c r="V39" s="119"/>
      <c r="W39" s="114"/>
      <c r="X39" s="114"/>
      <c r="Y39" s="114"/>
      <c r="Z39" s="114"/>
      <c r="AA39" s="114"/>
      <c r="AB39" s="114"/>
      <c r="AC39" s="114"/>
      <c r="AD39" s="114"/>
      <c r="AE39" s="114"/>
      <c r="AM39" s="25"/>
      <c r="AN39" s="110"/>
      <c r="AO39" s="110"/>
      <c r="AP39" s="110"/>
      <c r="AQ39" s="110"/>
      <c r="AR39" s="114"/>
      <c r="AV39" s="103"/>
      <c r="AW39" s="103"/>
      <c r="AY39" s="113"/>
    </row>
    <row r="40" spans="2:51" x14ac:dyDescent="0.25">
      <c r="B40" s="122" t="s">
        <v>160</v>
      </c>
      <c r="C40" s="120"/>
      <c r="D40" s="120"/>
      <c r="E40" s="120"/>
      <c r="F40" s="120"/>
      <c r="G40" s="120"/>
      <c r="H40" s="120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19"/>
      <c r="T40" s="119"/>
      <c r="U40" s="119"/>
      <c r="V40" s="119"/>
      <c r="W40" s="114"/>
      <c r="X40" s="114"/>
      <c r="Y40" s="114"/>
      <c r="Z40" s="114"/>
      <c r="AA40" s="114"/>
      <c r="AB40" s="114"/>
      <c r="AC40" s="114"/>
      <c r="AD40" s="114"/>
      <c r="AE40" s="114"/>
      <c r="AM40" s="25"/>
      <c r="AN40" s="110"/>
      <c r="AO40" s="110"/>
      <c r="AP40" s="110"/>
      <c r="AQ40" s="110"/>
      <c r="AR40" s="114"/>
      <c r="AV40" s="1"/>
      <c r="AW40" s="1"/>
      <c r="AY40" s="113"/>
    </row>
    <row r="41" spans="2:51" x14ac:dyDescent="0.25">
      <c r="B41" s="124" t="s">
        <v>156</v>
      </c>
      <c r="C41" s="120"/>
      <c r="D41" s="120"/>
      <c r="E41" s="120"/>
      <c r="F41" s="120"/>
      <c r="G41" s="120"/>
      <c r="H41" s="120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5"/>
      <c r="T41" s="125"/>
      <c r="U41" s="125"/>
      <c r="V41" s="125"/>
      <c r="W41" s="114"/>
      <c r="X41" s="114"/>
      <c r="Y41" s="114"/>
      <c r="Z41" s="114"/>
      <c r="AA41" s="114"/>
      <c r="AB41" s="114"/>
      <c r="AC41" s="114"/>
      <c r="AD41" s="114"/>
      <c r="AE41" s="114"/>
      <c r="AM41" s="115"/>
      <c r="AN41" s="115"/>
      <c r="AO41" s="115"/>
      <c r="AP41" s="115"/>
      <c r="AQ41" s="115"/>
      <c r="AR41" s="115"/>
      <c r="AS41" s="116"/>
      <c r="AV41" s="113"/>
      <c r="AW41" s="3"/>
      <c r="AX41" s="3"/>
      <c r="AY41" s="3"/>
    </row>
    <row r="42" spans="2:51" x14ac:dyDescent="0.25">
      <c r="B42" s="132" t="s">
        <v>126</v>
      </c>
      <c r="C42" s="120"/>
      <c r="D42" s="120"/>
      <c r="E42" s="130"/>
      <c r="F42" s="130"/>
      <c r="G42" s="130"/>
      <c r="H42" s="120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5"/>
      <c r="T42" s="125"/>
      <c r="U42" s="125"/>
      <c r="V42" s="125"/>
      <c r="W42" s="114"/>
      <c r="X42" s="114"/>
      <c r="Y42" s="114"/>
      <c r="Z42" s="114"/>
      <c r="AA42" s="114"/>
      <c r="AB42" s="114"/>
      <c r="AC42" s="114"/>
      <c r="AD42" s="114"/>
      <c r="AE42" s="114"/>
      <c r="AM42" s="115"/>
      <c r="AN42" s="115"/>
      <c r="AO42" s="115"/>
      <c r="AP42" s="115"/>
      <c r="AQ42" s="115"/>
      <c r="AR42" s="115"/>
      <c r="AS42" s="116"/>
      <c r="AV42" s="113"/>
      <c r="AW42" s="3"/>
      <c r="AX42" s="3"/>
      <c r="AY42" s="3"/>
    </row>
    <row r="43" spans="2:51" x14ac:dyDescent="0.25">
      <c r="B43" s="270" t="s">
        <v>157</v>
      </c>
      <c r="C43" s="120"/>
      <c r="D43" s="120"/>
      <c r="E43" s="120"/>
      <c r="F43" s="120"/>
      <c r="G43" s="120"/>
      <c r="H43" s="120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5"/>
      <c r="T43" s="125"/>
      <c r="U43" s="125"/>
      <c r="V43" s="125"/>
      <c r="W43" s="114"/>
      <c r="X43" s="114"/>
      <c r="Y43" s="114"/>
      <c r="Z43" s="114"/>
      <c r="AA43" s="114"/>
      <c r="AB43" s="114"/>
      <c r="AC43" s="114"/>
      <c r="AD43" s="114"/>
      <c r="AE43" s="114"/>
      <c r="AM43" s="115"/>
      <c r="AN43" s="115"/>
      <c r="AO43" s="115"/>
      <c r="AP43" s="115"/>
      <c r="AQ43" s="115"/>
      <c r="AR43" s="115"/>
      <c r="AS43" s="116"/>
      <c r="AV43" s="113"/>
      <c r="AW43" s="3"/>
      <c r="AX43" s="3"/>
      <c r="AY43" s="3"/>
    </row>
    <row r="44" spans="2:51" x14ac:dyDescent="0.25">
      <c r="B44" s="276" t="s">
        <v>127</v>
      </c>
      <c r="C44" s="120"/>
      <c r="D44" s="120"/>
      <c r="E44" s="120"/>
      <c r="F44" s="120"/>
      <c r="G44" s="120"/>
      <c r="H44" s="120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5"/>
      <c r="T44" s="125"/>
      <c r="U44" s="125"/>
      <c r="V44" s="125"/>
      <c r="W44" s="114"/>
      <c r="X44" s="114"/>
      <c r="Y44" s="114"/>
      <c r="Z44" s="114"/>
      <c r="AA44" s="114"/>
      <c r="AB44" s="114"/>
      <c r="AC44" s="114"/>
      <c r="AD44" s="114"/>
      <c r="AE44" s="114"/>
      <c r="AM44" s="115"/>
      <c r="AN44" s="115"/>
      <c r="AO44" s="115"/>
      <c r="AP44" s="115"/>
      <c r="AQ44" s="115"/>
      <c r="AR44" s="115"/>
      <c r="AS44" s="116"/>
      <c r="AV44" s="113"/>
      <c r="AW44" s="3"/>
      <c r="AX44" s="3"/>
      <c r="AY44" s="3"/>
    </row>
    <row r="45" spans="2:51" x14ac:dyDescent="0.25">
      <c r="B45" s="267" t="s">
        <v>128</v>
      </c>
      <c r="C45" s="120"/>
      <c r="D45" s="120"/>
      <c r="E45" s="120"/>
      <c r="F45" s="120"/>
      <c r="G45" s="120"/>
      <c r="H45" s="120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5"/>
      <c r="T45" s="125"/>
      <c r="U45" s="125"/>
      <c r="V45" s="125"/>
      <c r="W45" s="114"/>
      <c r="X45" s="114"/>
      <c r="Y45" s="114"/>
      <c r="Z45" s="114"/>
      <c r="AA45" s="114"/>
      <c r="AB45" s="114"/>
      <c r="AC45" s="114"/>
      <c r="AD45" s="114"/>
      <c r="AE45" s="114"/>
      <c r="AM45" s="115"/>
      <c r="AN45" s="115"/>
      <c r="AO45" s="115"/>
      <c r="AP45" s="115"/>
      <c r="AQ45" s="115"/>
      <c r="AR45" s="115"/>
      <c r="AS45" s="116"/>
      <c r="AV45" s="113"/>
      <c r="AW45" s="3"/>
      <c r="AX45" s="3"/>
      <c r="AY45" s="3"/>
    </row>
    <row r="46" spans="2:51" x14ac:dyDescent="0.25">
      <c r="B46" s="267" t="s">
        <v>150</v>
      </c>
      <c r="C46" s="120"/>
      <c r="D46" s="120"/>
      <c r="E46" s="120"/>
      <c r="F46" s="120"/>
      <c r="G46" s="120"/>
      <c r="H46" s="120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5"/>
      <c r="T46" s="125"/>
      <c r="U46" s="125"/>
      <c r="V46" s="125"/>
      <c r="W46" s="114"/>
      <c r="X46" s="114"/>
      <c r="Y46" s="114"/>
      <c r="Z46" s="114"/>
      <c r="AA46" s="114"/>
      <c r="AB46" s="114"/>
      <c r="AC46" s="114"/>
      <c r="AD46" s="114"/>
      <c r="AE46" s="114"/>
      <c r="AM46" s="115"/>
      <c r="AN46" s="115"/>
      <c r="AO46" s="115"/>
      <c r="AP46" s="115"/>
      <c r="AQ46" s="115"/>
      <c r="AR46" s="115"/>
      <c r="AS46" s="116"/>
      <c r="AV46" s="113"/>
      <c r="AW46" s="3"/>
      <c r="AX46" s="3"/>
      <c r="AY46" s="3"/>
    </row>
    <row r="47" spans="2:51" x14ac:dyDescent="0.25">
      <c r="B47" s="276" t="s">
        <v>195</v>
      </c>
      <c r="C47" s="120"/>
      <c r="D47" s="120"/>
      <c r="E47" s="120"/>
      <c r="F47" s="120"/>
      <c r="G47" s="120"/>
      <c r="H47" s="120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5"/>
      <c r="U47" s="125"/>
      <c r="V47" s="125"/>
      <c r="W47" s="114"/>
      <c r="X47" s="114"/>
      <c r="Y47" s="114"/>
      <c r="Z47" s="114"/>
      <c r="AA47" s="114"/>
      <c r="AB47" s="114"/>
      <c r="AC47" s="114"/>
      <c r="AD47" s="114"/>
      <c r="AE47" s="114"/>
      <c r="AM47" s="115"/>
      <c r="AN47" s="115"/>
      <c r="AO47" s="115"/>
      <c r="AP47" s="115"/>
      <c r="AQ47" s="115"/>
      <c r="AR47" s="115"/>
      <c r="AS47" s="116"/>
      <c r="AV47" s="113"/>
      <c r="AW47" s="3"/>
      <c r="AX47" s="3"/>
      <c r="AY47" s="3"/>
    </row>
    <row r="48" spans="2:51" x14ac:dyDescent="0.25">
      <c r="B48" s="276" t="s">
        <v>137</v>
      </c>
      <c r="C48" s="120"/>
      <c r="D48" s="120"/>
      <c r="E48" s="120"/>
      <c r="F48" s="120"/>
      <c r="G48" s="120"/>
      <c r="H48" s="120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7"/>
      <c r="T48" s="125"/>
      <c r="U48" s="125"/>
      <c r="V48" s="125"/>
      <c r="W48" s="114"/>
      <c r="X48" s="114"/>
      <c r="Y48" s="114"/>
      <c r="Z48" s="114"/>
      <c r="AA48" s="114"/>
      <c r="AB48" s="114"/>
      <c r="AC48" s="114"/>
      <c r="AD48" s="114"/>
      <c r="AE48" s="114"/>
      <c r="AM48" s="115"/>
      <c r="AN48" s="115"/>
      <c r="AO48" s="115"/>
      <c r="AP48" s="115"/>
      <c r="AQ48" s="115"/>
      <c r="AR48" s="115"/>
      <c r="AS48" s="116"/>
      <c r="AV48" s="113"/>
      <c r="AW48" s="3"/>
      <c r="AX48" s="3"/>
      <c r="AY48" s="3"/>
    </row>
    <row r="49" spans="2:51" x14ac:dyDescent="0.25">
      <c r="B49" s="276" t="s">
        <v>138</v>
      </c>
      <c r="C49" s="120"/>
      <c r="D49" s="120"/>
      <c r="E49" s="120"/>
      <c r="F49" s="120"/>
      <c r="G49" s="120"/>
      <c r="H49" s="120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7"/>
      <c r="T49" s="125"/>
      <c r="U49" s="125"/>
      <c r="V49" s="125"/>
      <c r="W49" s="114"/>
      <c r="X49" s="114"/>
      <c r="Y49" s="114"/>
      <c r="Z49" s="114"/>
      <c r="AA49" s="114"/>
      <c r="AB49" s="114"/>
      <c r="AC49" s="114"/>
      <c r="AD49" s="114"/>
      <c r="AE49" s="114"/>
      <c r="AM49" s="115"/>
      <c r="AN49" s="115"/>
      <c r="AO49" s="115"/>
      <c r="AP49" s="115"/>
      <c r="AQ49" s="115"/>
      <c r="AR49" s="115"/>
      <c r="AS49" s="116"/>
      <c r="AV49" s="113"/>
      <c r="AW49" s="3"/>
      <c r="AX49" s="3"/>
      <c r="AY49" s="3"/>
    </row>
    <row r="50" spans="2:51" x14ac:dyDescent="0.25">
      <c r="B50" s="276" t="s">
        <v>139</v>
      </c>
      <c r="C50" s="120"/>
      <c r="D50" s="120"/>
      <c r="E50" s="120"/>
      <c r="F50" s="120"/>
      <c r="G50" s="120"/>
      <c r="H50" s="120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7"/>
      <c r="T50" s="125"/>
      <c r="U50" s="125"/>
      <c r="V50" s="125"/>
      <c r="W50" s="114"/>
      <c r="X50" s="114"/>
      <c r="Y50" s="114"/>
      <c r="Z50" s="114"/>
      <c r="AA50" s="114"/>
      <c r="AB50" s="114"/>
      <c r="AC50" s="114"/>
      <c r="AD50" s="114"/>
      <c r="AE50" s="114"/>
      <c r="AM50" s="115"/>
      <c r="AN50" s="115"/>
      <c r="AO50" s="115"/>
      <c r="AP50" s="115"/>
      <c r="AQ50" s="115"/>
      <c r="AR50" s="115"/>
      <c r="AS50" s="116"/>
      <c r="AV50" s="113"/>
      <c r="AW50" s="3"/>
      <c r="AX50" s="3"/>
      <c r="AY50" s="3"/>
    </row>
    <row r="51" spans="2:51" x14ac:dyDescent="0.25">
      <c r="B51" s="278" t="s">
        <v>142</v>
      </c>
      <c r="C51" s="120"/>
      <c r="D51" s="120"/>
      <c r="E51" s="120"/>
      <c r="F51" s="120"/>
      <c r="G51" s="120"/>
      <c r="H51" s="120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5"/>
      <c r="U51" s="125"/>
      <c r="V51" s="125"/>
      <c r="W51" s="114"/>
      <c r="X51" s="114"/>
      <c r="Y51" s="114"/>
      <c r="Z51" s="114"/>
      <c r="AA51" s="114"/>
      <c r="AB51" s="114"/>
      <c r="AC51" s="114"/>
      <c r="AD51" s="114"/>
      <c r="AE51" s="114"/>
      <c r="AM51" s="115"/>
      <c r="AN51" s="115"/>
      <c r="AO51" s="115"/>
      <c r="AP51" s="115"/>
      <c r="AQ51" s="115"/>
      <c r="AR51" s="115"/>
      <c r="AS51" s="116"/>
      <c r="AV51" s="113"/>
      <c r="AW51" s="3"/>
      <c r="AX51" s="3"/>
      <c r="AY51" s="3"/>
    </row>
    <row r="52" spans="2:51" x14ac:dyDescent="0.25">
      <c r="B52" s="270" t="s">
        <v>158</v>
      </c>
      <c r="C52" s="120"/>
      <c r="D52" s="120"/>
      <c r="E52" s="120"/>
      <c r="F52" s="120"/>
      <c r="G52" s="120"/>
      <c r="H52" s="120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5"/>
      <c r="U52" s="125"/>
      <c r="V52" s="125"/>
      <c r="W52" s="114"/>
      <c r="X52" s="114"/>
      <c r="Y52" s="114"/>
      <c r="Z52" s="114"/>
      <c r="AA52" s="114"/>
      <c r="AB52" s="114"/>
      <c r="AC52" s="114"/>
      <c r="AD52" s="114"/>
      <c r="AE52" s="114"/>
      <c r="AM52" s="115"/>
      <c r="AN52" s="115"/>
      <c r="AO52" s="115"/>
      <c r="AP52" s="115"/>
      <c r="AQ52" s="115"/>
      <c r="AR52" s="115"/>
      <c r="AS52" s="116"/>
      <c r="AV52" s="113"/>
      <c r="AW52" s="3"/>
      <c r="AX52" s="3"/>
      <c r="AY52" s="3"/>
    </row>
    <row r="53" spans="2:51" x14ac:dyDescent="0.25">
      <c r="B53" s="276" t="s">
        <v>196</v>
      </c>
      <c r="C53" s="120"/>
      <c r="D53" s="120"/>
      <c r="E53" s="120"/>
      <c r="F53" s="120"/>
      <c r="G53" s="120"/>
      <c r="H53" s="120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7"/>
      <c r="U53" s="127"/>
      <c r="V53" s="127"/>
      <c r="W53" s="114"/>
      <c r="X53" s="114"/>
      <c r="Y53" s="114"/>
      <c r="Z53" s="114"/>
      <c r="AA53" s="114"/>
      <c r="AB53" s="114"/>
      <c r="AC53" s="114"/>
      <c r="AD53" s="114"/>
      <c r="AE53" s="114"/>
      <c r="AM53" s="115"/>
      <c r="AN53" s="115"/>
      <c r="AO53" s="115"/>
      <c r="AP53" s="115"/>
      <c r="AQ53" s="115"/>
      <c r="AR53" s="115"/>
      <c r="AS53" s="116"/>
      <c r="AV53" s="113"/>
      <c r="AW53" s="3"/>
      <c r="AX53" s="3"/>
      <c r="AY53" s="3"/>
    </row>
    <row r="54" spans="2:51" x14ac:dyDescent="0.25">
      <c r="B54" s="272" t="s">
        <v>140</v>
      </c>
      <c r="C54" s="120"/>
      <c r="D54" s="120"/>
      <c r="E54" s="120"/>
      <c r="F54" s="120"/>
      <c r="G54" s="120"/>
      <c r="H54" s="120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7"/>
      <c r="U54" s="106"/>
      <c r="V54" s="106"/>
      <c r="W54" s="114"/>
      <c r="X54" s="114"/>
      <c r="Y54" s="114"/>
      <c r="Z54" s="114"/>
      <c r="AA54" s="114"/>
      <c r="AB54" s="114"/>
      <c r="AC54" s="114"/>
      <c r="AD54" s="114"/>
      <c r="AE54" s="114"/>
      <c r="AM54" s="115"/>
      <c r="AN54" s="115"/>
      <c r="AO54" s="115"/>
      <c r="AP54" s="115"/>
      <c r="AQ54" s="115"/>
      <c r="AR54" s="115"/>
      <c r="AS54" s="116"/>
      <c r="AV54" s="113"/>
      <c r="AW54" s="3"/>
      <c r="AX54" s="3"/>
      <c r="AY54" s="3"/>
    </row>
    <row r="55" spans="2:51" x14ac:dyDescent="0.25">
      <c r="B55" s="277" t="s">
        <v>129</v>
      </c>
      <c r="C55" s="120"/>
      <c r="D55" s="120"/>
      <c r="E55" s="120"/>
      <c r="F55" s="120"/>
      <c r="G55" s="120"/>
      <c r="H55" s="120"/>
      <c r="I55" s="120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7"/>
      <c r="U55" s="106"/>
      <c r="V55" s="106"/>
      <c r="W55" s="114"/>
      <c r="X55" s="114"/>
      <c r="Y55" s="114"/>
      <c r="Z55" s="114"/>
      <c r="AA55" s="114"/>
      <c r="AB55" s="114"/>
      <c r="AC55" s="114"/>
      <c r="AD55" s="114"/>
      <c r="AE55" s="114"/>
      <c r="AM55" s="115"/>
      <c r="AN55" s="115"/>
      <c r="AO55" s="115"/>
      <c r="AP55" s="115"/>
      <c r="AQ55" s="115"/>
      <c r="AR55" s="115"/>
      <c r="AS55" s="116"/>
      <c r="AV55" s="113"/>
      <c r="AW55" s="3"/>
      <c r="AX55" s="3"/>
      <c r="AY55" s="3"/>
    </row>
    <row r="56" spans="2:51" x14ac:dyDescent="0.25">
      <c r="B56" s="277" t="s">
        <v>148</v>
      </c>
      <c r="C56" s="123"/>
      <c r="D56" s="120"/>
      <c r="E56" s="120"/>
      <c r="F56" s="120"/>
      <c r="G56" s="120"/>
      <c r="H56" s="120"/>
      <c r="I56" s="120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7"/>
      <c r="U56" s="106"/>
      <c r="V56" s="106"/>
      <c r="W56" s="114"/>
      <c r="X56" s="114"/>
      <c r="Y56" s="114"/>
      <c r="Z56" s="114"/>
      <c r="AA56" s="114"/>
      <c r="AB56" s="114"/>
      <c r="AC56" s="114"/>
      <c r="AD56" s="114"/>
      <c r="AE56" s="114"/>
      <c r="AM56" s="115"/>
      <c r="AN56" s="115"/>
      <c r="AO56" s="115"/>
      <c r="AP56" s="115"/>
      <c r="AQ56" s="115"/>
      <c r="AR56" s="115"/>
      <c r="AS56" s="116"/>
      <c r="AV56" s="113"/>
      <c r="AW56" s="3"/>
      <c r="AX56" s="3"/>
      <c r="AY56" s="3"/>
    </row>
    <row r="57" spans="2:51" x14ac:dyDescent="0.25">
      <c r="B57" s="277" t="s">
        <v>130</v>
      </c>
      <c r="C57" s="123"/>
      <c r="D57" s="120"/>
      <c r="E57" s="120"/>
      <c r="F57" s="120"/>
      <c r="G57" s="120"/>
      <c r="H57" s="120"/>
      <c r="I57" s="120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7"/>
      <c r="U57" s="106"/>
      <c r="V57" s="106"/>
      <c r="W57" s="114"/>
      <c r="X57" s="114"/>
      <c r="Y57" s="114"/>
      <c r="Z57" s="114"/>
      <c r="AA57" s="114"/>
      <c r="AB57" s="114"/>
      <c r="AC57" s="114"/>
      <c r="AD57" s="114"/>
      <c r="AE57" s="114"/>
      <c r="AM57" s="115"/>
      <c r="AN57" s="115"/>
      <c r="AO57" s="115"/>
      <c r="AP57" s="115"/>
      <c r="AQ57" s="115"/>
      <c r="AR57" s="115"/>
      <c r="AS57" s="116"/>
      <c r="AV57" s="113"/>
      <c r="AW57" s="3"/>
      <c r="AX57" s="3"/>
      <c r="AY57" s="3"/>
    </row>
    <row r="58" spans="2:51" x14ac:dyDescent="0.25">
      <c r="B58" s="138"/>
      <c r="C58" s="117"/>
      <c r="D58" s="120"/>
      <c r="E58" s="120"/>
      <c r="F58" s="120"/>
      <c r="G58" s="120"/>
      <c r="H58" s="120"/>
      <c r="I58" s="120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7"/>
      <c r="U58" s="106"/>
      <c r="V58" s="106"/>
      <c r="W58" s="114"/>
      <c r="X58" s="114"/>
      <c r="Y58" s="114"/>
      <c r="Z58" s="108"/>
      <c r="AA58" s="114"/>
      <c r="AB58" s="114"/>
      <c r="AC58" s="114"/>
      <c r="AD58" s="114"/>
      <c r="AE58" s="114"/>
      <c r="AM58" s="115"/>
      <c r="AN58" s="115"/>
      <c r="AO58" s="115"/>
      <c r="AP58" s="115"/>
      <c r="AQ58" s="115"/>
      <c r="AR58" s="115"/>
      <c r="AS58" s="116"/>
      <c r="AV58" s="113"/>
      <c r="AW58" s="3"/>
      <c r="AX58" s="3"/>
      <c r="AY58" s="3"/>
    </row>
    <row r="59" spans="2:51" x14ac:dyDescent="0.25">
      <c r="B59" s="2"/>
      <c r="C59" s="117"/>
      <c r="D59" s="104"/>
      <c r="E59" s="120"/>
      <c r="F59" s="120"/>
      <c r="G59" s="120"/>
      <c r="H59" s="120"/>
      <c r="I59" s="104"/>
      <c r="J59" s="121"/>
      <c r="K59" s="121"/>
      <c r="L59" s="121"/>
      <c r="M59" s="121"/>
      <c r="N59" s="121"/>
      <c r="O59" s="121"/>
      <c r="P59" s="121"/>
      <c r="Q59" s="121"/>
      <c r="R59" s="121"/>
      <c r="S59" s="108"/>
      <c r="T59" s="108"/>
      <c r="U59" s="108"/>
      <c r="V59" s="108"/>
      <c r="W59" s="108"/>
      <c r="X59" s="108"/>
      <c r="Y59" s="108"/>
      <c r="Z59" s="107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  <c r="AK59" s="108"/>
      <c r="AL59" s="108"/>
      <c r="AM59" s="108"/>
      <c r="AN59" s="108"/>
      <c r="AO59" s="108"/>
      <c r="AP59" s="108"/>
      <c r="AQ59" s="108"/>
      <c r="AR59" s="108"/>
      <c r="AS59" s="108"/>
      <c r="AT59" s="108"/>
      <c r="AU59" s="108"/>
      <c r="AV59" s="113"/>
      <c r="AW59" s="3"/>
      <c r="AX59" s="3"/>
      <c r="AY59" s="3"/>
    </row>
    <row r="60" spans="2:51" x14ac:dyDescent="0.25">
      <c r="B60" s="2"/>
      <c r="C60" s="132"/>
      <c r="D60" s="104"/>
      <c r="E60" s="120"/>
      <c r="F60" s="120"/>
      <c r="G60" s="120"/>
      <c r="H60" s="120"/>
      <c r="I60" s="104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7"/>
      <c r="X60" s="107"/>
      <c r="Y60" s="107"/>
      <c r="Z60" s="114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13"/>
      <c r="AW60" s="3"/>
      <c r="AX60" s="3"/>
      <c r="AY60" s="3"/>
    </row>
    <row r="61" spans="2:51" x14ac:dyDescent="0.25">
      <c r="B61" s="105"/>
      <c r="C61" s="132"/>
      <c r="D61" s="120"/>
      <c r="E61" s="104"/>
      <c r="F61" s="120"/>
      <c r="G61" s="104"/>
      <c r="H61" s="104"/>
      <c r="I61" s="120"/>
      <c r="J61" s="108"/>
      <c r="K61" s="108"/>
      <c r="L61" s="108"/>
      <c r="M61" s="108"/>
      <c r="N61" s="108"/>
      <c r="O61" s="108"/>
      <c r="P61" s="108"/>
      <c r="Q61" s="108"/>
      <c r="R61" s="108"/>
      <c r="S61" s="121"/>
      <c r="T61" s="127"/>
      <c r="U61" s="106"/>
      <c r="V61" s="106"/>
      <c r="W61" s="114"/>
      <c r="X61" s="114"/>
      <c r="Y61" s="114"/>
      <c r="Z61" s="114"/>
      <c r="AA61" s="114"/>
      <c r="AB61" s="114"/>
      <c r="AC61" s="114"/>
      <c r="AD61" s="114"/>
      <c r="AE61" s="114"/>
      <c r="AM61" s="115"/>
      <c r="AN61" s="115"/>
      <c r="AO61" s="115"/>
      <c r="AP61" s="115"/>
      <c r="AQ61" s="115"/>
      <c r="AR61" s="115"/>
      <c r="AS61" s="116"/>
      <c r="AV61" s="113"/>
      <c r="AW61" s="3"/>
      <c r="AX61" s="3"/>
      <c r="AY61" s="3"/>
    </row>
    <row r="62" spans="2:51" x14ac:dyDescent="0.25">
      <c r="B62" s="105"/>
      <c r="C62" s="123"/>
      <c r="D62" s="120"/>
      <c r="E62" s="104"/>
      <c r="F62" s="104"/>
      <c r="G62" s="104"/>
      <c r="H62" s="104"/>
      <c r="I62" s="120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7"/>
      <c r="U62" s="106"/>
      <c r="V62" s="106"/>
      <c r="W62" s="114"/>
      <c r="X62" s="114"/>
      <c r="Y62" s="114"/>
      <c r="Z62" s="114"/>
      <c r="AA62" s="114"/>
      <c r="AB62" s="114"/>
      <c r="AC62" s="114"/>
      <c r="AD62" s="114"/>
      <c r="AE62" s="114"/>
      <c r="AM62" s="115"/>
      <c r="AN62" s="115"/>
      <c r="AO62" s="115"/>
      <c r="AP62" s="115"/>
      <c r="AQ62" s="115"/>
      <c r="AR62" s="115"/>
      <c r="AS62" s="116"/>
      <c r="AV62" s="113"/>
      <c r="AW62" s="3"/>
      <c r="AX62" s="3"/>
      <c r="AY62" s="3"/>
    </row>
    <row r="63" spans="2:51" x14ac:dyDescent="0.25">
      <c r="B63" s="105"/>
      <c r="C63" s="123"/>
      <c r="D63" s="120"/>
      <c r="E63" s="120"/>
      <c r="F63" s="104"/>
      <c r="G63" s="120"/>
      <c r="H63" s="120"/>
      <c r="I63" s="120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7"/>
      <c r="U63" s="106"/>
      <c r="V63" s="106"/>
      <c r="W63" s="114"/>
      <c r="X63" s="114"/>
      <c r="Y63" s="114"/>
      <c r="Z63" s="114"/>
      <c r="AA63" s="114"/>
      <c r="AB63" s="114"/>
      <c r="AC63" s="114"/>
      <c r="AD63" s="114"/>
      <c r="AE63" s="114"/>
      <c r="AM63" s="115"/>
      <c r="AN63" s="115"/>
      <c r="AO63" s="115"/>
      <c r="AP63" s="115"/>
      <c r="AQ63" s="115"/>
      <c r="AR63" s="115"/>
      <c r="AS63" s="116"/>
      <c r="AV63" s="113"/>
      <c r="AW63" s="3"/>
      <c r="AX63" s="3"/>
      <c r="AY63" s="3"/>
    </row>
    <row r="64" spans="2:51" x14ac:dyDescent="0.25">
      <c r="B64" s="105"/>
      <c r="C64" s="108"/>
      <c r="D64" s="120"/>
      <c r="E64" s="120"/>
      <c r="F64" s="120"/>
      <c r="G64" s="120"/>
      <c r="H64" s="120"/>
      <c r="I64" s="120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7"/>
      <c r="U64" s="106"/>
      <c r="V64" s="106"/>
      <c r="W64" s="114"/>
      <c r="X64" s="114"/>
      <c r="Y64" s="114"/>
      <c r="Z64" s="114"/>
      <c r="AA64" s="114"/>
      <c r="AB64" s="114"/>
      <c r="AC64" s="114"/>
      <c r="AD64" s="114"/>
      <c r="AE64" s="114"/>
      <c r="AM64" s="115"/>
      <c r="AN64" s="115"/>
      <c r="AO64" s="115"/>
      <c r="AP64" s="115"/>
      <c r="AQ64" s="115"/>
      <c r="AR64" s="115"/>
      <c r="AS64" s="116"/>
      <c r="AV64" s="113"/>
      <c r="AW64" s="3"/>
      <c r="AX64" s="3"/>
      <c r="AY64" s="3"/>
    </row>
    <row r="65" spans="1:51" x14ac:dyDescent="0.25">
      <c r="B65" s="108"/>
      <c r="C65" s="132"/>
      <c r="D65" s="108"/>
      <c r="E65" s="120"/>
      <c r="F65" s="120"/>
      <c r="G65" s="120"/>
      <c r="H65" s="120"/>
      <c r="I65" s="108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7"/>
      <c r="U65" s="106"/>
      <c r="V65" s="106"/>
      <c r="W65" s="114"/>
      <c r="X65" s="114"/>
      <c r="Y65" s="114"/>
      <c r="Z65" s="114"/>
      <c r="AA65" s="114"/>
      <c r="AB65" s="114"/>
      <c r="AC65" s="114"/>
      <c r="AD65" s="114"/>
      <c r="AE65" s="114"/>
      <c r="AM65" s="115"/>
      <c r="AN65" s="115"/>
      <c r="AO65" s="115"/>
      <c r="AP65" s="115"/>
      <c r="AQ65" s="115"/>
      <c r="AR65" s="115"/>
      <c r="AS65" s="116"/>
      <c r="AV65" s="113"/>
      <c r="AW65" s="3"/>
      <c r="AX65" s="3"/>
      <c r="AY65" s="3"/>
    </row>
    <row r="66" spans="1:51" x14ac:dyDescent="0.25">
      <c r="B66" s="108"/>
      <c r="C66" s="123"/>
      <c r="D66" s="108"/>
      <c r="E66" s="120"/>
      <c r="F66" s="120"/>
      <c r="G66" s="120"/>
      <c r="H66" s="120"/>
      <c r="I66" s="108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7"/>
      <c r="U66" s="106"/>
      <c r="V66" s="106"/>
      <c r="W66" s="114"/>
      <c r="X66" s="114"/>
      <c r="Y66" s="114"/>
      <c r="Z66" s="114"/>
      <c r="AA66" s="114"/>
      <c r="AB66" s="114"/>
      <c r="AC66" s="114"/>
      <c r="AD66" s="114"/>
      <c r="AE66" s="114"/>
      <c r="AM66" s="115"/>
      <c r="AN66" s="115"/>
      <c r="AO66" s="115"/>
      <c r="AP66" s="115"/>
      <c r="AQ66" s="115"/>
      <c r="AR66" s="115"/>
      <c r="AS66" s="116"/>
      <c r="AU66" s="3"/>
      <c r="AV66" s="113"/>
      <c r="AW66" s="3"/>
      <c r="AX66" s="3"/>
      <c r="AY66" s="3"/>
    </row>
    <row r="67" spans="1:51" x14ac:dyDescent="0.25">
      <c r="B67" s="105"/>
      <c r="C67" s="132"/>
      <c r="D67" s="120"/>
      <c r="E67" s="108"/>
      <c r="F67" s="120"/>
      <c r="G67" s="108"/>
      <c r="H67" s="108"/>
      <c r="I67" s="120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7"/>
      <c r="U67" s="106"/>
      <c r="V67" s="106"/>
      <c r="W67" s="114"/>
      <c r="X67" s="114"/>
      <c r="Y67" s="114"/>
      <c r="Z67" s="114"/>
      <c r="AA67" s="114"/>
      <c r="AB67" s="114"/>
      <c r="AC67" s="114"/>
      <c r="AD67" s="114"/>
      <c r="AE67" s="114"/>
      <c r="AM67" s="115"/>
      <c r="AN67" s="115"/>
      <c r="AO67" s="115"/>
      <c r="AP67" s="115"/>
      <c r="AQ67" s="115"/>
      <c r="AR67" s="115"/>
      <c r="AS67" s="116"/>
      <c r="AU67" s="3"/>
      <c r="AV67" s="113"/>
      <c r="AW67" s="3"/>
      <c r="AX67" s="3"/>
      <c r="AY67" s="3"/>
    </row>
    <row r="68" spans="1:51" x14ac:dyDescent="0.25">
      <c r="A68" s="114"/>
      <c r="C68" s="126"/>
      <c r="D68" s="120"/>
      <c r="E68" s="108"/>
      <c r="F68" s="108"/>
      <c r="G68" s="108"/>
      <c r="H68" s="108"/>
      <c r="I68" s="115"/>
      <c r="J68" s="115"/>
      <c r="K68" s="115"/>
      <c r="L68" s="115"/>
      <c r="M68" s="115"/>
      <c r="N68" s="115"/>
      <c r="O68" s="116"/>
      <c r="P68" s="110"/>
      <c r="R68" s="113"/>
      <c r="AS68" s="3"/>
      <c r="AT68" s="3"/>
      <c r="AU68" s="3"/>
      <c r="AV68" s="3"/>
      <c r="AW68" s="3"/>
      <c r="AX68" s="3"/>
      <c r="AY68" s="3"/>
    </row>
    <row r="69" spans="1:51" x14ac:dyDescent="0.25">
      <c r="A69" s="114"/>
      <c r="I69" s="115"/>
      <c r="J69" s="115"/>
      <c r="K69" s="115"/>
      <c r="L69" s="115"/>
      <c r="M69" s="115"/>
      <c r="N69" s="115"/>
      <c r="O69" s="116"/>
      <c r="P69" s="110"/>
      <c r="R69" s="110"/>
      <c r="AS69" s="3"/>
      <c r="AT69" s="3"/>
      <c r="AU69" s="3"/>
      <c r="AV69" s="3"/>
      <c r="AW69" s="3"/>
      <c r="AX69" s="3"/>
      <c r="AY69" s="3"/>
    </row>
    <row r="70" spans="1:51" x14ac:dyDescent="0.25">
      <c r="A70" s="114"/>
      <c r="I70" s="115"/>
      <c r="J70" s="115"/>
      <c r="K70" s="115"/>
      <c r="L70" s="115"/>
      <c r="M70" s="115"/>
      <c r="N70" s="115"/>
      <c r="O70" s="116"/>
      <c r="P70" s="110"/>
      <c r="R70" s="110"/>
      <c r="AS70" s="3"/>
      <c r="AT70" s="3"/>
      <c r="AU70" s="3"/>
      <c r="AV70" s="3"/>
      <c r="AW70" s="3"/>
      <c r="AX70" s="3"/>
      <c r="AY70" s="3"/>
    </row>
    <row r="71" spans="1:51" x14ac:dyDescent="0.25">
      <c r="A71" s="114"/>
      <c r="I71" s="115"/>
      <c r="J71" s="115"/>
      <c r="K71" s="115"/>
      <c r="L71" s="115"/>
      <c r="M71" s="115"/>
      <c r="N71" s="115"/>
      <c r="O71" s="116"/>
      <c r="P71" s="110"/>
      <c r="R71" s="110"/>
      <c r="AS71" s="3"/>
      <c r="AT71" s="3"/>
      <c r="AU71" s="3"/>
      <c r="AV71" s="3"/>
      <c r="AW71" s="3"/>
      <c r="AX71" s="3"/>
      <c r="AY71" s="3"/>
    </row>
    <row r="72" spans="1:51" x14ac:dyDescent="0.25">
      <c r="A72" s="114"/>
      <c r="I72" s="115"/>
      <c r="J72" s="115"/>
      <c r="K72" s="115"/>
      <c r="L72" s="115"/>
      <c r="M72" s="115"/>
      <c r="N72" s="115"/>
      <c r="O72" s="116"/>
      <c r="P72" s="110"/>
      <c r="R72" s="110"/>
      <c r="AS72" s="3"/>
      <c r="AT72" s="3"/>
      <c r="AU72" s="3"/>
      <c r="AV72" s="3"/>
      <c r="AW72" s="3"/>
      <c r="AX72" s="3"/>
      <c r="AY72" s="3"/>
    </row>
    <row r="73" spans="1:51" x14ac:dyDescent="0.25">
      <c r="A73" s="114"/>
      <c r="I73" s="115"/>
      <c r="J73" s="115"/>
      <c r="K73" s="115"/>
      <c r="L73" s="115"/>
      <c r="M73" s="115"/>
      <c r="N73" s="115"/>
      <c r="O73" s="116"/>
      <c r="P73" s="110"/>
      <c r="R73" s="110"/>
      <c r="AS73" s="3"/>
      <c r="AT73" s="3"/>
      <c r="AU73" s="3"/>
      <c r="AV73" s="3"/>
      <c r="AW73" s="3"/>
      <c r="AX73" s="3"/>
      <c r="AY73" s="3"/>
    </row>
    <row r="74" spans="1:51" x14ac:dyDescent="0.25">
      <c r="A74" s="114"/>
      <c r="I74" s="115"/>
      <c r="J74" s="115"/>
      <c r="K74" s="115"/>
      <c r="L74" s="115"/>
      <c r="M74" s="115"/>
      <c r="N74" s="115"/>
      <c r="O74" s="116"/>
      <c r="P74" s="110"/>
      <c r="R74" s="107"/>
      <c r="AS74" s="3"/>
      <c r="AT74" s="3"/>
      <c r="AU74" s="3"/>
      <c r="AV74" s="3"/>
      <c r="AW74" s="3"/>
      <c r="AX74" s="3"/>
      <c r="AY74" s="3"/>
    </row>
    <row r="75" spans="1:51" x14ac:dyDescent="0.25">
      <c r="A75" s="114"/>
      <c r="I75" s="115"/>
      <c r="J75" s="115"/>
      <c r="K75" s="115"/>
      <c r="L75" s="115"/>
      <c r="M75" s="115"/>
      <c r="N75" s="115"/>
      <c r="O75" s="116"/>
      <c r="R75" s="110"/>
      <c r="AS75" s="3"/>
      <c r="AT75" s="3"/>
      <c r="AU75" s="3"/>
      <c r="AV75" s="3"/>
      <c r="AW75" s="3"/>
      <c r="AX75" s="3"/>
      <c r="AY75" s="3"/>
    </row>
    <row r="76" spans="1:51" x14ac:dyDescent="0.25">
      <c r="O76" s="116"/>
      <c r="R76" s="110"/>
      <c r="AS76" s="3"/>
      <c r="AT76" s="3"/>
      <c r="AU76" s="3"/>
      <c r="AV76" s="3"/>
      <c r="AW76" s="3"/>
      <c r="AX76" s="3"/>
      <c r="AY76" s="3"/>
    </row>
    <row r="77" spans="1:51" x14ac:dyDescent="0.25">
      <c r="O77" s="116"/>
      <c r="R77" s="110"/>
      <c r="AS77" s="3"/>
      <c r="AT77" s="3"/>
      <c r="AU77" s="3"/>
      <c r="AV77" s="3"/>
      <c r="AW77" s="3"/>
      <c r="AX77" s="3"/>
      <c r="AY77" s="3"/>
    </row>
    <row r="78" spans="1:51" x14ac:dyDescent="0.25">
      <c r="O78" s="116"/>
      <c r="R78" s="110"/>
      <c r="AS78" s="3"/>
      <c r="AT78" s="3"/>
      <c r="AU78" s="3"/>
      <c r="AV78" s="3"/>
      <c r="AW78" s="3"/>
      <c r="AX78" s="3"/>
      <c r="AY78" s="3"/>
    </row>
    <row r="79" spans="1:51" x14ac:dyDescent="0.25">
      <c r="O79" s="116"/>
      <c r="R79" s="110"/>
      <c r="AS79" s="3"/>
      <c r="AT79" s="3"/>
      <c r="AU79" s="3"/>
      <c r="AV79" s="3"/>
      <c r="AW79" s="3"/>
      <c r="AX79" s="3"/>
      <c r="AY79" s="3"/>
    </row>
    <row r="80" spans="1:51" x14ac:dyDescent="0.25">
      <c r="O80" s="116"/>
      <c r="AS80" s="3"/>
      <c r="AT80" s="3"/>
      <c r="AU80" s="3"/>
      <c r="AV80" s="3"/>
      <c r="AW80" s="3"/>
      <c r="AX80" s="3"/>
      <c r="AY80" s="3"/>
    </row>
    <row r="81" spans="15:51" x14ac:dyDescent="0.25">
      <c r="O81" s="116"/>
      <c r="AS81" s="3"/>
      <c r="AT81" s="3"/>
      <c r="AU81" s="3"/>
      <c r="AV81" s="3"/>
      <c r="AW81" s="3"/>
      <c r="AX81" s="3"/>
      <c r="AY81" s="3"/>
    </row>
    <row r="82" spans="15:51" x14ac:dyDescent="0.25">
      <c r="O82" s="116"/>
      <c r="AS82" s="3"/>
      <c r="AT82" s="3"/>
      <c r="AU82" s="3"/>
      <c r="AV82" s="3"/>
      <c r="AW82" s="3"/>
      <c r="AX82" s="3"/>
      <c r="AY82" s="3"/>
    </row>
    <row r="83" spans="15:51" x14ac:dyDescent="0.25">
      <c r="O83" s="116"/>
      <c r="AS83" s="3"/>
      <c r="AT83" s="3"/>
      <c r="AU83" s="3"/>
      <c r="AV83" s="3"/>
      <c r="AW83" s="3"/>
      <c r="AX83" s="3"/>
      <c r="AY83" s="3"/>
    </row>
    <row r="84" spans="15:51" x14ac:dyDescent="0.25">
      <c r="O84" s="116"/>
      <c r="AS84" s="3"/>
      <c r="AT84" s="3"/>
      <c r="AU84" s="3"/>
      <c r="AV84" s="3"/>
      <c r="AW84" s="3"/>
      <c r="AX84" s="3"/>
      <c r="AY84" s="3"/>
    </row>
    <row r="85" spans="15:51" x14ac:dyDescent="0.25">
      <c r="O85" s="116"/>
      <c r="AS85" s="3"/>
      <c r="AT85" s="3"/>
      <c r="AU85" s="3"/>
      <c r="AV85" s="3"/>
      <c r="AW85" s="3"/>
      <c r="AX85" s="3"/>
      <c r="AY85" s="3"/>
    </row>
    <row r="86" spans="15:51" x14ac:dyDescent="0.25">
      <c r="O86" s="116"/>
      <c r="Q86" s="110"/>
      <c r="AS86" s="3"/>
      <c r="AT86" s="3"/>
      <c r="AU86" s="3"/>
      <c r="AV86" s="3"/>
      <c r="AW86" s="3"/>
      <c r="AX86" s="3"/>
      <c r="AY86" s="3"/>
    </row>
    <row r="87" spans="15:51" x14ac:dyDescent="0.25">
      <c r="O87" s="17"/>
      <c r="P87" s="110"/>
      <c r="Q87" s="110"/>
      <c r="AS87" s="3"/>
      <c r="AT87" s="3"/>
      <c r="AU87" s="3"/>
      <c r="AV87" s="3"/>
      <c r="AW87" s="3"/>
      <c r="AX87" s="3"/>
      <c r="AY87" s="3"/>
    </row>
    <row r="88" spans="15:51" x14ac:dyDescent="0.25">
      <c r="O88" s="17"/>
      <c r="P88" s="110"/>
      <c r="Q88" s="110"/>
      <c r="AS88" s="3"/>
      <c r="AT88" s="3"/>
      <c r="AU88" s="3"/>
      <c r="AV88" s="3"/>
      <c r="AW88" s="3"/>
      <c r="AX88" s="3"/>
      <c r="AY88" s="3"/>
    </row>
    <row r="89" spans="15:51" x14ac:dyDescent="0.25">
      <c r="O89" s="17"/>
      <c r="P89" s="110"/>
      <c r="Q89" s="110"/>
      <c r="AS89" s="3"/>
      <c r="AT89" s="3"/>
      <c r="AU89" s="3"/>
      <c r="AV89" s="3"/>
      <c r="AW89" s="3"/>
      <c r="AX89" s="3"/>
      <c r="AY89" s="3"/>
    </row>
    <row r="90" spans="15:51" x14ac:dyDescent="0.25">
      <c r="O90" s="17"/>
      <c r="P90" s="110"/>
      <c r="Q90" s="110"/>
      <c r="AS90" s="3"/>
      <c r="AT90" s="3"/>
      <c r="AU90" s="3"/>
      <c r="AV90" s="3"/>
      <c r="AW90" s="3"/>
      <c r="AX90" s="3"/>
      <c r="AY90" s="3"/>
    </row>
    <row r="91" spans="15:51" x14ac:dyDescent="0.25">
      <c r="O91" s="17"/>
      <c r="P91" s="110"/>
      <c r="Q91" s="110"/>
      <c r="AS91" s="3"/>
      <c r="AT91" s="3"/>
      <c r="AU91" s="3"/>
      <c r="AV91" s="3"/>
      <c r="AW91" s="3"/>
      <c r="AX91" s="3"/>
      <c r="AY91" s="3"/>
    </row>
    <row r="92" spans="15:51" x14ac:dyDescent="0.25">
      <c r="O92" s="17"/>
      <c r="P92" s="110"/>
      <c r="Q92" s="110"/>
      <c r="AS92" s="3"/>
      <c r="AT92" s="3"/>
      <c r="AU92" s="3"/>
      <c r="AV92" s="3"/>
      <c r="AW92" s="3"/>
      <c r="AX92" s="3"/>
      <c r="AY92" s="3"/>
    </row>
    <row r="93" spans="15:51" x14ac:dyDescent="0.25">
      <c r="O93" s="17"/>
      <c r="P93" s="110"/>
      <c r="Q93" s="110"/>
      <c r="AS93" s="3"/>
      <c r="AT93" s="3"/>
      <c r="AU93" s="3"/>
      <c r="AV93" s="3"/>
      <c r="AW93" s="3"/>
      <c r="AX93" s="3"/>
      <c r="AY93" s="3"/>
    </row>
    <row r="94" spans="15:51" x14ac:dyDescent="0.25">
      <c r="O94" s="17"/>
      <c r="P94" s="110"/>
      <c r="Q94" s="110"/>
      <c r="AS94" s="3"/>
      <c r="AT94" s="3"/>
      <c r="AU94" s="3"/>
      <c r="AV94" s="3"/>
      <c r="AW94" s="3"/>
      <c r="AX94" s="3"/>
      <c r="AY94" s="3"/>
    </row>
    <row r="95" spans="15:51" x14ac:dyDescent="0.25">
      <c r="O95" s="17"/>
      <c r="P95" s="110"/>
      <c r="Q95" s="110"/>
      <c r="AS95" s="3"/>
      <c r="AT95" s="3"/>
      <c r="AU95" s="3"/>
      <c r="AV95" s="3"/>
      <c r="AW95" s="3"/>
      <c r="AX95" s="3"/>
      <c r="AY95" s="3"/>
    </row>
    <row r="96" spans="15:51" x14ac:dyDescent="0.25">
      <c r="O96" s="17"/>
      <c r="P96" s="110"/>
      <c r="Q96" s="110"/>
      <c r="R96" s="110"/>
      <c r="S96" s="110"/>
      <c r="AS96" s="3"/>
      <c r="AT96" s="3"/>
      <c r="AU96" s="3"/>
      <c r="AV96" s="3"/>
      <c r="AW96" s="3"/>
      <c r="AX96" s="3"/>
      <c r="AY96" s="3"/>
    </row>
    <row r="97" spans="15:51" x14ac:dyDescent="0.25">
      <c r="O97" s="17"/>
      <c r="P97" s="110"/>
      <c r="Q97" s="110"/>
      <c r="R97" s="110"/>
      <c r="S97" s="110"/>
      <c r="T97" s="110"/>
      <c r="AS97" s="3"/>
      <c r="AT97" s="3"/>
      <c r="AU97" s="3"/>
      <c r="AV97" s="3"/>
      <c r="AW97" s="3"/>
      <c r="AX97" s="3"/>
      <c r="AY97" s="3"/>
    </row>
    <row r="98" spans="15:51" x14ac:dyDescent="0.25">
      <c r="O98" s="17"/>
      <c r="P98" s="110"/>
      <c r="Q98" s="110"/>
      <c r="R98" s="110"/>
      <c r="S98" s="110"/>
      <c r="T98" s="110"/>
      <c r="AS98" s="3"/>
      <c r="AT98" s="3"/>
      <c r="AU98" s="3"/>
      <c r="AV98" s="3"/>
      <c r="AW98" s="3"/>
      <c r="AX98" s="3"/>
      <c r="AY98" s="3"/>
    </row>
    <row r="99" spans="15:51" x14ac:dyDescent="0.25">
      <c r="O99" s="17"/>
      <c r="P99" s="110"/>
      <c r="T99" s="110"/>
      <c r="AS99" s="3"/>
      <c r="AT99" s="3"/>
      <c r="AU99" s="3"/>
      <c r="AV99" s="3"/>
      <c r="AW99" s="3"/>
      <c r="AX99" s="3"/>
      <c r="AY99" s="3"/>
    </row>
    <row r="100" spans="15:51" x14ac:dyDescent="0.25">
      <c r="O100" s="110"/>
      <c r="Q100" s="110"/>
      <c r="R100" s="110"/>
      <c r="S100" s="110"/>
      <c r="AS100" s="3"/>
      <c r="AT100" s="3"/>
      <c r="AU100" s="3"/>
      <c r="AV100" s="3"/>
      <c r="AW100" s="3"/>
      <c r="AX100" s="3"/>
      <c r="AY100" s="3"/>
    </row>
    <row r="101" spans="15:51" x14ac:dyDescent="0.25">
      <c r="O101" s="17"/>
      <c r="P101" s="110"/>
      <c r="Q101" s="110"/>
      <c r="R101" s="110"/>
      <c r="S101" s="110"/>
      <c r="T101" s="110"/>
      <c r="AS101" s="3"/>
      <c r="AT101" s="3"/>
      <c r="AU101" s="3"/>
      <c r="AV101" s="3"/>
      <c r="AW101" s="3"/>
      <c r="AX101" s="3"/>
      <c r="AY101" s="3"/>
    </row>
    <row r="102" spans="15:51" x14ac:dyDescent="0.25">
      <c r="O102" s="17"/>
      <c r="P102" s="110"/>
      <c r="Q102" s="110"/>
      <c r="R102" s="110"/>
      <c r="S102" s="110"/>
      <c r="T102" s="110"/>
      <c r="U102" s="110"/>
      <c r="AS102" s="3"/>
      <c r="AT102" s="3"/>
      <c r="AU102" s="3"/>
      <c r="AV102" s="3"/>
      <c r="AW102" s="3"/>
      <c r="AX102" s="3"/>
      <c r="AY102" s="3"/>
    </row>
    <row r="103" spans="15:51" x14ac:dyDescent="0.25">
      <c r="O103" s="17"/>
      <c r="P103" s="110"/>
      <c r="T103" s="110"/>
      <c r="U103" s="110"/>
      <c r="AS103" s="3"/>
      <c r="AT103" s="3"/>
      <c r="AU103" s="3"/>
      <c r="AV103" s="3"/>
      <c r="AW103" s="3"/>
      <c r="AX103" s="3"/>
      <c r="AY103" s="3"/>
    </row>
    <row r="115" spans="45:51" x14ac:dyDescent="0.25">
      <c r="AS115" s="3"/>
      <c r="AT115" s="3"/>
      <c r="AU115" s="3"/>
      <c r="AV115" s="3"/>
      <c r="AW115" s="3"/>
      <c r="AX115" s="3"/>
      <c r="AY115" s="3"/>
    </row>
  </sheetData>
  <protectedRanges>
    <protectedRange sqref="N59:R59 B67 S61:T67 B59:B64 S55:T58 N62:R67 T42 T52:T54" name="Range2_12_5_1_1"/>
    <protectedRange sqref="N10 L10 L6 D6 D8 AD8 AF8 O8:U8 AJ8:AR8 AF10 AR11:AR34 L24:N31 E23:E34 G23:G34 N12:N23 N32:N34 N11:AG11 E11:G22 O12:AG34" name="Range1_16_3_1_1"/>
    <protectedRange sqref="I64 J62:M67 J59:M59 I67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6:H66 F67 E66" name="Range2_2_2_9_2_1_1"/>
    <protectedRange sqref="D64 D67:D68" name="Range2_1_1_1_1_1_9_2_1_1"/>
    <protectedRange sqref="Q10" name="Range1_17_1_1_1"/>
    <protectedRange sqref="AG10" name="Range1_18_1_1_1"/>
    <protectedRange sqref="C65 C67" name="Range2_4_1_1_1"/>
    <protectedRange sqref="AS16:AS34" name="Range1_1_1_1"/>
    <protectedRange sqref="P3:U5" name="Range1_16_1_1_1_1"/>
    <protectedRange sqref="C68 C66 C63" name="Range2_1_3_1_1"/>
    <protectedRange sqref="H11:H34" name="Range1_1_1_1_1_1_1"/>
    <protectedRange sqref="B65:B66 J60:R61 D65:D66 I65:I66 Z58:Z59 S59:Y60 AA59:AU60 E67:E68 G67:H68 F68" name="Range2_2_1_10_1_1_1_2"/>
    <protectedRange sqref="C64" name="Range2_2_1_10_2_1_1_1"/>
    <protectedRange sqref="N55:R58 G63:H63 D61 F64 E63" name="Range2_12_1_6_1_1"/>
    <protectedRange sqref="D56:D57 I61:I63 I55:M58 G64:H65 G57:H59 E64:E65 F65:F66 F58:F60 E57:E59" name="Range2_2_12_1_7_1_1"/>
    <protectedRange sqref="D62:D63" name="Range2_1_1_1_1_11_1_2_1_1"/>
    <protectedRange sqref="E60 G60:H60 F61" name="Range2_2_2_9_1_1_1_1"/>
    <protectedRange sqref="D58" name="Range2_1_1_1_1_1_9_1_1_1_1"/>
    <protectedRange sqref="C62 C57" name="Range2_1_1_2_1_1"/>
    <protectedRange sqref="C61" name="Range2_1_2_2_1_1"/>
    <protectedRange sqref="C60" name="Range2_3_2_1_1"/>
    <protectedRange sqref="F56:F57 E56 G56:H56" name="Range2_2_12_1_1_1_1_1"/>
    <protectedRange sqref="C56" name="Range2_1_4_2_1_1_1"/>
    <protectedRange sqref="C58:C59" name="Range2_5_1_1_1"/>
    <protectedRange sqref="E61:E62 F62:F63 G61:H62 I59:I60" name="Range2_2_1_1_1_1"/>
    <protectedRange sqref="D59:D60" name="Range2_1_1_1_1_1_1_1_1"/>
    <protectedRange sqref="AS11:AS15" name="Range1_4_1_1_1_1"/>
    <protectedRange sqref="J11:J15 J26:J34" name="Range1_1_2_1_10_1_1_1_1"/>
    <protectedRange sqref="R74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4" name="Range2_12_5_1_1_5_1_1"/>
    <protectedRange sqref="S52:S53" name="Range2_12_2_1_1_1_2_1_1"/>
    <protectedRange sqref="N54:R54" name="Range2_12_1_6_1_1_4_1_1_1_1_1_1_1_1_1_1"/>
    <protectedRange sqref="J54:M54" name="Range2_2_12_1_7_1_1_6_1_1_1_1_1_1_1_1_1_1"/>
    <protectedRange sqref="I54" name="Range2_2_12_1_4_3_1_1_1_5_1_1_1_1_1_1_1_1_1_1_1"/>
    <protectedRange sqref="G55:H55" name="Range2_2_12_1_3_1_2_1_1_1_2_1_1_1_1_1_1_2_1_1_1_1"/>
    <protectedRange sqref="Q53:R53" name="Range2_12_1_4_1_1_1_1_1_1_1_1_1_1_1_1_1_1"/>
    <protectedRange sqref="N53:P53" name="Range2_12_1_2_1_1_1_1_1_1_1_1_1_1_1_1_1_1_1"/>
    <protectedRange sqref="J53:M53" name="Range2_2_12_1_4_1_1_1_1_1_1_1_1_1_1_1_1_1_1_1"/>
    <protectedRange sqref="Q52:R52" name="Range2_12_1_6_1_1_1_2_3_1_1_3_1_1_1_1_1_1"/>
    <protectedRange sqref="N52:P52" name="Range2_12_1_2_3_1_1_1_2_3_1_1_3_1_1_1_1_1_1"/>
    <protectedRange sqref="I53 J52:M52" name="Range2_2_12_1_4_3_1_1_1_3_3_1_1_3_1_1_1_1_1_1"/>
    <protectedRange sqref="D55:E55 G54:H54" name="Range2_2_12_1_3_1_2_1_1_1_3_1_1_1_1_1_1_1_2_1_1"/>
    <protectedRange sqref="I52" name="Range2_2_12_1_7_1_1_5_2_1_1_1_1_1_1_1_1_1_1_1"/>
    <protectedRange sqref="D53:E54 G53:H53 F55" name="Range2_2_12_1_3_3_1_1_1_2_1_1_1_1_1_1_1_1_1_1_1"/>
    <protectedRange sqref="F53:F54" name="Range2_2_12_1_3_1_2_1_1_1_2_1_3_1_1_3_1_1_1_1_1_1"/>
    <protectedRange sqref="D52:E52" name="Range2_2_12_1_3_1_2_1_1_1_2_1_1_1_1_3_1_1_1_1_1_1"/>
    <protectedRange sqref="F52" name="Range2_2_12_1_3_1_2_1_1_1_3_1_1_1_1_1_3_1_1_1_1_1_1"/>
    <protectedRange sqref="B40" name="Range2_12_5_1_1_1_1"/>
    <protectedRange sqref="T50:T51" name="Range2_12_5_1_1_3"/>
    <protectedRange sqref="T49" name="Range2_12_5_1_1_2_2"/>
    <protectedRange sqref="S49:S50" name="Range2_12_4_1_1_1_4_2_2_2"/>
    <protectedRange sqref="Q49:R50" name="Range2_12_1_6_1_1_1_2_3_2_1_1_3"/>
    <protectedRange sqref="N49:P50" name="Range2_12_1_2_3_1_1_1_2_3_2_1_1_3"/>
    <protectedRange sqref="K49:M50" name="Range2_2_12_1_4_3_1_1_1_3_3_2_1_1_3"/>
    <protectedRange sqref="J49:J50" name="Range2_2_12_1_4_3_1_1_1_3_2_1_2_2"/>
    <protectedRange sqref="S51" name="Range2_12_2_1_1_1_2_1_1_1"/>
    <protectedRange sqref="G50:H51" name="Range2_2_12_1_3_1_2_1_1_1_2_1_1_1_1_1_1_2_1_1"/>
    <protectedRange sqref="D50:E51" name="Range2_2_12_1_3_1_2_1_1_1_2_1_1_1_1_3_1_1_1_1"/>
    <protectedRange sqref="F50:F51" name="Range2_2_12_1_3_1_2_1_1_1_3_1_1_1_1_1_3_1_1_1_1"/>
    <protectedRange sqref="Q51:R51" name="Range2_12_1_6_1_1_1_2_3_1_1_3_1_1_1_1_1_1_1"/>
    <protectedRange sqref="N51:P51" name="Range2_12_1_2_3_1_1_1_2_3_1_1_3_1_1_1_1_1_1_1"/>
    <protectedRange sqref="J51:M51" name="Range2_2_12_1_4_3_1_1_1_3_3_1_1_3_1_1_1_1_1_1_1"/>
    <protectedRange sqref="I50:I51" name="Range2_2_12_1_4_3_1_1_1_2_1_2_1_1_3_1_1_1_1_1_1"/>
    <protectedRange sqref="G52:H52" name="Range2_2_12_1_3_1_2_1_1_1_2_1_3_1_1_3_1_1_1_1_1_1_1"/>
    <protectedRange sqref="T48" name="Range2_12_5_1_1_2_1_1"/>
    <protectedRange sqref="T43:T45" name="Range2_12_5_1_1_3_1_1_1_1_1"/>
    <protectedRange sqref="S43:S45" name="Range2_12_5_1_1_2_3_1_1_1_1_1_1_1"/>
    <protectedRange sqref="Q43:R45" name="Range2_12_1_6_1_1_1_1_2_1_1_1_1_1_1"/>
    <protectedRange sqref="N43:P45" name="Range2_12_1_2_3_1_1_1_1_2_1_1_1_1_1_1"/>
    <protectedRange sqref="I43:M45" name="Range2_2_12_1_4_3_1_1_1_1_2_1_1_1_1_1_1"/>
    <protectedRange sqref="E43:H45 E49:H49" name="Range2_2_12_1_3_1_2_1_1_1_1_2_1_1_1_1_1_1"/>
    <protectedRange sqref="D43:D45 D49" name="Range2_2_12_1_3_1_2_1_1_1_2_1_2_3_1_1_1_1"/>
    <protectedRange sqref="T46" name="Range2_12_5_1_1_2_1_1_1_1_1_1_1"/>
    <protectedRange sqref="S46" name="Range2_12_4_1_1_1_4_2_1_1_1_1_1_1"/>
    <protectedRange sqref="Q46:R46" name="Range2_12_1_6_1_1_1_2_3_2_1_1_1_1_1_1"/>
    <protectedRange sqref="N46:P46" name="Range2_12_1_2_3_1_1_1_2_3_2_1_1_1_1_1_1"/>
    <protectedRange sqref="J46:M46" name="Range2_2_12_1_4_3_1_1_1_3_3_2_1_1_1_1_1_1"/>
    <protectedRange sqref="I46" name="Range2_2_12_1_4_3_1_1_1_2_1_2_2_1_1_1_1_1"/>
    <protectedRange sqref="G46:H46 D46:E46" name="Range2_2_12_1_3_1_2_1_1_1_2_1_3_2_1_1_1_1_1"/>
    <protectedRange sqref="F46" name="Range2_2_12_1_3_1_2_1_1_1_1_1_2_2_1_1_1_1_1"/>
    <protectedRange sqref="T47" name="Range2_12_5_1_1_6_1_1_1_1_1_1_1"/>
    <protectedRange sqref="S47" name="Range2_12_5_1_1_5_3_1_1_1_1_1_1_1"/>
    <protectedRange sqref="Q47:R47" name="Range2_12_1_6_1_1_1_2_3_2_1_1_2_1_1_1_1_1"/>
    <protectedRange sqref="N47:P47" name="Range2_12_1_2_3_1_1_1_2_3_2_1_1_2_1_1_1_1_1"/>
    <protectedRange sqref="J47:M47" name="Range2_2_12_1_4_3_1_1_1_3_3_2_1_1_2_1_1_1_1_1"/>
    <protectedRange sqref="I47" name="Range2_2_12_1_4_3_1_1_1_2_1_2_2_1_2_1_1_1_1_1"/>
    <protectedRange sqref="G47:H47 D47:E47" name="Range2_2_12_1_3_1_2_1_1_1_2_1_3_2_1_2_1_1_1_1_1"/>
    <protectedRange sqref="F47" name="Range2_2_12_1_3_1_2_1_1_1_1_1_2_2_1_2_1_1_1_1_1"/>
    <protectedRange sqref="B43:B45" name="Range2_12_5_1_1_1_2_2_1_1_1_1_1_1_1_1"/>
    <protectedRange sqref="B46" name="Range2_12_5_1_1_1_3_1_1_1_1_1_1_1_1_1"/>
    <protectedRange sqref="S48" name="Range2_12_4_1_1_1_4_2_2_1_1"/>
    <protectedRange sqref="Q48:R48" name="Range2_12_1_6_1_1_1_2_3_2_1_1_1_1"/>
    <protectedRange sqref="N48:P48" name="Range2_12_1_2_3_1_1_1_2_3_2_1_1_1_1"/>
    <protectedRange sqref="K48:M48" name="Range2_2_12_1_4_3_1_1_1_3_3_2_1_1_1_1"/>
    <protectedRange sqref="J48" name="Range2_2_12_1_4_3_1_1_1_3_2_1_2_1_1"/>
    <protectedRange sqref="D48:E48" name="Range2_2_12_1_3_1_2_1_1_1_2_1_2_3_2_1_1"/>
    <protectedRange sqref="I48" name="Range2_2_12_1_4_2_1_1_1_4_1_2_1_1_1_2_1_1"/>
    <protectedRange sqref="F48:H48" name="Range2_2_12_1_3_1_1_1_1_1_4_1_2_1_2_1_2_1_1"/>
    <protectedRange sqref="I49" name="Range2_2_12_1_4_2_1_1_1_4_1_2_1_1_1_2_2_1"/>
    <protectedRange sqref="B58" name="Range2_12_5_1_1_2"/>
    <protectedRange sqref="B52" name="Range2_12_5_1_1_1_2_1_1_1_1_1_1_1_1"/>
    <protectedRange sqref="B55:B57" name="Range2_12_5_1_1_2_1"/>
    <protectedRange sqref="B53" name="Range2_12_5_1_1_2_2_1_3_1_1_1_1_1_1_1_1_1_1_1"/>
    <protectedRange sqref="B51 B54" name="Range2_12_5_1_1_2_1_4_1_1_1_2_1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998" priority="9" operator="containsText" text="N/A">
      <formula>NOT(ISERROR(SEARCH("N/A",X11)))</formula>
    </cfRule>
    <cfRule type="cellIs" dxfId="997" priority="27" operator="equal">
      <formula>0</formula>
    </cfRule>
  </conditionalFormatting>
  <conditionalFormatting sqref="X11:AE34">
    <cfRule type="cellIs" dxfId="996" priority="26" operator="greaterThanOrEqual">
      <formula>1185</formula>
    </cfRule>
  </conditionalFormatting>
  <conditionalFormatting sqref="X11:AE34">
    <cfRule type="cellIs" dxfId="995" priority="25" operator="between">
      <formula>0.1</formula>
      <formula>1184</formula>
    </cfRule>
  </conditionalFormatting>
  <conditionalFormatting sqref="X8 AJ11:AO14 AJ15:AL15 AJ16:AJ34 AK17:AK32 AL16:AL32 AM15:AO32 AL33:AN34">
    <cfRule type="cellIs" dxfId="994" priority="24" operator="equal">
      <formula>0</formula>
    </cfRule>
  </conditionalFormatting>
  <conditionalFormatting sqref="X8 AJ11:AO14 AJ15:AL15 AJ16:AJ34 AK17:AK32 AL16:AL32 AM15:AO32 AL33:AN34">
    <cfRule type="cellIs" dxfId="993" priority="23" operator="greaterThan">
      <formula>1179</formula>
    </cfRule>
  </conditionalFormatting>
  <conditionalFormatting sqref="X8 AJ11:AO14 AJ15:AL15 AJ16:AJ34 AK17:AK32 AL16:AL32 AM15:AO32 AL33:AN34">
    <cfRule type="cellIs" dxfId="992" priority="22" operator="greaterThan">
      <formula>99</formula>
    </cfRule>
  </conditionalFormatting>
  <conditionalFormatting sqref="X8 AJ11:AO14 AJ15:AL15 AJ16:AJ34 AK17:AK32 AL16:AL32 AM15:AO32 AL33:AN34">
    <cfRule type="cellIs" dxfId="991" priority="21" operator="greaterThan">
      <formula>0.99</formula>
    </cfRule>
  </conditionalFormatting>
  <conditionalFormatting sqref="AB8">
    <cfRule type="cellIs" dxfId="990" priority="20" operator="equal">
      <formula>0</formula>
    </cfRule>
  </conditionalFormatting>
  <conditionalFormatting sqref="AB8">
    <cfRule type="cellIs" dxfId="989" priority="19" operator="greaterThan">
      <formula>1179</formula>
    </cfRule>
  </conditionalFormatting>
  <conditionalFormatting sqref="AB8">
    <cfRule type="cellIs" dxfId="988" priority="18" operator="greaterThan">
      <formula>99</formula>
    </cfRule>
  </conditionalFormatting>
  <conditionalFormatting sqref="AB8">
    <cfRule type="cellIs" dxfId="987" priority="17" operator="greaterThan">
      <formula>0.99</formula>
    </cfRule>
  </conditionalFormatting>
  <conditionalFormatting sqref="AQ11:AQ34 AK33 AK16 AO33:AO34">
    <cfRule type="cellIs" dxfId="986" priority="16" operator="equal">
      <formula>0</formula>
    </cfRule>
  </conditionalFormatting>
  <conditionalFormatting sqref="AQ11:AQ34 AK33 AK16 AO33:AO34">
    <cfRule type="cellIs" dxfId="985" priority="15" operator="greaterThan">
      <formula>1179</formula>
    </cfRule>
  </conditionalFormatting>
  <conditionalFormatting sqref="AQ11:AQ34 AK33 AK16 AO33:AO34">
    <cfRule type="cellIs" dxfId="984" priority="14" operator="greaterThan">
      <formula>99</formula>
    </cfRule>
  </conditionalFormatting>
  <conditionalFormatting sqref="AQ11:AQ34 AK33 AK16 AO33:AO34">
    <cfRule type="cellIs" dxfId="983" priority="13" operator="greaterThan">
      <formula>0.99</formula>
    </cfRule>
  </conditionalFormatting>
  <conditionalFormatting sqref="AI11:AI34">
    <cfRule type="cellIs" dxfId="982" priority="12" operator="greaterThan">
      <formula>$AI$8</formula>
    </cfRule>
  </conditionalFormatting>
  <conditionalFormatting sqref="AH11:AH34">
    <cfRule type="cellIs" dxfId="981" priority="10" operator="greaterThan">
      <formula>$AH$8</formula>
    </cfRule>
    <cfRule type="cellIs" dxfId="980" priority="11" operator="greaterThan">
      <formula>$AH$8</formula>
    </cfRule>
  </conditionalFormatting>
  <conditionalFormatting sqref="AP11:AP34">
    <cfRule type="cellIs" dxfId="979" priority="8" operator="equal">
      <formula>0</formula>
    </cfRule>
  </conditionalFormatting>
  <conditionalFormatting sqref="AP11:AP34">
    <cfRule type="cellIs" dxfId="978" priority="7" operator="greaterThan">
      <formula>1179</formula>
    </cfRule>
  </conditionalFormatting>
  <conditionalFormatting sqref="AP11:AP34">
    <cfRule type="cellIs" dxfId="977" priority="6" operator="greaterThan">
      <formula>99</formula>
    </cfRule>
  </conditionalFormatting>
  <conditionalFormatting sqref="AP11:AP34">
    <cfRule type="cellIs" dxfId="976" priority="5" operator="greaterThan">
      <formula>0.99</formula>
    </cfRule>
  </conditionalFormatting>
  <conditionalFormatting sqref="AK34">
    <cfRule type="cellIs" dxfId="975" priority="4" operator="equal">
      <formula>0</formula>
    </cfRule>
  </conditionalFormatting>
  <conditionalFormatting sqref="AK34">
    <cfRule type="cellIs" dxfId="974" priority="3" operator="greaterThan">
      <formula>1179</formula>
    </cfRule>
  </conditionalFormatting>
  <conditionalFormatting sqref="AK34">
    <cfRule type="cellIs" dxfId="973" priority="2" operator="greaterThan">
      <formula>99</formula>
    </cfRule>
  </conditionalFormatting>
  <conditionalFormatting sqref="AK34">
    <cfRule type="cellIs" dxfId="972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1"/>
  <sheetViews>
    <sheetView showGridLines="0" topLeftCell="A21" zoomScaleNormal="100" workbookViewId="0">
      <selection activeCell="A62" sqref="A62"/>
    </sheetView>
  </sheetViews>
  <sheetFormatPr defaultRowHeight="15" x14ac:dyDescent="0.25"/>
  <cols>
    <col min="1" max="1" width="7.140625" style="301" customWidth="1"/>
    <col min="2" max="2" width="10.5703125" style="301" customWidth="1"/>
    <col min="3" max="3" width="14" style="301" customWidth="1"/>
    <col min="4" max="7" width="9.140625" style="301"/>
    <col min="8" max="8" width="20.42578125" style="301" customWidth="1"/>
    <col min="9" max="10" width="9.140625" style="301"/>
    <col min="11" max="11" width="9" style="301" customWidth="1"/>
    <col min="12" max="14" width="9.140625" style="301" hidden="1" customWidth="1"/>
    <col min="15" max="16" width="9.140625" style="301"/>
    <col min="17" max="18" width="9.140625" style="301" customWidth="1"/>
    <col min="19" max="32" width="9.140625" style="301"/>
    <col min="33" max="33" width="10.42578125" style="301" bestFit="1" customWidth="1"/>
    <col min="34" max="44" width="9.140625" style="301"/>
    <col min="45" max="45" width="83.85546875" style="161" customWidth="1"/>
    <col min="46" max="47" width="9.140625" style="254"/>
    <col min="48" max="48" width="29.7109375" style="254" customWidth="1"/>
    <col min="49" max="49" width="22" style="254" customWidth="1"/>
    <col min="50" max="50" width="9.140625" style="254"/>
    <col min="51" max="51" width="38.5703125" style="254" bestFit="1" customWidth="1"/>
    <col min="52" max="16384" width="9.140625" style="301"/>
  </cols>
  <sheetData>
    <row r="2" spans="2:51" ht="21" x14ac:dyDescent="0.25">
      <c r="B2" s="151"/>
      <c r="C2" s="254"/>
      <c r="D2" s="254"/>
      <c r="E2" s="152"/>
      <c r="F2" s="152"/>
      <c r="G2" s="254"/>
      <c r="H2" s="153"/>
      <c r="I2" s="153"/>
      <c r="J2" s="254"/>
      <c r="K2" s="153"/>
      <c r="L2" s="153"/>
      <c r="M2" s="254"/>
      <c r="N2" s="254"/>
      <c r="O2" s="154"/>
      <c r="P2" s="155" t="s">
        <v>0</v>
      </c>
      <c r="Q2" s="155"/>
      <c r="R2" s="156"/>
      <c r="S2" s="157"/>
      <c r="T2" s="158"/>
      <c r="U2" s="158"/>
      <c r="V2" s="159"/>
      <c r="W2" s="160"/>
      <c r="X2" s="158"/>
      <c r="Y2" s="158"/>
      <c r="Z2" s="158"/>
      <c r="AA2" s="158"/>
      <c r="AB2" s="158"/>
      <c r="AC2" s="158"/>
      <c r="AD2" s="158"/>
      <c r="AE2" s="158"/>
      <c r="AM2" s="254"/>
      <c r="AN2" s="254"/>
      <c r="AO2" s="254"/>
      <c r="AP2" s="254"/>
      <c r="AQ2" s="254"/>
      <c r="AR2" s="254"/>
    </row>
    <row r="3" spans="2:51" ht="21" x14ac:dyDescent="0.25">
      <c r="B3" s="162" t="s">
        <v>1</v>
      </c>
      <c r="C3" s="162"/>
      <c r="D3" s="162"/>
      <c r="E3" s="254"/>
      <c r="F3" s="153"/>
      <c r="G3" s="153"/>
      <c r="H3" s="254"/>
      <c r="I3" s="254"/>
      <c r="J3" s="254"/>
      <c r="K3" s="163"/>
      <c r="L3" s="164"/>
      <c r="M3" s="254"/>
      <c r="N3" s="254"/>
      <c r="O3" s="165" t="s">
        <v>2</v>
      </c>
      <c r="P3" s="367" t="s">
        <v>135</v>
      </c>
      <c r="Q3" s="368"/>
      <c r="R3" s="368"/>
      <c r="S3" s="368"/>
      <c r="T3" s="368"/>
      <c r="U3" s="369"/>
      <c r="V3" s="166"/>
      <c r="W3" s="166"/>
      <c r="X3" s="166"/>
      <c r="Y3" s="166"/>
      <c r="Z3" s="166"/>
      <c r="AH3" s="254"/>
      <c r="AI3" s="254"/>
      <c r="AJ3" s="254"/>
      <c r="AK3" s="254"/>
      <c r="AL3" s="161"/>
      <c r="AM3" s="254"/>
      <c r="AN3" s="254"/>
      <c r="AO3" s="254"/>
      <c r="AP3" s="254"/>
      <c r="AQ3" s="254"/>
      <c r="AR3" s="254"/>
      <c r="AS3" s="254"/>
    </row>
    <row r="4" spans="2:51" x14ac:dyDescent="0.25">
      <c r="B4" s="167" t="s">
        <v>4</v>
      </c>
      <c r="C4" s="167"/>
      <c r="D4" s="167"/>
      <c r="E4" s="254"/>
      <c r="F4" s="168"/>
      <c r="G4" s="254"/>
      <c r="H4" s="254"/>
      <c r="I4" s="254"/>
      <c r="J4" s="254"/>
      <c r="K4" s="254"/>
      <c r="L4" s="254"/>
      <c r="M4" s="254"/>
      <c r="N4" s="254"/>
      <c r="O4" s="165" t="s">
        <v>5</v>
      </c>
      <c r="P4" s="367" t="s">
        <v>135</v>
      </c>
      <c r="Q4" s="368"/>
      <c r="R4" s="368"/>
      <c r="S4" s="368"/>
      <c r="T4" s="368"/>
      <c r="U4" s="369"/>
      <c r="V4" s="166"/>
      <c r="W4" s="166"/>
      <c r="X4" s="166"/>
      <c r="Y4" s="166"/>
      <c r="Z4" s="166"/>
      <c r="AH4" s="254"/>
      <c r="AI4" s="254"/>
      <c r="AJ4" s="254"/>
      <c r="AK4" s="254"/>
      <c r="AL4" s="161"/>
      <c r="AM4" s="254"/>
      <c r="AN4" s="254"/>
      <c r="AO4" s="254"/>
      <c r="AP4" s="254"/>
      <c r="AQ4" s="254"/>
      <c r="AR4" s="254"/>
      <c r="AS4" s="254"/>
    </row>
    <row r="5" spans="2:51" x14ac:dyDescent="0.25">
      <c r="B5" s="254"/>
      <c r="C5" s="254"/>
      <c r="D5" s="254"/>
      <c r="E5" s="169"/>
      <c r="F5" s="169"/>
      <c r="G5" s="254"/>
      <c r="H5" s="254"/>
      <c r="I5" s="254"/>
      <c r="J5" s="254"/>
      <c r="K5" s="254"/>
      <c r="L5" s="254"/>
      <c r="M5" s="254"/>
      <c r="N5" s="254"/>
      <c r="O5" s="165" t="s">
        <v>6</v>
      </c>
      <c r="P5" s="367" t="s">
        <v>133</v>
      </c>
      <c r="Q5" s="368"/>
      <c r="R5" s="368"/>
      <c r="S5" s="368"/>
      <c r="T5" s="368"/>
      <c r="U5" s="369"/>
      <c r="V5" s="166"/>
      <c r="W5" s="166"/>
      <c r="X5" s="166"/>
      <c r="Y5" s="166"/>
      <c r="Z5" s="166"/>
      <c r="AH5" s="254"/>
      <c r="AI5" s="254"/>
      <c r="AJ5" s="254"/>
      <c r="AK5" s="254"/>
      <c r="AL5" s="161"/>
      <c r="AM5" s="254"/>
      <c r="AN5" s="254"/>
      <c r="AO5" s="254"/>
      <c r="AP5" s="254"/>
      <c r="AQ5" s="254"/>
      <c r="AR5" s="254"/>
      <c r="AS5" s="254"/>
    </row>
    <row r="6" spans="2:51" x14ac:dyDescent="0.25">
      <c r="B6" s="367" t="s">
        <v>7</v>
      </c>
      <c r="C6" s="369"/>
      <c r="D6" s="370" t="s">
        <v>8</v>
      </c>
      <c r="E6" s="371"/>
      <c r="F6" s="371"/>
      <c r="G6" s="371"/>
      <c r="H6" s="372"/>
      <c r="I6" s="254"/>
      <c r="J6" s="254"/>
      <c r="K6" s="165"/>
      <c r="L6" s="373">
        <v>41686</v>
      </c>
      <c r="M6" s="373"/>
      <c r="N6" s="170"/>
      <c r="O6" s="170"/>
      <c r="P6" s="171"/>
      <c r="Q6" s="171"/>
      <c r="R6" s="171"/>
      <c r="S6" s="171"/>
      <c r="T6" s="171"/>
      <c r="U6" s="171"/>
      <c r="V6" s="171"/>
      <c r="W6" s="172"/>
      <c r="X6" s="172"/>
      <c r="Y6" s="172"/>
      <c r="Z6" s="172"/>
      <c r="AA6" s="172"/>
      <c r="AB6" s="172"/>
      <c r="AC6" s="172"/>
      <c r="AD6" s="172"/>
      <c r="AE6" s="172"/>
      <c r="AJ6" s="302"/>
      <c r="AM6" s="174"/>
      <c r="AN6" s="174"/>
      <c r="AO6" s="174"/>
      <c r="AP6" s="174"/>
      <c r="AQ6" s="174"/>
      <c r="AR6" s="174"/>
      <c r="AS6" s="175"/>
    </row>
    <row r="7" spans="2:51" ht="36" x14ac:dyDescent="0.25">
      <c r="B7" s="374" t="s">
        <v>9</v>
      </c>
      <c r="C7" s="375"/>
      <c r="D7" s="374" t="s">
        <v>10</v>
      </c>
      <c r="E7" s="376"/>
      <c r="F7" s="376"/>
      <c r="G7" s="375"/>
      <c r="H7" s="330" t="s">
        <v>11</v>
      </c>
      <c r="I7" s="331" t="s">
        <v>12</v>
      </c>
      <c r="J7" s="331" t="s">
        <v>13</v>
      </c>
      <c r="K7" s="331" t="s">
        <v>14</v>
      </c>
      <c r="L7" s="161"/>
      <c r="M7" s="161"/>
      <c r="N7" s="161"/>
      <c r="O7" s="330" t="s">
        <v>15</v>
      </c>
      <c r="P7" s="374" t="s">
        <v>16</v>
      </c>
      <c r="Q7" s="376"/>
      <c r="R7" s="376"/>
      <c r="S7" s="376"/>
      <c r="T7" s="375"/>
      <c r="U7" s="387" t="s">
        <v>17</v>
      </c>
      <c r="V7" s="387"/>
      <c r="W7" s="331" t="s">
        <v>18</v>
      </c>
      <c r="X7" s="374" t="s">
        <v>19</v>
      </c>
      <c r="Y7" s="375"/>
      <c r="Z7" s="374" t="s">
        <v>20</v>
      </c>
      <c r="AA7" s="375"/>
      <c r="AB7" s="374" t="s">
        <v>21</v>
      </c>
      <c r="AC7" s="375"/>
      <c r="AD7" s="374" t="s">
        <v>22</v>
      </c>
      <c r="AE7" s="375"/>
      <c r="AF7" s="331" t="s">
        <v>23</v>
      </c>
      <c r="AG7" s="331" t="s">
        <v>24</v>
      </c>
      <c r="AH7" s="331" t="s">
        <v>25</v>
      </c>
      <c r="AI7" s="331" t="s">
        <v>26</v>
      </c>
      <c r="AJ7" s="374" t="s">
        <v>27</v>
      </c>
      <c r="AK7" s="376"/>
      <c r="AL7" s="376"/>
      <c r="AM7" s="376"/>
      <c r="AN7" s="375"/>
      <c r="AO7" s="374" t="s">
        <v>28</v>
      </c>
      <c r="AP7" s="376"/>
      <c r="AQ7" s="375"/>
      <c r="AR7" s="331" t="s">
        <v>29</v>
      </c>
      <c r="AS7" s="176"/>
      <c r="AT7" s="161"/>
      <c r="AU7" s="161"/>
      <c r="AV7" s="161"/>
      <c r="AW7" s="161"/>
      <c r="AX7" s="161"/>
      <c r="AY7" s="161"/>
    </row>
    <row r="8" spans="2:51" x14ac:dyDescent="0.25">
      <c r="B8" s="377">
        <v>41963</v>
      </c>
      <c r="C8" s="378"/>
      <c r="D8" s="379" t="s">
        <v>30</v>
      </c>
      <c r="E8" s="380"/>
      <c r="F8" s="380"/>
      <c r="G8" s="381"/>
      <c r="H8" s="177"/>
      <c r="I8" s="379" t="s">
        <v>30</v>
      </c>
      <c r="J8" s="380"/>
      <c r="K8" s="381"/>
      <c r="L8" s="178"/>
      <c r="M8" s="178"/>
      <c r="N8" s="178"/>
      <c r="O8" s="177" t="s">
        <v>31</v>
      </c>
      <c r="P8" s="177" t="s">
        <v>31</v>
      </c>
      <c r="Q8" s="177" t="s">
        <v>32</v>
      </c>
      <c r="R8" s="177" t="s">
        <v>32</v>
      </c>
      <c r="S8" s="177" t="s">
        <v>31</v>
      </c>
      <c r="T8" s="177" t="s">
        <v>33</v>
      </c>
      <c r="U8" s="382" t="s">
        <v>34</v>
      </c>
      <c r="V8" s="382"/>
      <c r="W8" s="179" t="s">
        <v>35</v>
      </c>
      <c r="X8" s="383">
        <v>0</v>
      </c>
      <c r="Y8" s="384"/>
      <c r="Z8" s="385" t="s">
        <v>36</v>
      </c>
      <c r="AA8" s="386"/>
      <c r="AB8" s="383">
        <v>1185</v>
      </c>
      <c r="AC8" s="384"/>
      <c r="AD8" s="388">
        <v>800</v>
      </c>
      <c r="AE8" s="389"/>
      <c r="AF8" s="177"/>
      <c r="AG8" s="179">
        <f>AG34-AG10</f>
        <v>26066</v>
      </c>
      <c r="AH8" s="180"/>
      <c r="AI8" s="180"/>
      <c r="AJ8" s="177" t="s">
        <v>37</v>
      </c>
      <c r="AK8" s="177" t="s">
        <v>37</v>
      </c>
      <c r="AL8" s="177" t="s">
        <v>37</v>
      </c>
      <c r="AM8" s="177" t="s">
        <v>37</v>
      </c>
      <c r="AN8" s="177" t="s">
        <v>37</v>
      </c>
      <c r="AO8" s="177" t="s">
        <v>37</v>
      </c>
      <c r="AP8" s="177" t="s">
        <v>32</v>
      </c>
      <c r="AQ8" s="177" t="s">
        <v>32</v>
      </c>
      <c r="AR8" s="177" t="s">
        <v>38</v>
      </c>
      <c r="AS8" s="176"/>
      <c r="AV8" s="181" t="s">
        <v>39</v>
      </c>
    </row>
    <row r="9" spans="2:51" ht="60" x14ac:dyDescent="0.25">
      <c r="B9" s="390" t="s">
        <v>40</v>
      </c>
      <c r="C9" s="390"/>
      <c r="D9" s="391" t="s">
        <v>41</v>
      </c>
      <c r="E9" s="392"/>
      <c r="F9" s="393" t="s">
        <v>42</v>
      </c>
      <c r="G9" s="392"/>
      <c r="H9" s="394" t="s">
        <v>43</v>
      </c>
      <c r="I9" s="390" t="s">
        <v>44</v>
      </c>
      <c r="J9" s="390"/>
      <c r="K9" s="390"/>
      <c r="L9" s="331" t="s">
        <v>45</v>
      </c>
      <c r="M9" s="387" t="s">
        <v>46</v>
      </c>
      <c r="N9" s="182" t="s">
        <v>47</v>
      </c>
      <c r="O9" s="395" t="s">
        <v>48</v>
      </c>
      <c r="P9" s="395" t="s">
        <v>49</v>
      </c>
      <c r="Q9" s="183" t="s">
        <v>50</v>
      </c>
      <c r="R9" s="402" t="s">
        <v>51</v>
      </c>
      <c r="S9" s="403"/>
      <c r="T9" s="404"/>
      <c r="U9" s="332" t="s">
        <v>52</v>
      </c>
      <c r="V9" s="332" t="s">
        <v>53</v>
      </c>
      <c r="W9" s="390" t="s">
        <v>54</v>
      </c>
      <c r="X9" s="408" t="s">
        <v>55</v>
      </c>
      <c r="Y9" s="409"/>
      <c r="Z9" s="409"/>
      <c r="AA9" s="409"/>
      <c r="AB9" s="409"/>
      <c r="AC9" s="409"/>
      <c r="AD9" s="409"/>
      <c r="AE9" s="410"/>
      <c r="AF9" s="334" t="s">
        <v>56</v>
      </c>
      <c r="AG9" s="334" t="s">
        <v>57</v>
      </c>
      <c r="AH9" s="397" t="s">
        <v>58</v>
      </c>
      <c r="AI9" s="411" t="s">
        <v>59</v>
      </c>
      <c r="AJ9" s="332" t="s">
        <v>60</v>
      </c>
      <c r="AK9" s="332" t="s">
        <v>61</v>
      </c>
      <c r="AL9" s="332" t="s">
        <v>62</v>
      </c>
      <c r="AM9" s="332" t="s">
        <v>63</v>
      </c>
      <c r="AN9" s="332" t="s">
        <v>64</v>
      </c>
      <c r="AO9" s="332" t="s">
        <v>65</v>
      </c>
      <c r="AP9" s="332" t="s">
        <v>66</v>
      </c>
      <c r="AQ9" s="395" t="s">
        <v>67</v>
      </c>
      <c r="AR9" s="332" t="s">
        <v>68</v>
      </c>
      <c r="AS9" s="397" t="s">
        <v>69</v>
      </c>
      <c r="AV9" s="184" t="s">
        <v>70</v>
      </c>
      <c r="AW9" s="184" t="s">
        <v>71</v>
      </c>
      <c r="AY9" s="185" t="s">
        <v>72</v>
      </c>
    </row>
    <row r="10" spans="2:51" x14ac:dyDescent="0.25">
      <c r="B10" s="332" t="s">
        <v>73</v>
      </c>
      <c r="C10" s="332" t="s">
        <v>74</v>
      </c>
      <c r="D10" s="332" t="s">
        <v>75</v>
      </c>
      <c r="E10" s="332" t="s">
        <v>76</v>
      </c>
      <c r="F10" s="332" t="s">
        <v>75</v>
      </c>
      <c r="G10" s="332" t="s">
        <v>76</v>
      </c>
      <c r="H10" s="394"/>
      <c r="I10" s="332" t="s">
        <v>76</v>
      </c>
      <c r="J10" s="332" t="s">
        <v>76</v>
      </c>
      <c r="K10" s="332" t="s">
        <v>76</v>
      </c>
      <c r="L10" s="177" t="s">
        <v>30</v>
      </c>
      <c r="M10" s="387"/>
      <c r="N10" s="177" t="s">
        <v>30</v>
      </c>
      <c r="O10" s="396"/>
      <c r="P10" s="396"/>
      <c r="Q10" s="150">
        <f>'NOV 19'!Q34</f>
        <v>14773710</v>
      </c>
      <c r="R10" s="405"/>
      <c r="S10" s="406"/>
      <c r="T10" s="407"/>
      <c r="U10" s="332" t="s">
        <v>76</v>
      </c>
      <c r="V10" s="332" t="s">
        <v>76</v>
      </c>
      <c r="W10" s="390"/>
      <c r="X10" s="186" t="s">
        <v>77</v>
      </c>
      <c r="Y10" s="186" t="s">
        <v>78</v>
      </c>
      <c r="Z10" s="186" t="s">
        <v>79</v>
      </c>
      <c r="AA10" s="186" t="s">
        <v>80</v>
      </c>
      <c r="AB10" s="186" t="s">
        <v>81</v>
      </c>
      <c r="AC10" s="186" t="s">
        <v>82</v>
      </c>
      <c r="AD10" s="186" t="s">
        <v>83</v>
      </c>
      <c r="AE10" s="186" t="s">
        <v>84</v>
      </c>
      <c r="AF10" s="187"/>
      <c r="AG10" s="148">
        <f>'NOV 19'!AG34</f>
        <v>32534698</v>
      </c>
      <c r="AH10" s="397"/>
      <c r="AI10" s="412"/>
      <c r="AJ10" s="332" t="s">
        <v>85</v>
      </c>
      <c r="AK10" s="332" t="s">
        <v>85</v>
      </c>
      <c r="AL10" s="332" t="s">
        <v>85</v>
      </c>
      <c r="AM10" s="332" t="s">
        <v>85</v>
      </c>
      <c r="AN10" s="332" t="s">
        <v>85</v>
      </c>
      <c r="AO10" s="332" t="s">
        <v>85</v>
      </c>
      <c r="AP10" s="149">
        <f>'NOV 19'!AP34</f>
        <v>7156887</v>
      </c>
      <c r="AQ10" s="396"/>
      <c r="AR10" s="333" t="s">
        <v>86</v>
      </c>
      <c r="AS10" s="397"/>
      <c r="AV10" s="188" t="s">
        <v>87</v>
      </c>
      <c r="AW10" s="188" t="s">
        <v>88</v>
      </c>
      <c r="AY10" s="189"/>
    </row>
    <row r="11" spans="2:51" x14ac:dyDescent="0.25">
      <c r="B11" s="190">
        <v>2</v>
      </c>
      <c r="C11" s="190">
        <v>4.1666666666666664E-2</v>
      </c>
      <c r="D11" s="191">
        <v>12</v>
      </c>
      <c r="E11" s="192">
        <f>D11/1.42</f>
        <v>8.4507042253521139</v>
      </c>
      <c r="F11" s="255">
        <v>66</v>
      </c>
      <c r="G11" s="192">
        <f>F11/1.42</f>
        <v>46.478873239436624</v>
      </c>
      <c r="H11" s="193" t="s">
        <v>89</v>
      </c>
      <c r="I11" s="193">
        <f>J11-(2/1.42)</f>
        <v>41.549295774647888</v>
      </c>
      <c r="J11" s="194">
        <f>(F11-5)/1.42</f>
        <v>42.95774647887324</v>
      </c>
      <c r="K11" s="193">
        <f>J11+(6/1.42)</f>
        <v>47.183098591549296</v>
      </c>
      <c r="L11" s="195">
        <v>14</v>
      </c>
      <c r="M11" s="196" t="s">
        <v>90</v>
      </c>
      <c r="N11" s="196">
        <v>11.4</v>
      </c>
      <c r="O11" s="197">
        <v>115</v>
      </c>
      <c r="P11" s="197">
        <v>95</v>
      </c>
      <c r="Q11" s="197">
        <v>14777645</v>
      </c>
      <c r="R11" s="198">
        <f>Q11-Q10</f>
        <v>3935</v>
      </c>
      <c r="S11" s="199">
        <f>R11*24/1000</f>
        <v>94.44</v>
      </c>
      <c r="T11" s="199">
        <f>R11/1000</f>
        <v>3.9350000000000001</v>
      </c>
      <c r="U11" s="200">
        <v>4.8</v>
      </c>
      <c r="V11" s="200">
        <f>U11</f>
        <v>4.8</v>
      </c>
      <c r="W11" s="262" t="s">
        <v>132</v>
      </c>
      <c r="X11" s="256">
        <v>0</v>
      </c>
      <c r="Y11" s="256">
        <v>0</v>
      </c>
      <c r="Z11" s="256">
        <v>1035</v>
      </c>
      <c r="AA11" s="256">
        <v>0</v>
      </c>
      <c r="AB11" s="256">
        <v>1110</v>
      </c>
      <c r="AC11" s="201" t="s">
        <v>91</v>
      </c>
      <c r="AD11" s="201" t="s">
        <v>91</v>
      </c>
      <c r="AE11" s="201" t="s">
        <v>91</v>
      </c>
      <c r="AF11" s="202" t="s">
        <v>91</v>
      </c>
      <c r="AG11" s="202">
        <v>32535402</v>
      </c>
      <c r="AH11" s="203">
        <f>IF(ISBLANK(AG11),"-",AG11-AG10)</f>
        <v>704</v>
      </c>
      <c r="AI11" s="204">
        <f>AH11/T11</f>
        <v>178.90724269377381</v>
      </c>
      <c r="AJ11" s="205">
        <v>0</v>
      </c>
      <c r="AK11" s="205">
        <v>0</v>
      </c>
      <c r="AL11" s="205">
        <v>1</v>
      </c>
      <c r="AM11" s="205">
        <v>0</v>
      </c>
      <c r="AN11" s="205">
        <v>1</v>
      </c>
      <c r="AO11" s="205">
        <v>0.35</v>
      </c>
      <c r="AP11" s="328">
        <v>7157989</v>
      </c>
      <c r="AQ11" s="256">
        <f>AP11-AP10</f>
        <v>1102</v>
      </c>
      <c r="AR11" s="206"/>
      <c r="AS11" s="207" t="s">
        <v>114</v>
      </c>
      <c r="AV11" s="188" t="s">
        <v>89</v>
      </c>
      <c r="AW11" s="188" t="s">
        <v>92</v>
      </c>
      <c r="AY11" s="253" t="s">
        <v>134</v>
      </c>
    </row>
    <row r="12" spans="2:51" x14ac:dyDescent="0.25">
      <c r="B12" s="190">
        <v>2.0416666666666701</v>
      </c>
      <c r="C12" s="190">
        <v>8.3333333333333329E-2</v>
      </c>
      <c r="D12" s="191">
        <v>13</v>
      </c>
      <c r="E12" s="192">
        <f t="shared" ref="E12:E34" si="0">D12/1.42</f>
        <v>9.1549295774647899</v>
      </c>
      <c r="F12" s="255">
        <v>66</v>
      </c>
      <c r="G12" s="192">
        <f t="shared" ref="G12:G34" si="1">F12/1.42</f>
        <v>46.478873239436624</v>
      </c>
      <c r="H12" s="193" t="s">
        <v>89</v>
      </c>
      <c r="I12" s="193">
        <f t="shared" ref="I12:I34" si="2">J12-(2/1.42)</f>
        <v>41.549295774647888</v>
      </c>
      <c r="J12" s="194">
        <f>(F12-5)/1.42</f>
        <v>42.95774647887324</v>
      </c>
      <c r="K12" s="193">
        <f>J12+(6/1.42)</f>
        <v>47.183098591549296</v>
      </c>
      <c r="L12" s="195">
        <v>14</v>
      </c>
      <c r="M12" s="196" t="s">
        <v>90</v>
      </c>
      <c r="N12" s="196">
        <v>11.2</v>
      </c>
      <c r="O12" s="197">
        <v>115</v>
      </c>
      <c r="P12" s="197">
        <v>93</v>
      </c>
      <c r="Q12" s="197">
        <v>14781534</v>
      </c>
      <c r="R12" s="198">
        <f t="shared" ref="R12:R34" si="3">Q12-Q11</f>
        <v>3889</v>
      </c>
      <c r="S12" s="199">
        <f t="shared" ref="S12:S34" si="4">R12*24/1000</f>
        <v>93.335999999999999</v>
      </c>
      <c r="T12" s="199">
        <f t="shared" ref="T12:T34" si="5">R12/1000</f>
        <v>3.8889999999999998</v>
      </c>
      <c r="U12" s="200">
        <v>5.9</v>
      </c>
      <c r="V12" s="200">
        <f t="shared" ref="V12:V34" si="6">U12</f>
        <v>5.9</v>
      </c>
      <c r="W12" s="262" t="s">
        <v>132</v>
      </c>
      <c r="X12" s="256">
        <v>0</v>
      </c>
      <c r="Y12" s="256">
        <v>0</v>
      </c>
      <c r="Z12" s="256">
        <v>1010</v>
      </c>
      <c r="AA12" s="256">
        <v>0</v>
      </c>
      <c r="AB12" s="256">
        <v>1059</v>
      </c>
      <c r="AC12" s="201" t="s">
        <v>91</v>
      </c>
      <c r="AD12" s="201" t="s">
        <v>91</v>
      </c>
      <c r="AE12" s="201" t="s">
        <v>91</v>
      </c>
      <c r="AF12" s="202" t="s">
        <v>91</v>
      </c>
      <c r="AG12" s="202">
        <v>32536010</v>
      </c>
      <c r="AH12" s="203">
        <f>IF(ISBLANK(AG12),"-",AG12-AG11)</f>
        <v>608</v>
      </c>
      <c r="AI12" s="204">
        <f t="shared" ref="AI12:AI34" si="7">AH12/T12</f>
        <v>156.33839033170483</v>
      </c>
      <c r="AJ12" s="205">
        <v>0</v>
      </c>
      <c r="AK12" s="205">
        <v>0</v>
      </c>
      <c r="AL12" s="205">
        <v>1</v>
      </c>
      <c r="AM12" s="205">
        <v>0</v>
      </c>
      <c r="AN12" s="205">
        <v>1</v>
      </c>
      <c r="AO12" s="205">
        <v>0.35</v>
      </c>
      <c r="AP12" s="256">
        <v>7159109</v>
      </c>
      <c r="AQ12" s="256">
        <f t="shared" ref="AQ12:AQ34" si="8">AP12-AP11</f>
        <v>1120</v>
      </c>
      <c r="AR12" s="208"/>
      <c r="AS12" s="207" t="s">
        <v>114</v>
      </c>
      <c r="AV12" s="188" t="s">
        <v>93</v>
      </c>
      <c r="AW12" s="188" t="s">
        <v>94</v>
      </c>
      <c r="AY12" s="253" t="s">
        <v>3</v>
      </c>
    </row>
    <row r="13" spans="2:51" x14ac:dyDescent="0.25">
      <c r="B13" s="190">
        <v>2.0833333333333299</v>
      </c>
      <c r="C13" s="190">
        <v>0.125</v>
      </c>
      <c r="D13" s="191">
        <v>15</v>
      </c>
      <c r="E13" s="192">
        <f t="shared" si="0"/>
        <v>10.563380281690142</v>
      </c>
      <c r="F13" s="255">
        <v>66</v>
      </c>
      <c r="G13" s="192">
        <f t="shared" si="1"/>
        <v>46.478873239436624</v>
      </c>
      <c r="H13" s="193" t="s">
        <v>89</v>
      </c>
      <c r="I13" s="193">
        <f t="shared" si="2"/>
        <v>41.549295774647888</v>
      </c>
      <c r="J13" s="194">
        <f>(F13-5)/1.42</f>
        <v>42.95774647887324</v>
      </c>
      <c r="K13" s="193">
        <f>J13+(6/1.42)</f>
        <v>47.183098591549296</v>
      </c>
      <c r="L13" s="195">
        <v>14</v>
      </c>
      <c r="M13" s="196" t="s">
        <v>90</v>
      </c>
      <c r="N13" s="196">
        <v>11.2</v>
      </c>
      <c r="O13" s="197">
        <v>118</v>
      </c>
      <c r="P13" s="197">
        <v>94</v>
      </c>
      <c r="Q13" s="197">
        <v>14785404</v>
      </c>
      <c r="R13" s="198">
        <f t="shared" si="3"/>
        <v>3870</v>
      </c>
      <c r="S13" s="199">
        <f t="shared" si="4"/>
        <v>92.88</v>
      </c>
      <c r="T13" s="199">
        <f t="shared" si="5"/>
        <v>3.87</v>
      </c>
      <c r="U13" s="200">
        <v>7.1</v>
      </c>
      <c r="V13" s="200">
        <f t="shared" si="6"/>
        <v>7.1</v>
      </c>
      <c r="W13" s="262" t="s">
        <v>132</v>
      </c>
      <c r="X13" s="256">
        <v>0</v>
      </c>
      <c r="Y13" s="256">
        <v>0</v>
      </c>
      <c r="Z13" s="256">
        <v>998</v>
      </c>
      <c r="AA13" s="256">
        <v>0</v>
      </c>
      <c r="AB13" s="256">
        <v>1059</v>
      </c>
      <c r="AC13" s="201" t="s">
        <v>91</v>
      </c>
      <c r="AD13" s="201" t="s">
        <v>91</v>
      </c>
      <c r="AE13" s="201" t="s">
        <v>91</v>
      </c>
      <c r="AF13" s="202" t="s">
        <v>91</v>
      </c>
      <c r="AG13" s="202">
        <v>32536616</v>
      </c>
      <c r="AH13" s="203">
        <f>IF(ISBLANK(AG13),"-",AG13-AG12)</f>
        <v>606</v>
      </c>
      <c r="AI13" s="204">
        <f t="shared" si="7"/>
        <v>156.58914728682171</v>
      </c>
      <c r="AJ13" s="205">
        <v>0</v>
      </c>
      <c r="AK13" s="205">
        <v>0</v>
      </c>
      <c r="AL13" s="205">
        <v>1</v>
      </c>
      <c r="AM13" s="205">
        <v>0</v>
      </c>
      <c r="AN13" s="205">
        <v>1</v>
      </c>
      <c r="AO13" s="205">
        <v>0.35</v>
      </c>
      <c r="AP13" s="256">
        <v>7160387</v>
      </c>
      <c r="AQ13" s="256">
        <f t="shared" si="8"/>
        <v>1278</v>
      </c>
      <c r="AR13" s="206"/>
      <c r="AS13" s="207" t="s">
        <v>114</v>
      </c>
      <c r="AV13" s="188" t="s">
        <v>95</v>
      </c>
      <c r="AW13" s="188" t="s">
        <v>96</v>
      </c>
      <c r="AY13" s="253" t="s">
        <v>136</v>
      </c>
    </row>
    <row r="14" spans="2:51" x14ac:dyDescent="0.25">
      <c r="B14" s="190">
        <v>2.125</v>
      </c>
      <c r="C14" s="190">
        <v>0.16666666666666699</v>
      </c>
      <c r="D14" s="191">
        <v>15</v>
      </c>
      <c r="E14" s="192">
        <f t="shared" si="0"/>
        <v>10.563380281690142</v>
      </c>
      <c r="F14" s="255">
        <v>66</v>
      </c>
      <c r="G14" s="192">
        <f t="shared" si="1"/>
        <v>46.478873239436624</v>
      </c>
      <c r="H14" s="193" t="s">
        <v>89</v>
      </c>
      <c r="I14" s="193">
        <f t="shared" si="2"/>
        <v>41.549295774647888</v>
      </c>
      <c r="J14" s="194">
        <f>(F14-5)/1.42</f>
        <v>42.95774647887324</v>
      </c>
      <c r="K14" s="193">
        <f>J14+(6/1.42)</f>
        <v>47.183098591549296</v>
      </c>
      <c r="L14" s="195">
        <v>14</v>
      </c>
      <c r="M14" s="196" t="s">
        <v>90</v>
      </c>
      <c r="N14" s="196">
        <v>12.8</v>
      </c>
      <c r="O14" s="197">
        <v>117</v>
      </c>
      <c r="P14" s="197">
        <v>92</v>
      </c>
      <c r="Q14" s="197">
        <v>14789318</v>
      </c>
      <c r="R14" s="198">
        <f t="shared" si="3"/>
        <v>3914</v>
      </c>
      <c r="S14" s="199">
        <f t="shared" si="4"/>
        <v>93.936000000000007</v>
      </c>
      <c r="T14" s="199">
        <f t="shared" si="5"/>
        <v>3.9140000000000001</v>
      </c>
      <c r="U14" s="200">
        <v>8.9</v>
      </c>
      <c r="V14" s="200">
        <f t="shared" si="6"/>
        <v>8.9</v>
      </c>
      <c r="W14" s="262" t="s">
        <v>132</v>
      </c>
      <c r="X14" s="256">
        <v>0</v>
      </c>
      <c r="Y14" s="256">
        <v>0</v>
      </c>
      <c r="Z14" s="256">
        <v>947</v>
      </c>
      <c r="AA14" s="256">
        <v>0</v>
      </c>
      <c r="AB14" s="256">
        <v>1059</v>
      </c>
      <c r="AC14" s="201" t="s">
        <v>91</v>
      </c>
      <c r="AD14" s="201" t="s">
        <v>91</v>
      </c>
      <c r="AE14" s="201" t="s">
        <v>91</v>
      </c>
      <c r="AF14" s="202" t="s">
        <v>91</v>
      </c>
      <c r="AG14" s="202">
        <v>32537234</v>
      </c>
      <c r="AH14" s="203">
        <f t="shared" ref="AH14:AH34" si="9">IF(ISBLANK(AG14),"-",AG14-AG13)</f>
        <v>618</v>
      </c>
      <c r="AI14" s="204">
        <f t="shared" si="7"/>
        <v>157.89473684210526</v>
      </c>
      <c r="AJ14" s="205">
        <v>0</v>
      </c>
      <c r="AK14" s="205">
        <v>0</v>
      </c>
      <c r="AL14" s="205">
        <v>1</v>
      </c>
      <c r="AM14" s="205">
        <v>0</v>
      </c>
      <c r="AN14" s="205">
        <v>1</v>
      </c>
      <c r="AO14" s="205">
        <v>0.35</v>
      </c>
      <c r="AP14" s="256">
        <v>7161643</v>
      </c>
      <c r="AQ14" s="256">
        <f t="shared" si="8"/>
        <v>1256</v>
      </c>
      <c r="AR14" s="206"/>
      <c r="AS14" s="207" t="s">
        <v>114</v>
      </c>
      <c r="AT14" s="209"/>
      <c r="AV14" s="188" t="s">
        <v>97</v>
      </c>
      <c r="AW14" s="188" t="s">
        <v>98</v>
      </c>
      <c r="AY14" s="253" t="s">
        <v>135</v>
      </c>
    </row>
    <row r="15" spans="2:51" x14ac:dyDescent="0.25">
      <c r="B15" s="190">
        <v>2.1666666666666701</v>
      </c>
      <c r="C15" s="190">
        <v>0.20833333333333301</v>
      </c>
      <c r="D15" s="191">
        <v>18</v>
      </c>
      <c r="E15" s="192">
        <f t="shared" si="0"/>
        <v>12.67605633802817</v>
      </c>
      <c r="F15" s="255">
        <v>66</v>
      </c>
      <c r="G15" s="192">
        <f t="shared" si="1"/>
        <v>46.478873239436624</v>
      </c>
      <c r="H15" s="193" t="s">
        <v>89</v>
      </c>
      <c r="I15" s="193">
        <f t="shared" si="2"/>
        <v>41.549295774647888</v>
      </c>
      <c r="J15" s="194">
        <f>(F15-5)/1.42</f>
        <v>42.95774647887324</v>
      </c>
      <c r="K15" s="193">
        <f>J15+(6/1.42)</f>
        <v>47.183098591549296</v>
      </c>
      <c r="L15" s="195">
        <v>18</v>
      </c>
      <c r="M15" s="196" t="s">
        <v>90</v>
      </c>
      <c r="N15" s="196">
        <v>13.1</v>
      </c>
      <c r="O15" s="197">
        <v>103</v>
      </c>
      <c r="P15" s="197">
        <v>103</v>
      </c>
      <c r="Q15" s="197">
        <v>14793373</v>
      </c>
      <c r="R15" s="198">
        <f t="shared" si="3"/>
        <v>4055</v>
      </c>
      <c r="S15" s="199">
        <f t="shared" si="4"/>
        <v>97.32</v>
      </c>
      <c r="T15" s="199">
        <f t="shared" si="5"/>
        <v>4.0549999999999997</v>
      </c>
      <c r="U15" s="200">
        <v>9.5</v>
      </c>
      <c r="V15" s="200">
        <f t="shared" si="6"/>
        <v>9.5</v>
      </c>
      <c r="W15" s="262" t="s">
        <v>132</v>
      </c>
      <c r="X15" s="256">
        <v>0</v>
      </c>
      <c r="Y15" s="256">
        <v>0</v>
      </c>
      <c r="Z15" s="256">
        <v>1007</v>
      </c>
      <c r="AA15" s="256">
        <v>0</v>
      </c>
      <c r="AB15" s="256">
        <v>1059</v>
      </c>
      <c r="AC15" s="201" t="s">
        <v>91</v>
      </c>
      <c r="AD15" s="201" t="s">
        <v>91</v>
      </c>
      <c r="AE15" s="201" t="s">
        <v>91</v>
      </c>
      <c r="AF15" s="202" t="s">
        <v>91</v>
      </c>
      <c r="AG15" s="202">
        <v>32537830</v>
      </c>
      <c r="AH15" s="203">
        <f t="shared" si="9"/>
        <v>596</v>
      </c>
      <c r="AI15" s="204">
        <f t="shared" si="7"/>
        <v>146.97903822441432</v>
      </c>
      <c r="AJ15" s="205">
        <v>0</v>
      </c>
      <c r="AK15" s="205">
        <v>0</v>
      </c>
      <c r="AL15" s="205">
        <v>1</v>
      </c>
      <c r="AM15" s="205">
        <v>0</v>
      </c>
      <c r="AN15" s="205">
        <v>1</v>
      </c>
      <c r="AO15" s="205">
        <v>0.35</v>
      </c>
      <c r="AP15" s="256">
        <v>7162754</v>
      </c>
      <c r="AQ15" s="256">
        <f t="shared" si="8"/>
        <v>1111</v>
      </c>
      <c r="AR15" s="206"/>
      <c r="AS15" s="207" t="s">
        <v>114</v>
      </c>
      <c r="AV15" s="188" t="s">
        <v>99</v>
      </c>
      <c r="AW15" s="188" t="s">
        <v>100</v>
      </c>
      <c r="AY15" s="253" t="s">
        <v>143</v>
      </c>
    </row>
    <row r="16" spans="2:51" x14ac:dyDescent="0.25">
      <c r="B16" s="190">
        <v>2.2083333333333299</v>
      </c>
      <c r="C16" s="190">
        <v>0.25</v>
      </c>
      <c r="D16" s="191">
        <v>10</v>
      </c>
      <c r="E16" s="192">
        <f t="shared" si="0"/>
        <v>7.042253521126761</v>
      </c>
      <c r="F16" s="210">
        <v>68</v>
      </c>
      <c r="G16" s="192">
        <f t="shared" si="1"/>
        <v>47.887323943661976</v>
      </c>
      <c r="H16" s="193" t="s">
        <v>89</v>
      </c>
      <c r="I16" s="193">
        <f t="shared" si="2"/>
        <v>46.478873239436624</v>
      </c>
      <c r="J16" s="194">
        <f t="shared" ref="J16:J25" si="10">F16/1.42</f>
        <v>47.887323943661976</v>
      </c>
      <c r="K16" s="193">
        <f>J16+1.42</f>
        <v>49.307323943661977</v>
      </c>
      <c r="L16" s="195">
        <v>19</v>
      </c>
      <c r="M16" s="196" t="s">
        <v>101</v>
      </c>
      <c r="N16" s="196">
        <v>13.1</v>
      </c>
      <c r="O16" s="197">
        <v>124</v>
      </c>
      <c r="P16" s="197">
        <v>123</v>
      </c>
      <c r="Q16" s="197">
        <v>14797957</v>
      </c>
      <c r="R16" s="198">
        <f t="shared" si="3"/>
        <v>4584</v>
      </c>
      <c r="S16" s="199">
        <f t="shared" si="4"/>
        <v>110.01600000000001</v>
      </c>
      <c r="T16" s="199">
        <f t="shared" si="5"/>
        <v>4.5839999999999996</v>
      </c>
      <c r="U16" s="200">
        <v>9.5</v>
      </c>
      <c r="V16" s="200">
        <f t="shared" si="6"/>
        <v>9.5</v>
      </c>
      <c r="W16" s="262" t="s">
        <v>132</v>
      </c>
      <c r="X16" s="256">
        <v>0</v>
      </c>
      <c r="Y16" s="256">
        <v>0</v>
      </c>
      <c r="Z16" s="256">
        <v>1161</v>
      </c>
      <c r="AA16" s="256">
        <v>0</v>
      </c>
      <c r="AB16" s="256">
        <v>1199</v>
      </c>
      <c r="AC16" s="201" t="s">
        <v>91</v>
      </c>
      <c r="AD16" s="201" t="s">
        <v>91</v>
      </c>
      <c r="AE16" s="201" t="s">
        <v>91</v>
      </c>
      <c r="AF16" s="202" t="s">
        <v>91</v>
      </c>
      <c r="AG16" s="202">
        <v>32538590</v>
      </c>
      <c r="AH16" s="203">
        <f t="shared" si="9"/>
        <v>760</v>
      </c>
      <c r="AI16" s="204">
        <f t="shared" si="7"/>
        <v>165.79406631762654</v>
      </c>
      <c r="AJ16" s="205">
        <v>0</v>
      </c>
      <c r="AK16" s="205">
        <v>0</v>
      </c>
      <c r="AL16" s="205">
        <v>1</v>
      </c>
      <c r="AM16" s="205">
        <v>0</v>
      </c>
      <c r="AN16" s="205">
        <v>1</v>
      </c>
      <c r="AO16" s="329">
        <v>0</v>
      </c>
      <c r="AP16" s="256">
        <v>7162754</v>
      </c>
      <c r="AQ16" s="256">
        <f t="shared" si="8"/>
        <v>0</v>
      </c>
      <c r="AR16" s="208"/>
      <c r="AS16" s="207" t="s">
        <v>102</v>
      </c>
      <c r="AV16" s="188" t="s">
        <v>103</v>
      </c>
      <c r="AW16" s="188" t="s">
        <v>104</v>
      </c>
      <c r="AY16" s="253" t="s">
        <v>133</v>
      </c>
    </row>
    <row r="17" spans="1:51" x14ac:dyDescent="0.25">
      <c r="B17" s="190">
        <v>2.25</v>
      </c>
      <c r="C17" s="190">
        <v>0.29166666666666702</v>
      </c>
      <c r="D17" s="191">
        <v>8</v>
      </c>
      <c r="E17" s="192">
        <f t="shared" si="0"/>
        <v>5.6338028169014089</v>
      </c>
      <c r="F17" s="210">
        <v>83</v>
      </c>
      <c r="G17" s="192">
        <f t="shared" si="1"/>
        <v>58.450704225352112</v>
      </c>
      <c r="H17" s="193" t="s">
        <v>89</v>
      </c>
      <c r="I17" s="193">
        <f t="shared" si="2"/>
        <v>57.04225352112676</v>
      </c>
      <c r="J17" s="194">
        <f t="shared" si="10"/>
        <v>58.450704225352112</v>
      </c>
      <c r="K17" s="193">
        <f t="shared" ref="K17:K22" si="11">J17+1.42</f>
        <v>59.870704225352114</v>
      </c>
      <c r="L17" s="195">
        <v>19</v>
      </c>
      <c r="M17" s="196" t="s">
        <v>101</v>
      </c>
      <c r="N17" s="196">
        <v>16.7</v>
      </c>
      <c r="O17" s="197">
        <v>138</v>
      </c>
      <c r="P17" s="197">
        <v>144</v>
      </c>
      <c r="Q17" s="197">
        <v>14803936</v>
      </c>
      <c r="R17" s="198">
        <f t="shared" si="3"/>
        <v>5979</v>
      </c>
      <c r="S17" s="199">
        <f t="shared" si="4"/>
        <v>143.49600000000001</v>
      </c>
      <c r="T17" s="199">
        <f t="shared" si="5"/>
        <v>5.9790000000000001</v>
      </c>
      <c r="U17" s="200">
        <v>9</v>
      </c>
      <c r="V17" s="200">
        <f t="shared" si="6"/>
        <v>9</v>
      </c>
      <c r="W17" s="262" t="s">
        <v>152</v>
      </c>
      <c r="X17" s="256">
        <v>0</v>
      </c>
      <c r="Y17" s="256">
        <v>1027</v>
      </c>
      <c r="Z17" s="256">
        <v>1195</v>
      </c>
      <c r="AA17" s="256">
        <v>1185</v>
      </c>
      <c r="AB17" s="256">
        <v>1198</v>
      </c>
      <c r="AC17" s="201" t="s">
        <v>91</v>
      </c>
      <c r="AD17" s="201" t="s">
        <v>91</v>
      </c>
      <c r="AE17" s="201" t="s">
        <v>91</v>
      </c>
      <c r="AF17" s="202" t="s">
        <v>91</v>
      </c>
      <c r="AG17" s="202">
        <v>32539926</v>
      </c>
      <c r="AH17" s="203">
        <f t="shared" si="9"/>
        <v>1336</v>
      </c>
      <c r="AI17" s="204">
        <f t="shared" si="7"/>
        <v>223.44873724703126</v>
      </c>
      <c r="AJ17" s="205">
        <v>0</v>
      </c>
      <c r="AK17" s="205">
        <v>1</v>
      </c>
      <c r="AL17" s="205">
        <v>1</v>
      </c>
      <c r="AM17" s="205">
        <v>1</v>
      </c>
      <c r="AN17" s="205">
        <v>1</v>
      </c>
      <c r="AO17" s="329">
        <v>0</v>
      </c>
      <c r="AP17" s="256">
        <v>7162754</v>
      </c>
      <c r="AQ17" s="256">
        <f t="shared" si="8"/>
        <v>0</v>
      </c>
      <c r="AR17" s="206"/>
      <c r="AS17" s="207" t="s">
        <v>102</v>
      </c>
      <c r="AT17" s="209"/>
      <c r="AV17" s="188" t="s">
        <v>105</v>
      </c>
      <c r="AW17" s="188" t="s">
        <v>106</v>
      </c>
      <c r="AY17" s="257"/>
    </row>
    <row r="18" spans="1:51" x14ac:dyDescent="0.25">
      <c r="B18" s="190">
        <v>2.2916666666666701</v>
      </c>
      <c r="C18" s="190">
        <v>0.33333333333333298</v>
      </c>
      <c r="D18" s="191">
        <v>7</v>
      </c>
      <c r="E18" s="192">
        <f t="shared" si="0"/>
        <v>4.9295774647887329</v>
      </c>
      <c r="F18" s="210">
        <v>83</v>
      </c>
      <c r="G18" s="192">
        <f t="shared" si="1"/>
        <v>58.450704225352112</v>
      </c>
      <c r="H18" s="193" t="s">
        <v>89</v>
      </c>
      <c r="I18" s="193">
        <f t="shared" si="2"/>
        <v>57.04225352112676</v>
      </c>
      <c r="J18" s="194">
        <f t="shared" si="10"/>
        <v>58.450704225352112</v>
      </c>
      <c r="K18" s="193">
        <f t="shared" si="11"/>
        <v>59.870704225352114</v>
      </c>
      <c r="L18" s="195">
        <v>19</v>
      </c>
      <c r="M18" s="196" t="s">
        <v>101</v>
      </c>
      <c r="N18" s="196">
        <v>17.3</v>
      </c>
      <c r="O18" s="197">
        <v>135</v>
      </c>
      <c r="P18" s="197">
        <v>149</v>
      </c>
      <c r="Q18" s="197">
        <v>14810083</v>
      </c>
      <c r="R18" s="198">
        <f t="shared" si="3"/>
        <v>6147</v>
      </c>
      <c r="S18" s="199">
        <f t="shared" si="4"/>
        <v>147.52799999999999</v>
      </c>
      <c r="T18" s="199">
        <f t="shared" si="5"/>
        <v>6.1470000000000002</v>
      </c>
      <c r="U18" s="200">
        <v>8.4</v>
      </c>
      <c r="V18" s="200">
        <f t="shared" si="6"/>
        <v>8.4</v>
      </c>
      <c r="W18" s="262" t="s">
        <v>152</v>
      </c>
      <c r="X18" s="256">
        <v>0</v>
      </c>
      <c r="Y18" s="256">
        <v>1096</v>
      </c>
      <c r="Z18" s="256">
        <v>1195</v>
      </c>
      <c r="AA18" s="256">
        <v>1185</v>
      </c>
      <c r="AB18" s="256">
        <v>1198</v>
      </c>
      <c r="AC18" s="201" t="s">
        <v>91</v>
      </c>
      <c r="AD18" s="201" t="s">
        <v>91</v>
      </c>
      <c r="AE18" s="201" t="s">
        <v>91</v>
      </c>
      <c r="AF18" s="202" t="s">
        <v>91</v>
      </c>
      <c r="AG18" s="202">
        <v>32541300</v>
      </c>
      <c r="AH18" s="203">
        <f t="shared" si="9"/>
        <v>1374</v>
      </c>
      <c r="AI18" s="204">
        <f t="shared" si="7"/>
        <v>223.5236700829673</v>
      </c>
      <c r="AJ18" s="205">
        <v>0</v>
      </c>
      <c r="AK18" s="205">
        <v>1</v>
      </c>
      <c r="AL18" s="205">
        <v>1</v>
      </c>
      <c r="AM18" s="205">
        <v>1</v>
      </c>
      <c r="AN18" s="205">
        <v>1</v>
      </c>
      <c r="AO18" s="329">
        <v>0</v>
      </c>
      <c r="AP18" s="256">
        <v>7162754</v>
      </c>
      <c r="AQ18" s="256">
        <f t="shared" si="8"/>
        <v>0</v>
      </c>
      <c r="AR18" s="206"/>
      <c r="AS18" s="207" t="s">
        <v>102</v>
      </c>
      <c r="AV18" s="188" t="s">
        <v>107</v>
      </c>
      <c r="AW18" s="188" t="s">
        <v>108</v>
      </c>
      <c r="AY18" s="257"/>
    </row>
    <row r="19" spans="1:51" x14ac:dyDescent="0.25">
      <c r="B19" s="190">
        <v>2.3333333333333299</v>
      </c>
      <c r="C19" s="190">
        <v>0.375</v>
      </c>
      <c r="D19" s="191">
        <v>7</v>
      </c>
      <c r="E19" s="192">
        <f t="shared" si="0"/>
        <v>4.9295774647887329</v>
      </c>
      <c r="F19" s="210">
        <v>83</v>
      </c>
      <c r="G19" s="192">
        <f t="shared" si="1"/>
        <v>58.450704225352112</v>
      </c>
      <c r="H19" s="193" t="s">
        <v>89</v>
      </c>
      <c r="I19" s="193">
        <f t="shared" si="2"/>
        <v>57.04225352112676</v>
      </c>
      <c r="J19" s="194">
        <f t="shared" si="10"/>
        <v>58.450704225352112</v>
      </c>
      <c r="K19" s="193">
        <f t="shared" si="11"/>
        <v>59.870704225352114</v>
      </c>
      <c r="L19" s="195">
        <v>19</v>
      </c>
      <c r="M19" s="196" t="s">
        <v>101</v>
      </c>
      <c r="N19" s="196">
        <v>18.399999999999999</v>
      </c>
      <c r="O19" s="197">
        <v>133</v>
      </c>
      <c r="P19" s="197">
        <v>152</v>
      </c>
      <c r="Q19" s="197">
        <v>14816348</v>
      </c>
      <c r="R19" s="198">
        <f t="shared" si="3"/>
        <v>6265</v>
      </c>
      <c r="S19" s="199">
        <f t="shared" si="4"/>
        <v>150.36000000000001</v>
      </c>
      <c r="T19" s="199">
        <f t="shared" si="5"/>
        <v>6.2649999999999997</v>
      </c>
      <c r="U19" s="200">
        <v>7.3</v>
      </c>
      <c r="V19" s="200">
        <f t="shared" si="6"/>
        <v>7.3</v>
      </c>
      <c r="W19" s="262" t="s">
        <v>152</v>
      </c>
      <c r="X19" s="256">
        <v>0</v>
      </c>
      <c r="Y19" s="256">
        <v>1104</v>
      </c>
      <c r="Z19" s="256">
        <v>1195</v>
      </c>
      <c r="AA19" s="256">
        <v>1185</v>
      </c>
      <c r="AB19" s="256">
        <v>1198</v>
      </c>
      <c r="AC19" s="201" t="s">
        <v>91</v>
      </c>
      <c r="AD19" s="201" t="s">
        <v>91</v>
      </c>
      <c r="AE19" s="201" t="s">
        <v>91</v>
      </c>
      <c r="AF19" s="202" t="s">
        <v>91</v>
      </c>
      <c r="AG19" s="202">
        <v>32542718</v>
      </c>
      <c r="AH19" s="203">
        <f t="shared" si="9"/>
        <v>1418</v>
      </c>
      <c r="AI19" s="204">
        <f t="shared" si="7"/>
        <v>226.33679169992021</v>
      </c>
      <c r="AJ19" s="205">
        <v>0</v>
      </c>
      <c r="AK19" s="205">
        <v>1</v>
      </c>
      <c r="AL19" s="205">
        <v>1</v>
      </c>
      <c r="AM19" s="205">
        <v>1</v>
      </c>
      <c r="AN19" s="205">
        <v>1</v>
      </c>
      <c r="AO19" s="329">
        <v>0</v>
      </c>
      <c r="AP19" s="256">
        <v>7162754</v>
      </c>
      <c r="AQ19" s="256">
        <f t="shared" si="8"/>
        <v>0</v>
      </c>
      <c r="AR19" s="206"/>
      <c r="AS19" s="207" t="s">
        <v>102</v>
      </c>
      <c r="AV19" s="188" t="s">
        <v>109</v>
      </c>
      <c r="AW19" s="188" t="s">
        <v>110</v>
      </c>
      <c r="AY19" s="257"/>
    </row>
    <row r="20" spans="1:51" x14ac:dyDescent="0.25">
      <c r="B20" s="190">
        <v>2.375</v>
      </c>
      <c r="C20" s="190">
        <v>0.41666666666666669</v>
      </c>
      <c r="D20" s="191">
        <v>8</v>
      </c>
      <c r="E20" s="192">
        <f t="shared" si="0"/>
        <v>5.6338028169014089</v>
      </c>
      <c r="F20" s="210">
        <v>83</v>
      </c>
      <c r="G20" s="192">
        <f t="shared" si="1"/>
        <v>58.450704225352112</v>
      </c>
      <c r="H20" s="193" t="s">
        <v>89</v>
      </c>
      <c r="I20" s="193">
        <f t="shared" si="2"/>
        <v>57.04225352112676</v>
      </c>
      <c r="J20" s="194">
        <f t="shared" si="10"/>
        <v>58.450704225352112</v>
      </c>
      <c r="K20" s="193">
        <f t="shared" si="11"/>
        <v>59.870704225352114</v>
      </c>
      <c r="L20" s="195">
        <v>19</v>
      </c>
      <c r="M20" s="196" t="s">
        <v>101</v>
      </c>
      <c r="N20" s="196">
        <v>17.7</v>
      </c>
      <c r="O20" s="197">
        <v>134</v>
      </c>
      <c r="P20" s="197">
        <v>148</v>
      </c>
      <c r="Q20" s="197">
        <v>14822479</v>
      </c>
      <c r="R20" s="198">
        <f t="shared" si="3"/>
        <v>6131</v>
      </c>
      <c r="S20" s="199">
        <f t="shared" si="4"/>
        <v>147.14400000000001</v>
      </c>
      <c r="T20" s="199">
        <f t="shared" si="5"/>
        <v>6.1310000000000002</v>
      </c>
      <c r="U20" s="200">
        <v>6.8</v>
      </c>
      <c r="V20" s="200">
        <f t="shared" si="6"/>
        <v>6.8</v>
      </c>
      <c r="W20" s="262" t="s">
        <v>152</v>
      </c>
      <c r="X20" s="256">
        <v>0</v>
      </c>
      <c r="Y20" s="256">
        <v>1073</v>
      </c>
      <c r="Z20" s="256">
        <v>1195</v>
      </c>
      <c r="AA20" s="256">
        <v>1185</v>
      </c>
      <c r="AB20" s="256">
        <v>1198</v>
      </c>
      <c r="AC20" s="201" t="s">
        <v>91</v>
      </c>
      <c r="AD20" s="201" t="s">
        <v>91</v>
      </c>
      <c r="AE20" s="201" t="s">
        <v>91</v>
      </c>
      <c r="AF20" s="202" t="s">
        <v>91</v>
      </c>
      <c r="AG20" s="202">
        <v>32544112</v>
      </c>
      <c r="AH20" s="203">
        <f t="shared" si="9"/>
        <v>1394</v>
      </c>
      <c r="AI20" s="204">
        <f t="shared" si="7"/>
        <v>227.36910781275483</v>
      </c>
      <c r="AJ20" s="205">
        <v>0</v>
      </c>
      <c r="AK20" s="205">
        <v>1</v>
      </c>
      <c r="AL20" s="205">
        <v>1</v>
      </c>
      <c r="AM20" s="205">
        <v>1</v>
      </c>
      <c r="AN20" s="205">
        <v>1</v>
      </c>
      <c r="AO20" s="329">
        <v>0</v>
      </c>
      <c r="AP20" s="256">
        <v>7162754</v>
      </c>
      <c r="AQ20" s="256">
        <f t="shared" si="8"/>
        <v>0</v>
      </c>
      <c r="AR20" s="208"/>
      <c r="AS20" s="207" t="s">
        <v>102</v>
      </c>
      <c r="AY20" s="257"/>
    </row>
    <row r="21" spans="1:51" x14ac:dyDescent="0.25">
      <c r="B21" s="190">
        <v>2.4166666666666701</v>
      </c>
      <c r="C21" s="190">
        <v>0.45833333333333298</v>
      </c>
      <c r="D21" s="191">
        <v>8</v>
      </c>
      <c r="E21" s="192">
        <f t="shared" si="0"/>
        <v>5.6338028169014089</v>
      </c>
      <c r="F21" s="210">
        <v>83</v>
      </c>
      <c r="G21" s="192">
        <f t="shared" si="1"/>
        <v>58.450704225352112</v>
      </c>
      <c r="H21" s="193" t="s">
        <v>89</v>
      </c>
      <c r="I21" s="193">
        <f t="shared" si="2"/>
        <v>57.04225352112676</v>
      </c>
      <c r="J21" s="194">
        <f t="shared" si="10"/>
        <v>58.450704225352112</v>
      </c>
      <c r="K21" s="193">
        <f t="shared" si="11"/>
        <v>59.870704225352114</v>
      </c>
      <c r="L21" s="195">
        <v>19</v>
      </c>
      <c r="M21" s="196" t="s">
        <v>101</v>
      </c>
      <c r="N21" s="196">
        <v>17.7</v>
      </c>
      <c r="O21" s="197">
        <v>136</v>
      </c>
      <c r="P21" s="197">
        <v>141</v>
      </c>
      <c r="Q21" s="197">
        <v>14828610</v>
      </c>
      <c r="R21" s="198">
        <f>Q21-Q20</f>
        <v>6131</v>
      </c>
      <c r="S21" s="199">
        <f t="shared" si="4"/>
        <v>147.14400000000001</v>
      </c>
      <c r="T21" s="199">
        <f t="shared" si="5"/>
        <v>6.1310000000000002</v>
      </c>
      <c r="U21" s="200">
        <v>6.4</v>
      </c>
      <c r="V21" s="200">
        <f t="shared" si="6"/>
        <v>6.4</v>
      </c>
      <c r="W21" s="262" t="s">
        <v>152</v>
      </c>
      <c r="X21" s="256">
        <v>0</v>
      </c>
      <c r="Y21" s="256">
        <v>1056</v>
      </c>
      <c r="Z21" s="256">
        <v>1195</v>
      </c>
      <c r="AA21" s="256">
        <v>1185</v>
      </c>
      <c r="AB21" s="256">
        <v>1198</v>
      </c>
      <c r="AC21" s="201" t="s">
        <v>91</v>
      </c>
      <c r="AD21" s="201" t="s">
        <v>91</v>
      </c>
      <c r="AE21" s="201" t="s">
        <v>91</v>
      </c>
      <c r="AF21" s="202" t="s">
        <v>91</v>
      </c>
      <c r="AG21" s="202">
        <v>32545506</v>
      </c>
      <c r="AH21" s="203">
        <f t="shared" si="9"/>
        <v>1394</v>
      </c>
      <c r="AI21" s="204">
        <f t="shared" si="7"/>
        <v>227.36910781275483</v>
      </c>
      <c r="AJ21" s="205">
        <v>0</v>
      </c>
      <c r="AK21" s="205">
        <v>1</v>
      </c>
      <c r="AL21" s="205">
        <v>1</v>
      </c>
      <c r="AM21" s="205">
        <v>1</v>
      </c>
      <c r="AN21" s="205">
        <v>1</v>
      </c>
      <c r="AO21" s="329">
        <v>0</v>
      </c>
      <c r="AP21" s="256">
        <v>7162754</v>
      </c>
      <c r="AQ21" s="256">
        <f t="shared" si="8"/>
        <v>0</v>
      </c>
      <c r="AR21" s="206"/>
      <c r="AS21" s="207" t="s">
        <v>102</v>
      </c>
      <c r="AY21" s="257"/>
    </row>
    <row r="22" spans="1:51" x14ac:dyDescent="0.25">
      <c r="B22" s="190">
        <v>2.4583333333333299</v>
      </c>
      <c r="C22" s="190">
        <v>0.5</v>
      </c>
      <c r="D22" s="191">
        <v>7</v>
      </c>
      <c r="E22" s="192">
        <f t="shared" si="0"/>
        <v>4.9295774647887329</v>
      </c>
      <c r="F22" s="210">
        <v>83</v>
      </c>
      <c r="G22" s="192">
        <f t="shared" si="1"/>
        <v>58.450704225352112</v>
      </c>
      <c r="H22" s="193" t="s">
        <v>89</v>
      </c>
      <c r="I22" s="193">
        <f t="shared" si="2"/>
        <v>57.04225352112676</v>
      </c>
      <c r="J22" s="194">
        <f t="shared" si="10"/>
        <v>58.450704225352112</v>
      </c>
      <c r="K22" s="193">
        <f t="shared" si="11"/>
        <v>59.870704225352114</v>
      </c>
      <c r="L22" s="195">
        <v>19</v>
      </c>
      <c r="M22" s="196" t="s">
        <v>101</v>
      </c>
      <c r="N22" s="196">
        <v>17.3</v>
      </c>
      <c r="O22" s="197">
        <v>130</v>
      </c>
      <c r="P22" s="197">
        <v>142</v>
      </c>
      <c r="Q22" s="197">
        <v>14834682</v>
      </c>
      <c r="R22" s="198">
        <f t="shared" si="3"/>
        <v>6072</v>
      </c>
      <c r="S22" s="199">
        <f t="shared" si="4"/>
        <v>145.72800000000001</v>
      </c>
      <c r="T22" s="199">
        <f t="shared" si="5"/>
        <v>6.0720000000000001</v>
      </c>
      <c r="U22" s="200">
        <v>5.7</v>
      </c>
      <c r="V22" s="200">
        <f t="shared" si="6"/>
        <v>5.7</v>
      </c>
      <c r="W22" s="262" t="s">
        <v>152</v>
      </c>
      <c r="X22" s="256">
        <v>0</v>
      </c>
      <c r="Y22" s="256">
        <v>1124</v>
      </c>
      <c r="Z22" s="256">
        <v>1195</v>
      </c>
      <c r="AA22" s="256">
        <v>1185</v>
      </c>
      <c r="AB22" s="256">
        <v>1198</v>
      </c>
      <c r="AC22" s="201" t="s">
        <v>91</v>
      </c>
      <c r="AD22" s="201" t="s">
        <v>91</v>
      </c>
      <c r="AE22" s="201" t="s">
        <v>91</v>
      </c>
      <c r="AF22" s="202" t="s">
        <v>91</v>
      </c>
      <c r="AG22" s="202">
        <v>32546878</v>
      </c>
      <c r="AH22" s="203">
        <f t="shared" si="9"/>
        <v>1372</v>
      </c>
      <c r="AI22" s="204">
        <f t="shared" si="7"/>
        <v>225.95520421607378</v>
      </c>
      <c r="AJ22" s="205">
        <v>0</v>
      </c>
      <c r="AK22" s="205">
        <v>1</v>
      </c>
      <c r="AL22" s="205">
        <v>1</v>
      </c>
      <c r="AM22" s="205">
        <v>1</v>
      </c>
      <c r="AN22" s="205">
        <v>1</v>
      </c>
      <c r="AO22" s="329">
        <v>0</v>
      </c>
      <c r="AP22" s="256">
        <v>7162754</v>
      </c>
      <c r="AQ22" s="256">
        <f t="shared" si="8"/>
        <v>0</v>
      </c>
      <c r="AR22" s="206"/>
      <c r="AS22" s="207" t="s">
        <v>102</v>
      </c>
      <c r="AV22" s="211" t="s">
        <v>111</v>
      </c>
      <c r="AY22" s="257"/>
    </row>
    <row r="23" spans="1:51" x14ac:dyDescent="0.25">
      <c r="A23" s="301" t="s">
        <v>144</v>
      </c>
      <c r="B23" s="190">
        <v>2.5</v>
      </c>
      <c r="C23" s="190">
        <v>0.54166666666666696</v>
      </c>
      <c r="D23" s="191">
        <v>5</v>
      </c>
      <c r="E23" s="192">
        <f t="shared" si="0"/>
        <v>3.5211267605633805</v>
      </c>
      <c r="F23" s="255">
        <v>81</v>
      </c>
      <c r="G23" s="192">
        <f t="shared" si="1"/>
        <v>57.04225352112676</v>
      </c>
      <c r="H23" s="193" t="s">
        <v>89</v>
      </c>
      <c r="I23" s="193">
        <f t="shared" si="2"/>
        <v>55.633802816901408</v>
      </c>
      <c r="J23" s="194">
        <f t="shared" si="10"/>
        <v>57.04225352112676</v>
      </c>
      <c r="K23" s="193">
        <f>J23+(6/1.42)</f>
        <v>61.267605633802816</v>
      </c>
      <c r="L23" s="195">
        <v>19</v>
      </c>
      <c r="M23" s="196" t="s">
        <v>101</v>
      </c>
      <c r="N23" s="196">
        <v>17.5</v>
      </c>
      <c r="O23" s="197">
        <v>131</v>
      </c>
      <c r="P23" s="197">
        <v>138</v>
      </c>
      <c r="Q23" s="197">
        <v>14840527</v>
      </c>
      <c r="R23" s="198">
        <f t="shared" si="3"/>
        <v>5845</v>
      </c>
      <c r="S23" s="199">
        <f t="shared" si="4"/>
        <v>140.28</v>
      </c>
      <c r="T23" s="199">
        <f t="shared" si="5"/>
        <v>5.8449999999999998</v>
      </c>
      <c r="U23" s="200">
        <v>5.2</v>
      </c>
      <c r="V23" s="200">
        <f t="shared" si="6"/>
        <v>5.2</v>
      </c>
      <c r="W23" s="262" t="s">
        <v>152</v>
      </c>
      <c r="X23" s="256">
        <v>0</v>
      </c>
      <c r="Y23" s="256">
        <v>1047</v>
      </c>
      <c r="Z23" s="256">
        <v>1195</v>
      </c>
      <c r="AA23" s="256">
        <v>1185</v>
      </c>
      <c r="AB23" s="256">
        <v>1198</v>
      </c>
      <c r="AC23" s="201" t="s">
        <v>91</v>
      </c>
      <c r="AD23" s="201" t="s">
        <v>91</v>
      </c>
      <c r="AE23" s="201" t="s">
        <v>91</v>
      </c>
      <c r="AF23" s="202" t="s">
        <v>91</v>
      </c>
      <c r="AG23" s="202">
        <v>32548226</v>
      </c>
      <c r="AH23" s="203">
        <f t="shared" si="9"/>
        <v>1348</v>
      </c>
      <c r="AI23" s="204">
        <f t="shared" si="7"/>
        <v>230.62446535500428</v>
      </c>
      <c r="AJ23" s="205">
        <v>0</v>
      </c>
      <c r="AK23" s="205">
        <v>1</v>
      </c>
      <c r="AL23" s="205">
        <v>1</v>
      </c>
      <c r="AM23" s="205">
        <v>1</v>
      </c>
      <c r="AN23" s="205">
        <v>1</v>
      </c>
      <c r="AO23" s="329">
        <v>0</v>
      </c>
      <c r="AP23" s="256">
        <v>7162754</v>
      </c>
      <c r="AQ23" s="256">
        <f t="shared" si="8"/>
        <v>0</v>
      </c>
      <c r="AR23" s="206"/>
      <c r="AS23" s="207" t="s">
        <v>114</v>
      </c>
      <c r="AT23" s="209"/>
      <c r="AV23" s="212" t="s">
        <v>112</v>
      </c>
      <c r="AW23" s="213" t="s">
        <v>113</v>
      </c>
      <c r="AY23" s="257"/>
    </row>
    <row r="24" spans="1:51" x14ac:dyDescent="0.25">
      <c r="B24" s="190">
        <v>2.5416666666666701</v>
      </c>
      <c r="C24" s="190">
        <v>0.58333333333333404</v>
      </c>
      <c r="D24" s="191">
        <v>5</v>
      </c>
      <c r="E24" s="192">
        <f t="shared" si="0"/>
        <v>3.5211267605633805</v>
      </c>
      <c r="F24" s="255">
        <v>81</v>
      </c>
      <c r="G24" s="192">
        <f t="shared" si="1"/>
        <v>57.04225352112676</v>
      </c>
      <c r="H24" s="193" t="s">
        <v>89</v>
      </c>
      <c r="I24" s="193">
        <f t="shared" si="2"/>
        <v>55.633802816901408</v>
      </c>
      <c r="J24" s="194">
        <f t="shared" si="10"/>
        <v>57.04225352112676</v>
      </c>
      <c r="K24" s="193">
        <f t="shared" ref="K24:K34" si="12">J24+(6/1.42)</f>
        <v>61.267605633802816</v>
      </c>
      <c r="L24" s="195">
        <v>18</v>
      </c>
      <c r="M24" s="196" t="s">
        <v>101</v>
      </c>
      <c r="N24" s="196">
        <v>17.3</v>
      </c>
      <c r="O24" s="197">
        <v>133</v>
      </c>
      <c r="P24" s="197">
        <v>137</v>
      </c>
      <c r="Q24" s="197">
        <v>14846307</v>
      </c>
      <c r="R24" s="198">
        <f t="shared" si="3"/>
        <v>5780</v>
      </c>
      <c r="S24" s="199">
        <f t="shared" si="4"/>
        <v>138.72</v>
      </c>
      <c r="T24" s="199">
        <f t="shared" si="5"/>
        <v>5.78</v>
      </c>
      <c r="U24" s="200">
        <v>4.8</v>
      </c>
      <c r="V24" s="200">
        <f t="shared" si="6"/>
        <v>4.8</v>
      </c>
      <c r="W24" s="262" t="s">
        <v>152</v>
      </c>
      <c r="X24" s="256">
        <v>0</v>
      </c>
      <c r="Y24" s="256">
        <v>1026</v>
      </c>
      <c r="Z24" s="256">
        <v>1195</v>
      </c>
      <c r="AA24" s="256">
        <v>1185</v>
      </c>
      <c r="AB24" s="256">
        <v>1198</v>
      </c>
      <c r="AC24" s="201" t="s">
        <v>91</v>
      </c>
      <c r="AD24" s="201" t="s">
        <v>91</v>
      </c>
      <c r="AE24" s="201" t="s">
        <v>91</v>
      </c>
      <c r="AF24" s="202" t="s">
        <v>91</v>
      </c>
      <c r="AG24" s="202">
        <v>32549564</v>
      </c>
      <c r="AH24" s="203">
        <f t="shared" si="9"/>
        <v>1338</v>
      </c>
      <c r="AI24" s="204">
        <f t="shared" si="7"/>
        <v>231.48788927335639</v>
      </c>
      <c r="AJ24" s="205">
        <v>0</v>
      </c>
      <c r="AK24" s="205">
        <v>1</v>
      </c>
      <c r="AL24" s="205">
        <v>1</v>
      </c>
      <c r="AM24" s="205">
        <v>1</v>
      </c>
      <c r="AN24" s="205">
        <v>1</v>
      </c>
      <c r="AO24" s="329">
        <v>0</v>
      </c>
      <c r="AP24" s="256">
        <v>7162754</v>
      </c>
      <c r="AQ24" s="256">
        <f t="shared" si="8"/>
        <v>0</v>
      </c>
      <c r="AR24" s="208"/>
      <c r="AS24" s="207" t="s">
        <v>114</v>
      </c>
      <c r="AV24" s="214" t="s">
        <v>30</v>
      </c>
      <c r="AW24" s="214">
        <v>14.7</v>
      </c>
      <c r="AY24" s="257"/>
    </row>
    <row r="25" spans="1:51" x14ac:dyDescent="0.25">
      <c r="B25" s="190">
        <v>2.5833333333333299</v>
      </c>
      <c r="C25" s="190">
        <v>0.625</v>
      </c>
      <c r="D25" s="191">
        <v>7</v>
      </c>
      <c r="E25" s="192">
        <f t="shared" si="0"/>
        <v>4.9295774647887329</v>
      </c>
      <c r="F25" s="255">
        <v>81</v>
      </c>
      <c r="G25" s="192">
        <f t="shared" si="1"/>
        <v>57.04225352112676</v>
      </c>
      <c r="H25" s="193" t="s">
        <v>89</v>
      </c>
      <c r="I25" s="193">
        <f t="shared" si="2"/>
        <v>55.633802816901408</v>
      </c>
      <c r="J25" s="194">
        <f t="shared" si="10"/>
        <v>57.04225352112676</v>
      </c>
      <c r="K25" s="193">
        <f t="shared" si="12"/>
        <v>61.267605633802816</v>
      </c>
      <c r="L25" s="195">
        <v>18</v>
      </c>
      <c r="M25" s="196" t="s">
        <v>101</v>
      </c>
      <c r="N25" s="196">
        <v>16.899999999999999</v>
      </c>
      <c r="O25" s="197">
        <v>133</v>
      </c>
      <c r="P25" s="197">
        <v>133</v>
      </c>
      <c r="Q25" s="197">
        <v>14851932</v>
      </c>
      <c r="R25" s="198">
        <f t="shared" si="3"/>
        <v>5625</v>
      </c>
      <c r="S25" s="199">
        <f t="shared" si="4"/>
        <v>135</v>
      </c>
      <c r="T25" s="199">
        <f t="shared" si="5"/>
        <v>5.625</v>
      </c>
      <c r="U25" s="200">
        <v>4.7</v>
      </c>
      <c r="V25" s="200">
        <f t="shared" si="6"/>
        <v>4.7</v>
      </c>
      <c r="W25" s="262" t="s">
        <v>152</v>
      </c>
      <c r="X25" s="256">
        <v>0</v>
      </c>
      <c r="Y25" s="256">
        <v>1026</v>
      </c>
      <c r="Z25" s="256">
        <v>1165</v>
      </c>
      <c r="AA25" s="256">
        <v>1185</v>
      </c>
      <c r="AB25" s="256">
        <v>1190</v>
      </c>
      <c r="AC25" s="201" t="s">
        <v>91</v>
      </c>
      <c r="AD25" s="201" t="s">
        <v>91</v>
      </c>
      <c r="AE25" s="201" t="s">
        <v>91</v>
      </c>
      <c r="AF25" s="202" t="s">
        <v>91</v>
      </c>
      <c r="AG25" s="202">
        <v>32550870</v>
      </c>
      <c r="AH25" s="203">
        <f t="shared" si="9"/>
        <v>1306</v>
      </c>
      <c r="AI25" s="204">
        <f t="shared" si="7"/>
        <v>232.17777777777778</v>
      </c>
      <c r="AJ25" s="205">
        <v>0</v>
      </c>
      <c r="AK25" s="205">
        <v>1</v>
      </c>
      <c r="AL25" s="205">
        <v>1</v>
      </c>
      <c r="AM25" s="205">
        <v>1</v>
      </c>
      <c r="AN25" s="205">
        <v>1</v>
      </c>
      <c r="AO25" s="329">
        <v>0</v>
      </c>
      <c r="AP25" s="256">
        <v>7162754</v>
      </c>
      <c r="AQ25" s="256">
        <f t="shared" si="8"/>
        <v>0</v>
      </c>
      <c r="AR25" s="206"/>
      <c r="AS25" s="207" t="s">
        <v>114</v>
      </c>
      <c r="AV25" s="214" t="s">
        <v>75</v>
      </c>
      <c r="AW25" s="214">
        <v>10.36</v>
      </c>
      <c r="AY25" s="257"/>
    </row>
    <row r="26" spans="1:51" x14ac:dyDescent="0.25">
      <c r="B26" s="190">
        <v>2.625</v>
      </c>
      <c r="C26" s="190">
        <v>0.66666666666666696</v>
      </c>
      <c r="D26" s="191">
        <v>6</v>
      </c>
      <c r="E26" s="192">
        <f t="shared" si="0"/>
        <v>4.2253521126760569</v>
      </c>
      <c r="F26" s="255">
        <v>81</v>
      </c>
      <c r="G26" s="192">
        <f t="shared" si="1"/>
        <v>57.04225352112676</v>
      </c>
      <c r="H26" s="193" t="s">
        <v>89</v>
      </c>
      <c r="I26" s="193">
        <f t="shared" si="2"/>
        <v>53.521126760563384</v>
      </c>
      <c r="J26" s="194">
        <f>(F26-3)/1.42</f>
        <v>54.929577464788736</v>
      </c>
      <c r="K26" s="193">
        <f t="shared" si="12"/>
        <v>59.154929577464792</v>
      </c>
      <c r="L26" s="195">
        <v>18</v>
      </c>
      <c r="M26" s="196" t="s">
        <v>101</v>
      </c>
      <c r="N26" s="196">
        <v>16.7</v>
      </c>
      <c r="O26" s="197">
        <v>133</v>
      </c>
      <c r="P26" s="197">
        <v>134</v>
      </c>
      <c r="Q26" s="197">
        <v>14857487</v>
      </c>
      <c r="R26" s="198">
        <f t="shared" si="3"/>
        <v>5555</v>
      </c>
      <c r="S26" s="199">
        <f t="shared" si="4"/>
        <v>133.32</v>
      </c>
      <c r="T26" s="199">
        <f t="shared" si="5"/>
        <v>5.5549999999999997</v>
      </c>
      <c r="U26" s="200">
        <v>4.5999999999999996</v>
      </c>
      <c r="V26" s="200">
        <f t="shared" si="6"/>
        <v>4.5999999999999996</v>
      </c>
      <c r="W26" s="262" t="s">
        <v>152</v>
      </c>
      <c r="X26" s="256">
        <v>0</v>
      </c>
      <c r="Y26" s="256">
        <v>1024</v>
      </c>
      <c r="Z26" s="256">
        <v>1186</v>
      </c>
      <c r="AA26" s="256">
        <v>1185</v>
      </c>
      <c r="AB26" s="256">
        <v>1198</v>
      </c>
      <c r="AC26" s="201" t="s">
        <v>91</v>
      </c>
      <c r="AD26" s="201" t="s">
        <v>91</v>
      </c>
      <c r="AE26" s="201" t="s">
        <v>91</v>
      </c>
      <c r="AF26" s="202" t="s">
        <v>91</v>
      </c>
      <c r="AG26" s="202">
        <v>32552150</v>
      </c>
      <c r="AH26" s="203">
        <f t="shared" si="9"/>
        <v>1280</v>
      </c>
      <c r="AI26" s="204">
        <f t="shared" si="7"/>
        <v>230.42304230423042</v>
      </c>
      <c r="AJ26" s="205">
        <v>0</v>
      </c>
      <c r="AK26" s="205">
        <v>1</v>
      </c>
      <c r="AL26" s="205">
        <v>1</v>
      </c>
      <c r="AM26" s="205">
        <v>1</v>
      </c>
      <c r="AN26" s="205">
        <v>1</v>
      </c>
      <c r="AO26" s="329">
        <v>0</v>
      </c>
      <c r="AP26" s="256">
        <v>7162754</v>
      </c>
      <c r="AQ26" s="256">
        <f t="shared" si="8"/>
        <v>0</v>
      </c>
      <c r="AR26" s="206"/>
      <c r="AS26" s="207" t="s">
        <v>114</v>
      </c>
      <c r="AV26" s="214" t="s">
        <v>115</v>
      </c>
      <c r="AW26" s="214">
        <v>1.01325</v>
      </c>
      <c r="AY26" s="257"/>
    </row>
    <row r="27" spans="1:51" x14ac:dyDescent="0.25">
      <c r="B27" s="190">
        <v>2.6666666666666701</v>
      </c>
      <c r="C27" s="190">
        <v>0.70833333333333404</v>
      </c>
      <c r="D27" s="191">
        <v>4</v>
      </c>
      <c r="E27" s="192">
        <f t="shared" si="0"/>
        <v>2.8169014084507045</v>
      </c>
      <c r="F27" s="255">
        <v>81</v>
      </c>
      <c r="G27" s="192">
        <f t="shared" si="1"/>
        <v>57.04225352112676</v>
      </c>
      <c r="H27" s="193" t="s">
        <v>89</v>
      </c>
      <c r="I27" s="193">
        <f t="shared" si="2"/>
        <v>53.521126760563384</v>
      </c>
      <c r="J27" s="194">
        <f t="shared" ref="J27:J32" si="13">(F27-3)/1.42</f>
        <v>54.929577464788736</v>
      </c>
      <c r="K27" s="193">
        <f t="shared" si="12"/>
        <v>59.154929577464792</v>
      </c>
      <c r="L27" s="195">
        <v>18</v>
      </c>
      <c r="M27" s="196" t="s">
        <v>101</v>
      </c>
      <c r="N27" s="196">
        <v>16.7</v>
      </c>
      <c r="O27" s="197">
        <v>130</v>
      </c>
      <c r="P27" s="197">
        <v>137</v>
      </c>
      <c r="Q27" s="197">
        <v>14863239</v>
      </c>
      <c r="R27" s="198">
        <f t="shared" si="3"/>
        <v>5752</v>
      </c>
      <c r="S27" s="199">
        <f t="shared" si="4"/>
        <v>138.048</v>
      </c>
      <c r="T27" s="199">
        <f t="shared" si="5"/>
        <v>5.7519999999999998</v>
      </c>
      <c r="U27" s="200">
        <v>4.0999999999999996</v>
      </c>
      <c r="V27" s="200">
        <f t="shared" si="6"/>
        <v>4.0999999999999996</v>
      </c>
      <c r="W27" s="262" t="s">
        <v>152</v>
      </c>
      <c r="X27" s="256">
        <v>0</v>
      </c>
      <c r="Y27" s="256">
        <v>1072</v>
      </c>
      <c r="Z27" s="256">
        <v>1195</v>
      </c>
      <c r="AA27" s="256">
        <v>1185</v>
      </c>
      <c r="AB27" s="256">
        <v>1198</v>
      </c>
      <c r="AC27" s="201" t="s">
        <v>91</v>
      </c>
      <c r="AD27" s="201" t="s">
        <v>91</v>
      </c>
      <c r="AE27" s="201" t="s">
        <v>91</v>
      </c>
      <c r="AF27" s="202" t="s">
        <v>91</v>
      </c>
      <c r="AG27" s="202">
        <v>32553494</v>
      </c>
      <c r="AH27" s="203">
        <f t="shared" si="9"/>
        <v>1344</v>
      </c>
      <c r="AI27" s="204">
        <f t="shared" si="7"/>
        <v>233.65785813630043</v>
      </c>
      <c r="AJ27" s="205">
        <v>0</v>
      </c>
      <c r="AK27" s="205">
        <v>1</v>
      </c>
      <c r="AL27" s="205">
        <v>1</v>
      </c>
      <c r="AM27" s="205">
        <v>1</v>
      </c>
      <c r="AN27" s="205">
        <v>1</v>
      </c>
      <c r="AO27" s="329">
        <v>0</v>
      </c>
      <c r="AP27" s="256">
        <v>7162754</v>
      </c>
      <c r="AQ27" s="256">
        <f t="shared" si="8"/>
        <v>0</v>
      </c>
      <c r="AR27" s="206"/>
      <c r="AS27" s="207" t="s">
        <v>114</v>
      </c>
      <c r="AV27" s="214" t="s">
        <v>116</v>
      </c>
      <c r="AW27" s="214">
        <v>1</v>
      </c>
      <c r="AY27" s="257"/>
    </row>
    <row r="28" spans="1:51" x14ac:dyDescent="0.25">
      <c r="B28" s="190">
        <v>2.7083333333333299</v>
      </c>
      <c r="C28" s="190">
        <v>0.750000000000002</v>
      </c>
      <c r="D28" s="191">
        <v>3</v>
      </c>
      <c r="E28" s="192">
        <f t="shared" si="0"/>
        <v>2.1126760563380285</v>
      </c>
      <c r="F28" s="255">
        <v>78</v>
      </c>
      <c r="G28" s="192">
        <f t="shared" si="1"/>
        <v>54.929577464788736</v>
      </c>
      <c r="H28" s="193" t="s">
        <v>89</v>
      </c>
      <c r="I28" s="193">
        <f t="shared" si="2"/>
        <v>51.408450704225352</v>
      </c>
      <c r="J28" s="194">
        <f t="shared" si="13"/>
        <v>52.816901408450704</v>
      </c>
      <c r="K28" s="193">
        <f t="shared" si="12"/>
        <v>57.04225352112676</v>
      </c>
      <c r="L28" s="195">
        <v>18</v>
      </c>
      <c r="M28" s="196" t="s">
        <v>101</v>
      </c>
      <c r="N28" s="196">
        <v>16.7</v>
      </c>
      <c r="O28" s="197">
        <v>136</v>
      </c>
      <c r="P28" s="197">
        <v>134</v>
      </c>
      <c r="Q28" s="197">
        <v>14868931</v>
      </c>
      <c r="R28" s="198">
        <f t="shared" si="3"/>
        <v>5692</v>
      </c>
      <c r="S28" s="199">
        <f t="shared" si="4"/>
        <v>136.608</v>
      </c>
      <c r="T28" s="199">
        <f t="shared" si="5"/>
        <v>5.6920000000000002</v>
      </c>
      <c r="U28" s="200">
        <v>4</v>
      </c>
      <c r="V28" s="200">
        <f t="shared" si="6"/>
        <v>4</v>
      </c>
      <c r="W28" s="262" t="s">
        <v>152</v>
      </c>
      <c r="X28" s="256">
        <v>0</v>
      </c>
      <c r="Y28" s="256">
        <v>993</v>
      </c>
      <c r="Z28" s="256">
        <v>1195</v>
      </c>
      <c r="AA28" s="256">
        <v>1185</v>
      </c>
      <c r="AB28" s="256">
        <v>1198</v>
      </c>
      <c r="AC28" s="201" t="s">
        <v>91</v>
      </c>
      <c r="AD28" s="201" t="s">
        <v>91</v>
      </c>
      <c r="AE28" s="201" t="s">
        <v>91</v>
      </c>
      <c r="AF28" s="202" t="s">
        <v>91</v>
      </c>
      <c r="AG28" s="202">
        <v>32554806</v>
      </c>
      <c r="AH28" s="203">
        <f t="shared" si="9"/>
        <v>1312</v>
      </c>
      <c r="AI28" s="204">
        <f t="shared" si="7"/>
        <v>230.49894588896697</v>
      </c>
      <c r="AJ28" s="205">
        <v>0</v>
      </c>
      <c r="AK28" s="205">
        <v>1</v>
      </c>
      <c r="AL28" s="205">
        <v>1</v>
      </c>
      <c r="AM28" s="205">
        <v>1</v>
      </c>
      <c r="AN28" s="205">
        <v>1</v>
      </c>
      <c r="AO28" s="329">
        <v>0</v>
      </c>
      <c r="AP28" s="256">
        <v>7162754</v>
      </c>
      <c r="AQ28" s="256">
        <f t="shared" si="8"/>
        <v>0</v>
      </c>
      <c r="AR28" s="208"/>
      <c r="AS28" s="207" t="s">
        <v>114</v>
      </c>
      <c r="AV28" s="214" t="s">
        <v>117</v>
      </c>
      <c r="AW28" s="214">
        <v>101.325</v>
      </c>
      <c r="AY28" s="257"/>
    </row>
    <row r="29" spans="1:51" x14ac:dyDescent="0.25">
      <c r="B29" s="190">
        <v>2.75</v>
      </c>
      <c r="C29" s="190">
        <v>0.79166666666666896</v>
      </c>
      <c r="D29" s="191">
        <v>6</v>
      </c>
      <c r="E29" s="192">
        <f t="shared" si="0"/>
        <v>4.2253521126760569</v>
      </c>
      <c r="F29" s="255">
        <v>78</v>
      </c>
      <c r="G29" s="192">
        <f t="shared" si="1"/>
        <v>54.929577464788736</v>
      </c>
      <c r="H29" s="193" t="s">
        <v>89</v>
      </c>
      <c r="I29" s="193">
        <f t="shared" si="2"/>
        <v>51.408450704225352</v>
      </c>
      <c r="J29" s="194">
        <f t="shared" si="13"/>
        <v>52.816901408450704</v>
      </c>
      <c r="K29" s="193">
        <f t="shared" si="12"/>
        <v>57.04225352112676</v>
      </c>
      <c r="L29" s="195">
        <v>18</v>
      </c>
      <c r="M29" s="196" t="s">
        <v>101</v>
      </c>
      <c r="N29" s="196">
        <v>16.600000000000001</v>
      </c>
      <c r="O29" s="197">
        <v>129</v>
      </c>
      <c r="P29" s="197">
        <v>129</v>
      </c>
      <c r="Q29" s="197">
        <v>14874516</v>
      </c>
      <c r="R29" s="198">
        <f t="shared" si="3"/>
        <v>5585</v>
      </c>
      <c r="S29" s="199">
        <f t="shared" si="4"/>
        <v>134.04</v>
      </c>
      <c r="T29" s="199">
        <f t="shared" si="5"/>
        <v>5.585</v>
      </c>
      <c r="U29" s="200">
        <v>3.8</v>
      </c>
      <c r="V29" s="200">
        <f t="shared" si="6"/>
        <v>3.8</v>
      </c>
      <c r="W29" s="262" t="s">
        <v>152</v>
      </c>
      <c r="X29" s="256">
        <v>0</v>
      </c>
      <c r="Y29" s="256">
        <v>1011</v>
      </c>
      <c r="Z29" s="256">
        <v>1164</v>
      </c>
      <c r="AA29" s="256">
        <v>1185</v>
      </c>
      <c r="AB29" s="256">
        <v>1140</v>
      </c>
      <c r="AC29" s="201" t="s">
        <v>91</v>
      </c>
      <c r="AD29" s="201" t="s">
        <v>91</v>
      </c>
      <c r="AE29" s="201" t="s">
        <v>91</v>
      </c>
      <c r="AF29" s="202" t="s">
        <v>91</v>
      </c>
      <c r="AG29" s="202">
        <v>32556074</v>
      </c>
      <c r="AH29" s="203">
        <f t="shared" si="9"/>
        <v>1268</v>
      </c>
      <c r="AI29" s="204">
        <f t="shared" si="7"/>
        <v>227.03670546105641</v>
      </c>
      <c r="AJ29" s="205">
        <v>0</v>
      </c>
      <c r="AK29" s="205">
        <v>1</v>
      </c>
      <c r="AL29" s="205">
        <v>1</v>
      </c>
      <c r="AM29" s="205">
        <v>1</v>
      </c>
      <c r="AN29" s="205">
        <v>1</v>
      </c>
      <c r="AO29" s="329">
        <v>0</v>
      </c>
      <c r="AP29" s="256">
        <v>7162754</v>
      </c>
      <c r="AQ29" s="256">
        <f t="shared" si="8"/>
        <v>0</v>
      </c>
      <c r="AR29" s="206"/>
      <c r="AS29" s="207" t="s">
        <v>114</v>
      </c>
      <c r="AY29" s="257"/>
    </row>
    <row r="30" spans="1:51" x14ac:dyDescent="0.25">
      <c r="B30" s="190">
        <v>2.7916666666666701</v>
      </c>
      <c r="C30" s="190">
        <v>0.83333333333333703</v>
      </c>
      <c r="D30" s="191">
        <v>10</v>
      </c>
      <c r="E30" s="192">
        <f t="shared" si="0"/>
        <v>7.042253521126761</v>
      </c>
      <c r="F30" s="255">
        <v>76</v>
      </c>
      <c r="G30" s="192">
        <f t="shared" si="1"/>
        <v>53.521126760563384</v>
      </c>
      <c r="H30" s="193" t="s">
        <v>89</v>
      </c>
      <c r="I30" s="193">
        <f t="shared" si="2"/>
        <v>50</v>
      </c>
      <c r="J30" s="194">
        <f t="shared" si="13"/>
        <v>51.408450704225352</v>
      </c>
      <c r="K30" s="193">
        <f t="shared" si="12"/>
        <v>55.633802816901408</v>
      </c>
      <c r="L30" s="195">
        <v>18</v>
      </c>
      <c r="M30" s="196" t="s">
        <v>101</v>
      </c>
      <c r="N30" s="196">
        <v>16.600000000000001</v>
      </c>
      <c r="O30" s="197">
        <v>114</v>
      </c>
      <c r="P30" s="197">
        <v>127</v>
      </c>
      <c r="Q30" s="197">
        <v>14879918</v>
      </c>
      <c r="R30" s="198">
        <f t="shared" si="3"/>
        <v>5402</v>
      </c>
      <c r="S30" s="199">
        <f t="shared" si="4"/>
        <v>129.648</v>
      </c>
      <c r="T30" s="199">
        <f t="shared" si="5"/>
        <v>5.4020000000000001</v>
      </c>
      <c r="U30" s="200">
        <v>3.1</v>
      </c>
      <c r="V30" s="200">
        <f t="shared" si="6"/>
        <v>3.1</v>
      </c>
      <c r="W30" s="262" t="s">
        <v>153</v>
      </c>
      <c r="X30" s="256">
        <v>0</v>
      </c>
      <c r="Y30" s="256">
        <v>1184</v>
      </c>
      <c r="Z30" s="256">
        <v>1195</v>
      </c>
      <c r="AA30" s="256">
        <v>0</v>
      </c>
      <c r="AB30" s="256">
        <v>1198</v>
      </c>
      <c r="AC30" s="201" t="s">
        <v>91</v>
      </c>
      <c r="AD30" s="201" t="s">
        <v>91</v>
      </c>
      <c r="AE30" s="201" t="s">
        <v>91</v>
      </c>
      <c r="AF30" s="202" t="s">
        <v>91</v>
      </c>
      <c r="AG30" s="202">
        <v>32557160</v>
      </c>
      <c r="AH30" s="203">
        <f t="shared" si="9"/>
        <v>1086</v>
      </c>
      <c r="AI30" s="204">
        <f t="shared" si="7"/>
        <v>201.03665309144762</v>
      </c>
      <c r="AJ30" s="205">
        <v>0</v>
      </c>
      <c r="AK30" s="205">
        <v>1</v>
      </c>
      <c r="AL30" s="205">
        <v>1</v>
      </c>
      <c r="AM30" s="205">
        <v>0</v>
      </c>
      <c r="AN30" s="205">
        <v>1</v>
      </c>
      <c r="AO30" s="329">
        <v>0</v>
      </c>
      <c r="AP30" s="256">
        <v>7162754</v>
      </c>
      <c r="AQ30" s="256">
        <f t="shared" si="8"/>
        <v>0</v>
      </c>
      <c r="AR30" s="206"/>
      <c r="AS30" s="207" t="s">
        <v>114</v>
      </c>
      <c r="AV30" s="398" t="s">
        <v>118</v>
      </c>
      <c r="AW30" s="398"/>
      <c r="AY30" s="257"/>
    </row>
    <row r="31" spans="1:51" x14ac:dyDescent="0.25">
      <c r="B31" s="190">
        <v>2.8333333333333299</v>
      </c>
      <c r="C31" s="190">
        <v>0.875000000000004</v>
      </c>
      <c r="D31" s="191">
        <v>11</v>
      </c>
      <c r="E31" s="192">
        <f>D31/1.42</f>
        <v>7.746478873239437</v>
      </c>
      <c r="F31" s="255">
        <v>76</v>
      </c>
      <c r="G31" s="192">
        <f t="shared" si="1"/>
        <v>53.521126760563384</v>
      </c>
      <c r="H31" s="193" t="s">
        <v>89</v>
      </c>
      <c r="I31" s="193">
        <f t="shared" si="2"/>
        <v>50</v>
      </c>
      <c r="J31" s="194">
        <f t="shared" si="13"/>
        <v>51.408450704225352</v>
      </c>
      <c r="K31" s="193">
        <f t="shared" si="12"/>
        <v>55.633802816901408</v>
      </c>
      <c r="L31" s="195">
        <v>18</v>
      </c>
      <c r="M31" s="196" t="s">
        <v>101</v>
      </c>
      <c r="N31" s="196">
        <v>16.100000000000001</v>
      </c>
      <c r="O31" s="197">
        <v>118</v>
      </c>
      <c r="P31" s="197">
        <v>126</v>
      </c>
      <c r="Q31" s="197">
        <v>14885284</v>
      </c>
      <c r="R31" s="198">
        <f t="shared" si="3"/>
        <v>5366</v>
      </c>
      <c r="S31" s="199">
        <f t="shared" si="4"/>
        <v>128.78399999999999</v>
      </c>
      <c r="T31" s="199">
        <f t="shared" si="5"/>
        <v>5.3659999999999997</v>
      </c>
      <c r="U31" s="200">
        <v>2.5</v>
      </c>
      <c r="V31" s="200">
        <f t="shared" si="6"/>
        <v>2.5</v>
      </c>
      <c r="W31" s="262" t="s">
        <v>153</v>
      </c>
      <c r="X31" s="256">
        <v>0</v>
      </c>
      <c r="Y31" s="256">
        <v>1026</v>
      </c>
      <c r="Z31" s="256">
        <v>1195</v>
      </c>
      <c r="AA31" s="256">
        <v>0</v>
      </c>
      <c r="AB31" s="256">
        <v>1198</v>
      </c>
      <c r="AC31" s="201" t="s">
        <v>91</v>
      </c>
      <c r="AD31" s="201" t="s">
        <v>91</v>
      </c>
      <c r="AE31" s="201" t="s">
        <v>91</v>
      </c>
      <c r="AF31" s="202" t="s">
        <v>91</v>
      </c>
      <c r="AG31" s="202">
        <v>32558228</v>
      </c>
      <c r="AH31" s="203">
        <f t="shared" si="9"/>
        <v>1068</v>
      </c>
      <c r="AI31" s="204">
        <f t="shared" si="7"/>
        <v>199.03093551994039</v>
      </c>
      <c r="AJ31" s="205">
        <v>0</v>
      </c>
      <c r="AK31" s="205">
        <v>1</v>
      </c>
      <c r="AL31" s="205">
        <v>1</v>
      </c>
      <c r="AM31" s="205">
        <v>0</v>
      </c>
      <c r="AN31" s="205">
        <v>1</v>
      </c>
      <c r="AO31" s="329">
        <v>0</v>
      </c>
      <c r="AP31" s="256">
        <v>7162754</v>
      </c>
      <c r="AQ31" s="256">
        <f t="shared" si="8"/>
        <v>0</v>
      </c>
      <c r="AR31" s="206"/>
      <c r="AS31" s="207" t="s">
        <v>114</v>
      </c>
      <c r="AV31" s="215" t="s">
        <v>30</v>
      </c>
      <c r="AW31" s="215" t="s">
        <v>75</v>
      </c>
      <c r="AY31" s="257"/>
    </row>
    <row r="32" spans="1:51" x14ac:dyDescent="0.25">
      <c r="B32" s="190">
        <v>2.875</v>
      </c>
      <c r="C32" s="190">
        <v>0.91666666666667096</v>
      </c>
      <c r="D32" s="191">
        <v>14</v>
      </c>
      <c r="E32" s="192">
        <f t="shared" si="0"/>
        <v>9.8591549295774659</v>
      </c>
      <c r="F32" s="255">
        <v>76</v>
      </c>
      <c r="G32" s="192">
        <f t="shared" si="1"/>
        <v>53.521126760563384</v>
      </c>
      <c r="H32" s="193" t="s">
        <v>89</v>
      </c>
      <c r="I32" s="193">
        <f t="shared" si="2"/>
        <v>50</v>
      </c>
      <c r="J32" s="194">
        <f t="shared" si="13"/>
        <v>51.408450704225352</v>
      </c>
      <c r="K32" s="193">
        <f t="shared" si="12"/>
        <v>55.633802816901408</v>
      </c>
      <c r="L32" s="195">
        <v>14</v>
      </c>
      <c r="M32" s="196" t="s">
        <v>119</v>
      </c>
      <c r="N32" s="196">
        <v>12.6</v>
      </c>
      <c r="O32" s="197">
        <v>122</v>
      </c>
      <c r="P32" s="197">
        <v>125</v>
      </c>
      <c r="Q32" s="197">
        <v>14890345</v>
      </c>
      <c r="R32" s="198">
        <f>Q32-Q31</f>
        <v>5061</v>
      </c>
      <c r="S32" s="199">
        <f t="shared" si="4"/>
        <v>121.464</v>
      </c>
      <c r="T32" s="199">
        <f t="shared" si="5"/>
        <v>5.0609999999999999</v>
      </c>
      <c r="U32" s="200">
        <v>2.2999999999999998</v>
      </c>
      <c r="V32" s="200">
        <f t="shared" si="6"/>
        <v>2.2999999999999998</v>
      </c>
      <c r="W32" s="262" t="s">
        <v>153</v>
      </c>
      <c r="X32" s="256">
        <v>0</v>
      </c>
      <c r="Y32" s="256">
        <v>950</v>
      </c>
      <c r="Z32" s="256">
        <v>1195</v>
      </c>
      <c r="AA32" s="256">
        <v>0</v>
      </c>
      <c r="AB32" s="256">
        <v>1199</v>
      </c>
      <c r="AC32" s="201" t="s">
        <v>91</v>
      </c>
      <c r="AD32" s="201" t="s">
        <v>91</v>
      </c>
      <c r="AE32" s="201" t="s">
        <v>91</v>
      </c>
      <c r="AF32" s="202" t="s">
        <v>91</v>
      </c>
      <c r="AG32" s="202">
        <v>32559234</v>
      </c>
      <c r="AH32" s="203">
        <f t="shared" si="9"/>
        <v>1006</v>
      </c>
      <c r="AI32" s="204">
        <f t="shared" si="7"/>
        <v>198.77494566291247</v>
      </c>
      <c r="AJ32" s="205">
        <v>0</v>
      </c>
      <c r="AK32" s="205">
        <v>1</v>
      </c>
      <c r="AL32" s="205">
        <v>1</v>
      </c>
      <c r="AM32" s="205">
        <v>0</v>
      </c>
      <c r="AN32" s="205">
        <v>1</v>
      </c>
      <c r="AO32" s="329">
        <v>0</v>
      </c>
      <c r="AP32" s="256">
        <v>7162754</v>
      </c>
      <c r="AQ32" s="256">
        <f t="shared" si="8"/>
        <v>0</v>
      </c>
      <c r="AR32" s="208"/>
      <c r="AS32" s="207" t="s">
        <v>114</v>
      </c>
      <c r="AV32" s="216">
        <v>1</v>
      </c>
      <c r="AW32" s="216">
        <f>IFERROR(AV32*VLOOKUP(AV31,AV24:AW28,2,FALSE)/VLOOKUP(AW31,AV24:AW28,2,FALSE),"Enter Unit and Value")</f>
        <v>1.4189189189189189</v>
      </c>
      <c r="AY32" s="257"/>
    </row>
    <row r="33" spans="2:51" x14ac:dyDescent="0.25">
      <c r="B33" s="190">
        <v>2.9166666666666701</v>
      </c>
      <c r="C33" s="190">
        <v>0.95833333333333803</v>
      </c>
      <c r="D33" s="191">
        <v>8</v>
      </c>
      <c r="E33" s="192">
        <f t="shared" si="0"/>
        <v>5.6338028169014089</v>
      </c>
      <c r="F33" s="255">
        <v>66</v>
      </c>
      <c r="G33" s="192">
        <f t="shared" si="1"/>
        <v>46.478873239436624</v>
      </c>
      <c r="H33" s="193" t="s">
        <v>89</v>
      </c>
      <c r="I33" s="193">
        <f>J33-(2/1.42)</f>
        <v>41.549295774647888</v>
      </c>
      <c r="J33" s="194">
        <f t="shared" ref="J33:J34" si="14">(F33-5)/1.42</f>
        <v>42.95774647887324</v>
      </c>
      <c r="K33" s="193">
        <f t="shared" si="12"/>
        <v>47.183098591549296</v>
      </c>
      <c r="L33" s="195">
        <v>14</v>
      </c>
      <c r="M33" s="196" t="s">
        <v>119</v>
      </c>
      <c r="N33" s="196">
        <v>11.9</v>
      </c>
      <c r="O33" s="197">
        <v>122</v>
      </c>
      <c r="P33" s="197">
        <v>104</v>
      </c>
      <c r="Q33" s="197">
        <v>14894770</v>
      </c>
      <c r="R33" s="198">
        <f t="shared" si="3"/>
        <v>4425</v>
      </c>
      <c r="S33" s="199">
        <f t="shared" si="4"/>
        <v>106.2</v>
      </c>
      <c r="T33" s="199">
        <f t="shared" si="5"/>
        <v>4.4249999999999998</v>
      </c>
      <c r="U33" s="200">
        <v>2.8</v>
      </c>
      <c r="V33" s="200">
        <f t="shared" si="6"/>
        <v>2.8</v>
      </c>
      <c r="W33" s="262" t="s">
        <v>132</v>
      </c>
      <c r="X33" s="256">
        <v>0</v>
      </c>
      <c r="Y33" s="256">
        <v>0</v>
      </c>
      <c r="Z33" s="256">
        <v>1144</v>
      </c>
      <c r="AA33" s="256">
        <v>0</v>
      </c>
      <c r="AB33" s="256">
        <v>1110</v>
      </c>
      <c r="AC33" s="201" t="s">
        <v>91</v>
      </c>
      <c r="AD33" s="201" t="s">
        <v>91</v>
      </c>
      <c r="AE33" s="201" t="s">
        <v>91</v>
      </c>
      <c r="AF33" s="202" t="s">
        <v>91</v>
      </c>
      <c r="AG33" s="202">
        <v>32560026</v>
      </c>
      <c r="AH33" s="203">
        <f t="shared" si="9"/>
        <v>792</v>
      </c>
      <c r="AI33" s="204">
        <f t="shared" si="7"/>
        <v>178.98305084745763</v>
      </c>
      <c r="AJ33" s="205">
        <v>0</v>
      </c>
      <c r="AK33" s="205">
        <v>0</v>
      </c>
      <c r="AL33" s="205">
        <v>1</v>
      </c>
      <c r="AM33" s="205">
        <v>0</v>
      </c>
      <c r="AN33" s="205">
        <v>1</v>
      </c>
      <c r="AO33" s="329">
        <v>0.28000000000000003</v>
      </c>
      <c r="AP33" s="328">
        <v>7163065</v>
      </c>
      <c r="AQ33" s="256">
        <f t="shared" si="8"/>
        <v>311</v>
      </c>
      <c r="AR33" s="206"/>
      <c r="AS33" s="207" t="s">
        <v>114</v>
      </c>
      <c r="AY33" s="257"/>
    </row>
    <row r="34" spans="2:51" x14ac:dyDescent="0.25">
      <c r="B34" s="190">
        <v>2.9583333333333299</v>
      </c>
      <c r="C34" s="190">
        <v>1</v>
      </c>
      <c r="D34" s="191">
        <v>12</v>
      </c>
      <c r="E34" s="192">
        <f t="shared" si="0"/>
        <v>8.4507042253521139</v>
      </c>
      <c r="F34" s="255">
        <v>66</v>
      </c>
      <c r="G34" s="192">
        <f t="shared" si="1"/>
        <v>46.478873239436624</v>
      </c>
      <c r="H34" s="193" t="s">
        <v>89</v>
      </c>
      <c r="I34" s="193">
        <f t="shared" si="2"/>
        <v>41.549295774647888</v>
      </c>
      <c r="J34" s="194">
        <f t="shared" si="14"/>
        <v>42.95774647887324</v>
      </c>
      <c r="K34" s="193">
        <f t="shared" si="12"/>
        <v>47.183098591549296</v>
      </c>
      <c r="L34" s="195">
        <v>14</v>
      </c>
      <c r="M34" s="196" t="s">
        <v>119</v>
      </c>
      <c r="N34" s="217">
        <v>11.5</v>
      </c>
      <c r="O34" s="197">
        <v>120</v>
      </c>
      <c r="P34" s="197">
        <v>100</v>
      </c>
      <c r="Q34" s="197">
        <v>14899077</v>
      </c>
      <c r="R34" s="198">
        <f t="shared" si="3"/>
        <v>4307</v>
      </c>
      <c r="S34" s="199">
        <f t="shared" si="4"/>
        <v>103.36799999999999</v>
      </c>
      <c r="T34" s="199">
        <f t="shared" si="5"/>
        <v>4.3070000000000004</v>
      </c>
      <c r="U34" s="200">
        <v>3.5</v>
      </c>
      <c r="V34" s="200">
        <f t="shared" si="6"/>
        <v>3.5</v>
      </c>
      <c r="W34" s="262" t="s">
        <v>132</v>
      </c>
      <c r="X34" s="256">
        <v>0</v>
      </c>
      <c r="Y34" s="256">
        <v>0</v>
      </c>
      <c r="Z34" s="256">
        <v>1045</v>
      </c>
      <c r="AA34" s="256">
        <v>0</v>
      </c>
      <c r="AB34" s="256">
        <v>1110</v>
      </c>
      <c r="AC34" s="201" t="s">
        <v>91</v>
      </c>
      <c r="AD34" s="201" t="s">
        <v>91</v>
      </c>
      <c r="AE34" s="201" t="s">
        <v>91</v>
      </c>
      <c r="AF34" s="202" t="s">
        <v>91</v>
      </c>
      <c r="AG34" s="202">
        <v>32560764</v>
      </c>
      <c r="AH34" s="203">
        <f t="shared" si="9"/>
        <v>738</v>
      </c>
      <c r="AI34" s="204">
        <f t="shared" si="7"/>
        <v>171.34896679823541</v>
      </c>
      <c r="AJ34" s="205">
        <v>0</v>
      </c>
      <c r="AK34" s="205">
        <v>0</v>
      </c>
      <c r="AL34" s="205">
        <v>1</v>
      </c>
      <c r="AM34" s="205">
        <v>0</v>
      </c>
      <c r="AN34" s="205">
        <v>1</v>
      </c>
      <c r="AO34" s="329">
        <v>0.28000000000000003</v>
      </c>
      <c r="AP34" s="328">
        <v>7163723</v>
      </c>
      <c r="AQ34" s="256">
        <f t="shared" si="8"/>
        <v>658</v>
      </c>
      <c r="AR34" s="206"/>
      <c r="AS34" s="207" t="s">
        <v>114</v>
      </c>
      <c r="AV34" s="212" t="s">
        <v>120</v>
      </c>
      <c r="AW34" s="218" t="s">
        <v>31</v>
      </c>
      <c r="AY34" s="257"/>
    </row>
    <row r="35" spans="2:51" x14ac:dyDescent="0.25">
      <c r="B35" s="219"/>
      <c r="C35" s="220"/>
      <c r="D35" s="219"/>
      <c r="E35" s="221"/>
      <c r="F35" s="221"/>
      <c r="G35" s="222"/>
      <c r="H35" s="223"/>
      <c r="I35" s="221"/>
      <c r="J35" s="221"/>
      <c r="K35" s="222"/>
      <c r="L35" s="399" t="s">
        <v>121</v>
      </c>
      <c r="M35" s="400"/>
      <c r="N35" s="401"/>
      <c r="O35" s="224"/>
      <c r="P35" s="224">
        <f>AVERAGE(P11:P34)</f>
        <v>125</v>
      </c>
      <c r="Q35" s="225">
        <f>Q34-Q10</f>
        <v>125367</v>
      </c>
      <c r="R35" s="226">
        <f>SUM(R11:R34)</f>
        <v>125367</v>
      </c>
      <c r="S35" s="227">
        <f>AVERAGE(S11:S34)</f>
        <v>125.367</v>
      </c>
      <c r="T35" s="227">
        <f>SUM(T11:T34)</f>
        <v>125.36699999999999</v>
      </c>
      <c r="U35" s="223"/>
      <c r="V35" s="223"/>
      <c r="W35" s="213"/>
      <c r="X35" s="228"/>
      <c r="Y35" s="229"/>
      <c r="Z35" s="229"/>
      <c r="AA35" s="229"/>
      <c r="AB35" s="230"/>
      <c r="AC35" s="228"/>
      <c r="AD35" s="229"/>
      <c r="AE35" s="230"/>
      <c r="AF35" s="231"/>
      <c r="AG35" s="232">
        <f>AG34-AG10</f>
        <v>26066</v>
      </c>
      <c r="AH35" s="233">
        <f>SUM(AH11:AH34)</f>
        <v>26066</v>
      </c>
      <c r="AI35" s="234">
        <f>$AH$35/$T35</f>
        <v>207.91755406127612</v>
      </c>
      <c r="AJ35" s="231"/>
      <c r="AK35" s="235"/>
      <c r="AL35" s="235"/>
      <c r="AM35" s="235"/>
      <c r="AN35" s="236"/>
      <c r="AO35" s="237"/>
      <c r="AP35" s="238"/>
      <c r="AQ35" s="239">
        <f>SUM(AQ11:AQ34)</f>
        <v>6836</v>
      </c>
      <c r="AR35" s="240" t="e">
        <f>AVERAGE(AR11:AR34)</f>
        <v>#DIV/0!</v>
      </c>
      <c r="AS35" s="237"/>
      <c r="AV35" s="241" t="s">
        <v>31</v>
      </c>
      <c r="AW35" s="241">
        <v>1</v>
      </c>
      <c r="AY35" s="257"/>
    </row>
    <row r="36" spans="2:51" x14ac:dyDescent="0.25">
      <c r="B36" s="242"/>
      <c r="C36" s="242"/>
      <c r="D36" s="242"/>
      <c r="E36" s="243"/>
      <c r="F36" s="243"/>
      <c r="G36" s="243"/>
      <c r="H36" s="243"/>
      <c r="I36" s="244"/>
      <c r="J36" s="244"/>
      <c r="K36" s="244"/>
      <c r="L36" s="254"/>
      <c r="M36" s="254"/>
      <c r="N36" s="254"/>
      <c r="O36" s="254"/>
      <c r="P36" s="254"/>
      <c r="Q36" s="254"/>
      <c r="R36" s="254"/>
      <c r="S36" s="254"/>
      <c r="T36" s="254"/>
      <c r="U36" s="245"/>
      <c r="V36" s="245"/>
      <c r="W36" s="254"/>
      <c r="X36" s="254"/>
      <c r="Y36" s="254"/>
      <c r="Z36" s="258"/>
      <c r="AA36" s="254"/>
      <c r="AB36" s="254"/>
      <c r="AC36" s="254"/>
      <c r="AD36" s="254"/>
      <c r="AE36" s="254"/>
      <c r="AH36" s="246"/>
      <c r="AM36" s="254"/>
      <c r="AN36" s="254"/>
      <c r="AO36" s="254"/>
      <c r="AP36" s="254"/>
      <c r="AQ36" s="254"/>
      <c r="AR36" s="254"/>
      <c r="AV36" s="241" t="s">
        <v>122</v>
      </c>
      <c r="AW36" s="241">
        <v>41.67</v>
      </c>
      <c r="AY36" s="257"/>
    </row>
    <row r="37" spans="2:51" x14ac:dyDescent="0.25">
      <c r="B37" s="275" t="s">
        <v>123</v>
      </c>
      <c r="C37" s="275"/>
      <c r="D37" s="275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58"/>
      <c r="X37" s="258"/>
      <c r="Y37" s="258"/>
      <c r="Z37" s="258"/>
      <c r="AA37" s="258"/>
      <c r="AB37" s="258"/>
      <c r="AC37" s="258"/>
      <c r="AD37" s="258"/>
      <c r="AE37" s="258"/>
      <c r="AM37" s="169"/>
      <c r="AN37" s="254"/>
      <c r="AO37" s="254"/>
      <c r="AP37" s="254"/>
      <c r="AQ37" s="254"/>
      <c r="AR37" s="258"/>
      <c r="AV37" s="241" t="s">
        <v>124</v>
      </c>
      <c r="AW37" s="241">
        <v>11.574999999999999</v>
      </c>
      <c r="AY37" s="257"/>
    </row>
    <row r="38" spans="2:51" x14ac:dyDescent="0.25">
      <c r="B38" s="295" t="s">
        <v>170</v>
      </c>
      <c r="C38" s="275"/>
      <c r="D38" s="275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58"/>
      <c r="X38" s="258"/>
      <c r="Y38" s="258"/>
      <c r="Z38" s="258"/>
      <c r="AA38" s="258"/>
      <c r="AB38" s="258"/>
      <c r="AC38" s="258"/>
      <c r="AD38" s="258"/>
      <c r="AE38" s="258"/>
      <c r="AM38" s="169"/>
      <c r="AN38" s="254"/>
      <c r="AO38" s="254"/>
      <c r="AP38" s="254"/>
      <c r="AQ38" s="254"/>
      <c r="AR38" s="258"/>
      <c r="AV38" s="247"/>
      <c r="AW38" s="247"/>
      <c r="AY38" s="257"/>
    </row>
    <row r="39" spans="2:51" x14ac:dyDescent="0.25">
      <c r="B39" s="273" t="s">
        <v>131</v>
      </c>
      <c r="C39" s="264"/>
      <c r="D39" s="264"/>
      <c r="E39" s="264"/>
      <c r="F39" s="264"/>
      <c r="G39" s="264"/>
      <c r="H39" s="264"/>
      <c r="I39" s="265"/>
      <c r="J39" s="265"/>
      <c r="K39" s="265"/>
      <c r="L39" s="265"/>
      <c r="M39" s="265"/>
      <c r="N39" s="265"/>
      <c r="O39" s="265"/>
      <c r="P39" s="265"/>
      <c r="Q39" s="265"/>
      <c r="R39" s="265"/>
      <c r="S39" s="263"/>
      <c r="T39" s="263"/>
      <c r="U39" s="263"/>
      <c r="V39" s="263"/>
      <c r="W39" s="258"/>
      <c r="X39" s="258"/>
      <c r="Y39" s="258"/>
      <c r="Z39" s="258"/>
      <c r="AA39" s="258"/>
      <c r="AB39" s="258"/>
      <c r="AC39" s="258"/>
      <c r="AD39" s="258"/>
      <c r="AE39" s="258"/>
      <c r="AM39" s="169"/>
      <c r="AN39" s="254"/>
      <c r="AO39" s="254"/>
      <c r="AP39" s="254"/>
      <c r="AQ39" s="254"/>
      <c r="AR39" s="258"/>
      <c r="AV39" s="247"/>
      <c r="AW39" s="247"/>
      <c r="AY39" s="257"/>
    </row>
    <row r="40" spans="2:51" x14ac:dyDescent="0.25">
      <c r="B40" s="276" t="s">
        <v>141</v>
      </c>
      <c r="C40" s="264"/>
      <c r="D40" s="264"/>
      <c r="E40" s="264"/>
      <c r="F40" s="264"/>
      <c r="G40" s="264"/>
      <c r="H40" s="264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3"/>
      <c r="T40" s="263"/>
      <c r="U40" s="263"/>
      <c r="V40" s="263"/>
      <c r="W40" s="258"/>
      <c r="X40" s="258"/>
      <c r="Y40" s="258"/>
      <c r="Z40" s="258"/>
      <c r="AA40" s="258"/>
      <c r="AB40" s="258"/>
      <c r="AC40" s="258"/>
      <c r="AD40" s="258"/>
      <c r="AE40" s="258"/>
      <c r="AM40" s="169"/>
      <c r="AN40" s="254"/>
      <c r="AO40" s="254"/>
      <c r="AP40" s="254"/>
      <c r="AQ40" s="254"/>
      <c r="AR40" s="258"/>
      <c r="AV40" s="247"/>
      <c r="AW40" s="247"/>
      <c r="AY40" s="257"/>
    </row>
    <row r="41" spans="2:51" x14ac:dyDescent="0.25">
      <c r="B41" s="268" t="s">
        <v>269</v>
      </c>
      <c r="C41" s="264"/>
      <c r="D41" s="264"/>
      <c r="E41" s="264"/>
      <c r="F41" s="264"/>
      <c r="G41" s="264"/>
      <c r="H41" s="264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9"/>
      <c r="T41" s="269"/>
      <c r="U41" s="269"/>
      <c r="V41" s="269"/>
      <c r="W41" s="258"/>
      <c r="X41" s="258"/>
      <c r="Y41" s="258"/>
      <c r="Z41" s="258"/>
      <c r="AA41" s="258"/>
      <c r="AB41" s="258"/>
      <c r="AC41" s="258"/>
      <c r="AD41" s="258"/>
      <c r="AE41" s="258"/>
      <c r="AM41" s="259"/>
      <c r="AN41" s="259"/>
      <c r="AO41" s="259"/>
      <c r="AP41" s="259"/>
      <c r="AQ41" s="259"/>
      <c r="AR41" s="259"/>
      <c r="AS41" s="260"/>
      <c r="AV41" s="257"/>
      <c r="AW41" s="301"/>
      <c r="AX41" s="301"/>
      <c r="AY41" s="301"/>
    </row>
    <row r="42" spans="2:51" x14ac:dyDescent="0.25">
      <c r="B42" s="276" t="s">
        <v>126</v>
      </c>
      <c r="C42" s="264"/>
      <c r="D42" s="264"/>
      <c r="E42" s="274"/>
      <c r="F42" s="274"/>
      <c r="G42" s="274"/>
      <c r="H42" s="264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9"/>
      <c r="T42" s="269"/>
      <c r="U42" s="269"/>
      <c r="V42" s="269"/>
      <c r="W42" s="258"/>
      <c r="X42" s="258"/>
      <c r="Y42" s="258"/>
      <c r="Z42" s="258"/>
      <c r="AA42" s="258"/>
      <c r="AB42" s="258"/>
      <c r="AC42" s="258"/>
      <c r="AD42" s="258"/>
      <c r="AE42" s="258"/>
      <c r="AM42" s="259"/>
      <c r="AN42" s="259"/>
      <c r="AO42" s="259"/>
      <c r="AP42" s="259"/>
      <c r="AQ42" s="259"/>
      <c r="AR42" s="259"/>
      <c r="AS42" s="260"/>
      <c r="AV42" s="257"/>
      <c r="AW42" s="301"/>
      <c r="AX42" s="301"/>
      <c r="AY42" s="301"/>
    </row>
    <row r="43" spans="2:51" x14ac:dyDescent="0.25">
      <c r="B43" s="270" t="s">
        <v>270</v>
      </c>
      <c r="C43" s="248"/>
      <c r="D43" s="248"/>
      <c r="E43" s="248"/>
      <c r="F43" s="248"/>
      <c r="G43" s="248"/>
      <c r="H43" s="248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9"/>
      <c r="T43" s="269"/>
      <c r="U43" s="269"/>
      <c r="V43" s="269"/>
      <c r="W43" s="258"/>
      <c r="X43" s="258"/>
      <c r="Y43" s="258"/>
      <c r="Z43" s="258"/>
      <c r="AA43" s="258"/>
      <c r="AB43" s="258"/>
      <c r="AC43" s="258"/>
      <c r="AD43" s="258"/>
      <c r="AE43" s="258"/>
      <c r="AM43" s="259"/>
      <c r="AN43" s="259"/>
      <c r="AO43" s="259"/>
      <c r="AP43" s="259"/>
      <c r="AQ43" s="259"/>
      <c r="AR43" s="259"/>
      <c r="AS43" s="260"/>
      <c r="AV43" s="257"/>
      <c r="AW43" s="301"/>
      <c r="AX43" s="301"/>
      <c r="AY43" s="301"/>
    </row>
    <row r="44" spans="2:51" x14ac:dyDescent="0.25">
      <c r="B44" s="276" t="s">
        <v>127</v>
      </c>
      <c r="C44" s="264"/>
      <c r="D44" s="264"/>
      <c r="E44" s="264"/>
      <c r="F44" s="264"/>
      <c r="G44" s="264"/>
      <c r="H44" s="264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9"/>
      <c r="T44" s="269"/>
      <c r="U44" s="269"/>
      <c r="V44" s="269"/>
      <c r="W44" s="258"/>
      <c r="X44" s="258"/>
      <c r="Y44" s="258"/>
      <c r="Z44" s="258"/>
      <c r="AA44" s="258"/>
      <c r="AB44" s="258"/>
      <c r="AC44" s="258"/>
      <c r="AD44" s="258"/>
      <c r="AE44" s="258"/>
      <c r="AM44" s="259"/>
      <c r="AN44" s="259"/>
      <c r="AO44" s="259"/>
      <c r="AP44" s="259"/>
      <c r="AQ44" s="259"/>
      <c r="AR44" s="259"/>
      <c r="AS44" s="260"/>
      <c r="AV44" s="257"/>
      <c r="AW44" s="301"/>
      <c r="AX44" s="301"/>
      <c r="AY44" s="301"/>
    </row>
    <row r="45" spans="2:51" x14ac:dyDescent="0.25">
      <c r="B45" s="267" t="s">
        <v>128</v>
      </c>
      <c r="C45" s="264"/>
      <c r="D45" s="264"/>
      <c r="E45" s="264"/>
      <c r="F45" s="264"/>
      <c r="G45" s="264"/>
      <c r="H45" s="264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9"/>
      <c r="U45" s="269"/>
      <c r="V45" s="269"/>
      <c r="W45" s="258"/>
      <c r="X45" s="258"/>
      <c r="Y45" s="258"/>
      <c r="Z45" s="258"/>
      <c r="AA45" s="258"/>
      <c r="AB45" s="258"/>
      <c r="AC45" s="258"/>
      <c r="AD45" s="258"/>
      <c r="AE45" s="258"/>
      <c r="AM45" s="259"/>
      <c r="AN45" s="259"/>
      <c r="AO45" s="259"/>
      <c r="AP45" s="259"/>
      <c r="AQ45" s="259"/>
      <c r="AR45" s="259"/>
      <c r="AS45" s="260"/>
      <c r="AV45" s="257"/>
      <c r="AW45" s="301"/>
      <c r="AX45" s="301"/>
      <c r="AY45" s="301"/>
    </row>
    <row r="46" spans="2:51" x14ac:dyDescent="0.25">
      <c r="B46" s="267" t="s">
        <v>161</v>
      </c>
      <c r="C46" s="264"/>
      <c r="D46" s="264"/>
      <c r="E46" s="264"/>
      <c r="F46" s="264"/>
      <c r="G46" s="264"/>
      <c r="H46" s="264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9"/>
      <c r="U46" s="269"/>
      <c r="V46" s="269"/>
      <c r="W46" s="258"/>
      <c r="X46" s="258"/>
      <c r="Y46" s="258"/>
      <c r="Z46" s="258"/>
      <c r="AA46" s="258"/>
      <c r="AB46" s="258"/>
      <c r="AC46" s="258"/>
      <c r="AD46" s="258"/>
      <c r="AE46" s="258"/>
      <c r="AM46" s="259"/>
      <c r="AN46" s="259"/>
      <c r="AO46" s="259"/>
      <c r="AP46" s="259"/>
      <c r="AQ46" s="259"/>
      <c r="AR46" s="259"/>
      <c r="AS46" s="260"/>
      <c r="AV46" s="257"/>
      <c r="AW46" s="301"/>
      <c r="AX46" s="301"/>
      <c r="AY46" s="301"/>
    </row>
    <row r="47" spans="2:51" x14ac:dyDescent="0.25">
      <c r="B47" s="276" t="s">
        <v>271</v>
      </c>
      <c r="C47" s="264"/>
      <c r="D47" s="264"/>
      <c r="E47" s="264"/>
      <c r="F47" s="264"/>
      <c r="G47" s="264"/>
      <c r="H47" s="264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71"/>
      <c r="T47" s="269"/>
      <c r="U47" s="269"/>
      <c r="V47" s="269"/>
      <c r="W47" s="258"/>
      <c r="X47" s="258"/>
      <c r="Y47" s="258"/>
      <c r="Z47" s="258"/>
      <c r="AA47" s="258"/>
      <c r="AB47" s="258"/>
      <c r="AC47" s="258"/>
      <c r="AD47" s="258"/>
      <c r="AE47" s="258"/>
      <c r="AM47" s="259"/>
      <c r="AN47" s="259"/>
      <c r="AO47" s="259"/>
      <c r="AP47" s="259"/>
      <c r="AQ47" s="259"/>
      <c r="AR47" s="259"/>
      <c r="AS47" s="260"/>
      <c r="AV47" s="257"/>
      <c r="AW47" s="301"/>
      <c r="AX47" s="301"/>
      <c r="AY47" s="301"/>
    </row>
    <row r="48" spans="2:51" x14ac:dyDescent="0.25">
      <c r="B48" s="276" t="s">
        <v>137</v>
      </c>
      <c r="C48" s="264"/>
      <c r="D48" s="264"/>
      <c r="E48" s="264"/>
      <c r="F48" s="264"/>
      <c r="G48" s="264"/>
      <c r="H48" s="264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71"/>
      <c r="T48" s="269"/>
      <c r="U48" s="269"/>
      <c r="V48" s="269"/>
      <c r="W48" s="258"/>
      <c r="X48" s="258"/>
      <c r="Y48" s="258"/>
      <c r="Z48" s="258"/>
      <c r="AA48" s="258"/>
      <c r="AB48" s="258"/>
      <c r="AC48" s="258"/>
      <c r="AD48" s="258"/>
      <c r="AE48" s="258"/>
      <c r="AM48" s="259"/>
      <c r="AN48" s="259"/>
      <c r="AO48" s="259"/>
      <c r="AP48" s="259"/>
      <c r="AQ48" s="259"/>
      <c r="AR48" s="259"/>
      <c r="AS48" s="260"/>
      <c r="AV48" s="257"/>
      <c r="AW48" s="301"/>
      <c r="AX48" s="301"/>
      <c r="AY48" s="301"/>
    </row>
    <row r="49" spans="1:51" x14ac:dyDescent="0.25">
      <c r="B49" s="267" t="s">
        <v>272</v>
      </c>
      <c r="C49" s="248"/>
      <c r="D49" s="248"/>
      <c r="E49" s="248"/>
      <c r="F49" s="248"/>
      <c r="G49" s="248"/>
      <c r="H49" s="248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9"/>
      <c r="U49" s="269"/>
      <c r="V49" s="269"/>
      <c r="W49" s="258"/>
      <c r="X49" s="258"/>
      <c r="Y49" s="258"/>
      <c r="Z49" s="258"/>
      <c r="AA49" s="258"/>
      <c r="AB49" s="258"/>
      <c r="AC49" s="258"/>
      <c r="AD49" s="258"/>
      <c r="AE49" s="258"/>
      <c r="AM49" s="259"/>
      <c r="AN49" s="259"/>
      <c r="AO49" s="259"/>
      <c r="AP49" s="259"/>
      <c r="AQ49" s="259"/>
      <c r="AR49" s="259"/>
      <c r="AS49" s="260"/>
      <c r="AV49" s="257"/>
      <c r="AW49" s="301"/>
      <c r="AX49" s="301"/>
      <c r="AY49" s="301"/>
    </row>
    <row r="50" spans="1:51" x14ac:dyDescent="0.25">
      <c r="B50" s="276" t="s">
        <v>138</v>
      </c>
      <c r="C50" s="264"/>
      <c r="D50" s="264"/>
      <c r="E50" s="264"/>
      <c r="F50" s="264"/>
      <c r="G50" s="264"/>
      <c r="H50" s="264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71"/>
      <c r="U50" s="250"/>
      <c r="V50" s="250"/>
      <c r="W50" s="258"/>
      <c r="X50" s="258"/>
      <c r="Y50" s="258"/>
      <c r="Z50" s="258"/>
      <c r="AA50" s="258"/>
      <c r="AB50" s="258"/>
      <c r="AC50" s="258"/>
      <c r="AD50" s="258"/>
      <c r="AE50" s="258"/>
      <c r="AM50" s="259"/>
      <c r="AN50" s="259"/>
      <c r="AO50" s="259"/>
      <c r="AP50" s="259"/>
      <c r="AQ50" s="259"/>
      <c r="AR50" s="259"/>
      <c r="AS50" s="260"/>
      <c r="AV50" s="257"/>
      <c r="AW50" s="301"/>
      <c r="AX50" s="301"/>
      <c r="AY50" s="301"/>
    </row>
    <row r="51" spans="1:51" x14ac:dyDescent="0.25">
      <c r="B51" s="284" t="s">
        <v>139</v>
      </c>
      <c r="C51" s="264"/>
      <c r="D51" s="264"/>
      <c r="E51" s="264"/>
      <c r="F51" s="264"/>
      <c r="G51" s="264"/>
      <c r="H51" s="264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71"/>
      <c r="U51" s="250"/>
      <c r="V51" s="250"/>
      <c r="W51" s="258"/>
      <c r="X51" s="258"/>
      <c r="Y51" s="258"/>
      <c r="Z51" s="258"/>
      <c r="AA51" s="258"/>
      <c r="AB51" s="258"/>
      <c r="AC51" s="258"/>
      <c r="AD51" s="258"/>
      <c r="AE51" s="258"/>
      <c r="AM51" s="259"/>
      <c r="AN51" s="259"/>
      <c r="AO51" s="259"/>
      <c r="AP51" s="259"/>
      <c r="AQ51" s="259"/>
      <c r="AR51" s="259"/>
      <c r="AS51" s="260"/>
      <c r="AV51" s="257"/>
      <c r="AW51" s="301"/>
      <c r="AX51" s="301"/>
      <c r="AY51" s="301"/>
    </row>
    <row r="52" spans="1:51" x14ac:dyDescent="0.25">
      <c r="B52" s="270" t="s">
        <v>142</v>
      </c>
      <c r="C52" s="264"/>
      <c r="D52" s="264"/>
      <c r="E52" s="264"/>
      <c r="F52" s="264"/>
      <c r="G52" s="264"/>
      <c r="H52" s="264"/>
      <c r="I52" s="264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71"/>
      <c r="U52" s="250"/>
      <c r="V52" s="250"/>
      <c r="W52" s="258"/>
      <c r="X52" s="258"/>
      <c r="Y52" s="258"/>
      <c r="Z52" s="258"/>
      <c r="AA52" s="258"/>
      <c r="AB52" s="258"/>
      <c r="AC52" s="258"/>
      <c r="AD52" s="258"/>
      <c r="AE52" s="258"/>
      <c r="AM52" s="259"/>
      <c r="AN52" s="259"/>
      <c r="AO52" s="259"/>
      <c r="AP52" s="259"/>
      <c r="AQ52" s="259"/>
      <c r="AR52" s="259"/>
      <c r="AS52" s="260"/>
      <c r="AV52" s="257"/>
      <c r="AW52" s="301"/>
      <c r="AX52" s="301"/>
      <c r="AY52" s="301"/>
    </row>
    <row r="53" spans="1:51" x14ac:dyDescent="0.25">
      <c r="B53" s="270" t="s">
        <v>209</v>
      </c>
      <c r="C53" s="248"/>
      <c r="D53" s="248"/>
      <c r="E53" s="248"/>
      <c r="F53" s="248"/>
      <c r="G53" s="248"/>
      <c r="H53" s="248"/>
      <c r="I53" s="264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71"/>
      <c r="U53" s="250"/>
      <c r="V53" s="250"/>
      <c r="W53" s="258"/>
      <c r="X53" s="258"/>
      <c r="Y53" s="258"/>
      <c r="Z53" s="258"/>
      <c r="AA53" s="258"/>
      <c r="AB53" s="258"/>
      <c r="AC53" s="258"/>
      <c r="AD53" s="258"/>
      <c r="AE53" s="258"/>
      <c r="AM53" s="259"/>
      <c r="AN53" s="259"/>
      <c r="AO53" s="259"/>
      <c r="AP53" s="259"/>
      <c r="AQ53" s="259"/>
      <c r="AR53" s="259"/>
      <c r="AS53" s="260"/>
      <c r="AV53" s="257"/>
      <c r="AW53" s="301"/>
      <c r="AX53" s="301"/>
      <c r="AY53" s="301"/>
    </row>
    <row r="54" spans="1:51" x14ac:dyDescent="0.25">
      <c r="B54" s="276" t="s">
        <v>273</v>
      </c>
      <c r="C54" s="267"/>
      <c r="D54" s="264"/>
      <c r="E54" s="264"/>
      <c r="F54" s="264"/>
      <c r="G54" s="264"/>
      <c r="H54" s="264"/>
      <c r="I54" s="248"/>
      <c r="J54" s="252"/>
      <c r="K54" s="252"/>
      <c r="L54" s="252"/>
      <c r="M54" s="252"/>
      <c r="N54" s="252"/>
      <c r="O54" s="252"/>
      <c r="P54" s="252"/>
      <c r="Q54" s="252"/>
      <c r="R54" s="265"/>
      <c r="S54" s="265"/>
      <c r="T54" s="271"/>
      <c r="U54" s="250"/>
      <c r="V54" s="250"/>
      <c r="W54" s="258"/>
      <c r="X54" s="258"/>
      <c r="Y54" s="258"/>
      <c r="Z54" s="252"/>
      <c r="AA54" s="258"/>
      <c r="AB54" s="258"/>
      <c r="AC54" s="258"/>
      <c r="AD54" s="258"/>
      <c r="AE54" s="258"/>
      <c r="AM54" s="259"/>
      <c r="AN54" s="259"/>
      <c r="AO54" s="259"/>
      <c r="AP54" s="259"/>
      <c r="AQ54" s="259"/>
      <c r="AR54" s="259"/>
      <c r="AS54" s="260"/>
      <c r="AV54" s="257"/>
      <c r="AW54" s="301"/>
      <c r="AX54" s="301"/>
      <c r="AY54" s="301"/>
    </row>
    <row r="55" spans="1:51" x14ac:dyDescent="0.25">
      <c r="B55" s="272" t="s">
        <v>140</v>
      </c>
      <c r="C55" s="261"/>
      <c r="D55" s="248"/>
      <c r="E55" s="264"/>
      <c r="F55" s="264"/>
      <c r="G55" s="264"/>
      <c r="H55" s="264"/>
      <c r="I55" s="264"/>
      <c r="J55" s="252"/>
      <c r="K55" s="252"/>
      <c r="L55" s="252"/>
      <c r="M55" s="252"/>
      <c r="N55" s="252"/>
      <c r="O55" s="252"/>
      <c r="P55" s="252"/>
      <c r="Q55" s="252"/>
      <c r="R55" s="265"/>
      <c r="S55" s="252"/>
      <c r="T55" s="252"/>
      <c r="U55" s="252"/>
      <c r="V55" s="252"/>
      <c r="W55" s="252"/>
      <c r="X55" s="252"/>
      <c r="Y55" s="252"/>
      <c r="Z55" s="251"/>
      <c r="AA55" s="252"/>
      <c r="AB55" s="252"/>
      <c r="AC55" s="252"/>
      <c r="AD55" s="252"/>
      <c r="AE55" s="252"/>
      <c r="AF55" s="252"/>
      <c r="AG55" s="252"/>
      <c r="AH55" s="252"/>
      <c r="AI55" s="252"/>
      <c r="AJ55" s="252"/>
      <c r="AK55" s="252"/>
      <c r="AL55" s="252"/>
      <c r="AM55" s="252"/>
      <c r="AN55" s="252"/>
      <c r="AO55" s="252"/>
      <c r="AP55" s="252"/>
      <c r="AQ55" s="252"/>
      <c r="AR55" s="252"/>
      <c r="AS55" s="252"/>
      <c r="AT55" s="252"/>
      <c r="AU55" s="252"/>
      <c r="AV55" s="257"/>
      <c r="AW55" s="301"/>
      <c r="AX55" s="301"/>
      <c r="AY55" s="301"/>
    </row>
    <row r="56" spans="1:51" x14ac:dyDescent="0.25">
      <c r="B56" s="277" t="s">
        <v>129</v>
      </c>
      <c r="C56" s="276"/>
      <c r="D56" s="248"/>
      <c r="E56" s="264"/>
      <c r="F56" s="264"/>
      <c r="G56" s="264"/>
      <c r="H56" s="264"/>
      <c r="I56" s="264"/>
      <c r="J56" s="265"/>
      <c r="K56" s="265"/>
      <c r="L56" s="265"/>
      <c r="M56" s="265"/>
      <c r="N56" s="265"/>
      <c r="O56" s="265"/>
      <c r="P56" s="265"/>
      <c r="Q56" s="265"/>
      <c r="R56" s="252"/>
      <c r="S56" s="252"/>
      <c r="T56" s="252"/>
      <c r="U56" s="252"/>
      <c r="V56" s="252"/>
      <c r="W56" s="251"/>
      <c r="X56" s="251"/>
      <c r="Y56" s="251"/>
      <c r="Z56" s="258"/>
      <c r="AA56" s="251"/>
      <c r="AB56" s="251"/>
      <c r="AC56" s="251"/>
      <c r="AD56" s="251"/>
      <c r="AE56" s="251"/>
      <c r="AF56" s="251"/>
      <c r="AG56" s="251"/>
      <c r="AH56" s="251"/>
      <c r="AI56" s="251"/>
      <c r="AJ56" s="251"/>
      <c r="AK56" s="251"/>
      <c r="AL56" s="251"/>
      <c r="AM56" s="251"/>
      <c r="AN56" s="251"/>
      <c r="AO56" s="251"/>
      <c r="AP56" s="251"/>
      <c r="AQ56" s="251"/>
      <c r="AR56" s="251"/>
      <c r="AS56" s="251"/>
      <c r="AT56" s="251"/>
      <c r="AU56" s="251"/>
      <c r="AV56" s="257"/>
      <c r="AW56" s="301"/>
      <c r="AX56" s="301"/>
      <c r="AY56" s="301"/>
    </row>
    <row r="57" spans="1:51" x14ac:dyDescent="0.25">
      <c r="B57" s="277" t="s">
        <v>274</v>
      </c>
      <c r="C57" s="276"/>
      <c r="D57" s="264"/>
      <c r="E57" s="248"/>
      <c r="F57" s="264"/>
      <c r="G57" s="248"/>
      <c r="H57" s="248"/>
      <c r="I57" s="264"/>
      <c r="J57" s="265"/>
      <c r="K57" s="265"/>
      <c r="L57" s="265"/>
      <c r="M57" s="265"/>
      <c r="N57" s="265"/>
      <c r="O57" s="265"/>
      <c r="P57" s="265"/>
      <c r="Q57" s="265"/>
      <c r="R57" s="252"/>
      <c r="S57" s="265"/>
      <c r="T57" s="271"/>
      <c r="U57" s="250"/>
      <c r="V57" s="250"/>
      <c r="W57" s="258"/>
      <c r="X57" s="258"/>
      <c r="Y57" s="258"/>
      <c r="Z57" s="258"/>
      <c r="AA57" s="258"/>
      <c r="AB57" s="258"/>
      <c r="AC57" s="258"/>
      <c r="AD57" s="258"/>
      <c r="AE57" s="258"/>
      <c r="AM57" s="259"/>
      <c r="AN57" s="259"/>
      <c r="AO57" s="259"/>
      <c r="AP57" s="259"/>
      <c r="AQ57" s="259"/>
      <c r="AR57" s="259"/>
      <c r="AS57" s="260"/>
      <c r="AV57" s="257"/>
      <c r="AW57" s="301"/>
      <c r="AX57" s="301"/>
      <c r="AY57" s="301"/>
    </row>
    <row r="58" spans="1:51" x14ac:dyDescent="0.25">
      <c r="B58" s="277" t="s">
        <v>130</v>
      </c>
      <c r="C58" s="267"/>
      <c r="D58" s="264"/>
      <c r="E58" s="248"/>
      <c r="F58" s="248"/>
      <c r="G58" s="248"/>
      <c r="H58" s="248"/>
      <c r="I58" s="264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71"/>
      <c r="U58" s="250"/>
      <c r="V58" s="250"/>
      <c r="W58" s="258"/>
      <c r="X58" s="258"/>
      <c r="Y58" s="258"/>
      <c r="Z58" s="258"/>
      <c r="AA58" s="258"/>
      <c r="AB58" s="258"/>
      <c r="AC58" s="258"/>
      <c r="AD58" s="258"/>
      <c r="AE58" s="258"/>
      <c r="AM58" s="259"/>
      <c r="AN58" s="259"/>
      <c r="AO58" s="259"/>
      <c r="AP58" s="259"/>
      <c r="AQ58" s="259"/>
      <c r="AR58" s="259"/>
      <c r="AS58" s="260"/>
      <c r="AV58" s="257"/>
      <c r="AW58" s="301"/>
      <c r="AX58" s="301"/>
      <c r="AY58" s="301"/>
    </row>
    <row r="59" spans="1:51" x14ac:dyDescent="0.25">
      <c r="B59" s="147"/>
      <c r="C59" s="267"/>
      <c r="D59" s="264"/>
      <c r="E59" s="264"/>
      <c r="F59" s="248"/>
      <c r="G59" s="264"/>
      <c r="H59" s="264"/>
      <c r="I59" s="252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71"/>
      <c r="U59" s="250"/>
      <c r="V59" s="250"/>
      <c r="W59" s="258"/>
      <c r="X59" s="258"/>
      <c r="Y59" s="258"/>
      <c r="Z59" s="258"/>
      <c r="AA59" s="258"/>
      <c r="AB59" s="258"/>
      <c r="AC59" s="258"/>
      <c r="AD59" s="258"/>
      <c r="AE59" s="258"/>
      <c r="AM59" s="259"/>
      <c r="AN59" s="259"/>
      <c r="AO59" s="259"/>
      <c r="AP59" s="259"/>
      <c r="AQ59" s="259"/>
      <c r="AR59" s="259"/>
      <c r="AS59" s="260"/>
      <c r="AV59" s="257"/>
      <c r="AW59" s="301"/>
      <c r="AX59" s="301"/>
      <c r="AY59" s="301"/>
    </row>
    <row r="60" spans="1:51" x14ac:dyDescent="0.25">
      <c r="B60" s="249"/>
      <c r="C60" s="252"/>
      <c r="D60" s="264"/>
      <c r="E60" s="264"/>
      <c r="F60" s="264"/>
      <c r="G60" s="264"/>
      <c r="H60" s="264"/>
      <c r="I60" s="252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71"/>
      <c r="U60" s="250"/>
      <c r="V60" s="250"/>
      <c r="W60" s="258"/>
      <c r="X60" s="258"/>
      <c r="Y60" s="258"/>
      <c r="Z60" s="258"/>
      <c r="AA60" s="258"/>
      <c r="AB60" s="258"/>
      <c r="AC60" s="258"/>
      <c r="AD60" s="258"/>
      <c r="AE60" s="258"/>
      <c r="AM60" s="259"/>
      <c r="AN60" s="259"/>
      <c r="AO60" s="259"/>
      <c r="AP60" s="259"/>
      <c r="AQ60" s="259"/>
      <c r="AR60" s="259"/>
      <c r="AS60" s="260"/>
      <c r="AV60" s="257"/>
      <c r="AW60" s="301"/>
      <c r="AX60" s="301"/>
      <c r="AY60" s="301"/>
    </row>
    <row r="61" spans="1:51" x14ac:dyDescent="0.25">
      <c r="I61" s="259"/>
      <c r="J61" s="259"/>
      <c r="K61" s="259"/>
      <c r="L61" s="259"/>
      <c r="M61" s="259"/>
      <c r="N61" s="259"/>
      <c r="O61" s="260"/>
      <c r="P61" s="254"/>
      <c r="R61" s="254"/>
      <c r="W61" s="258"/>
      <c r="X61" s="258"/>
      <c r="Y61" s="258"/>
      <c r="Z61" s="258"/>
      <c r="AA61" s="258"/>
      <c r="AB61" s="258"/>
      <c r="AC61" s="258"/>
      <c r="AD61" s="258"/>
      <c r="AE61" s="258"/>
      <c r="AM61" s="259"/>
      <c r="AN61" s="259"/>
      <c r="AO61" s="259"/>
      <c r="AP61" s="259"/>
      <c r="AQ61" s="259"/>
      <c r="AR61" s="259"/>
      <c r="AS61" s="260"/>
      <c r="AV61" s="257"/>
      <c r="AW61" s="301"/>
      <c r="AX61" s="301"/>
      <c r="AY61" s="301"/>
    </row>
    <row r="62" spans="1:51" x14ac:dyDescent="0.25">
      <c r="I62" s="259"/>
      <c r="J62" s="259"/>
      <c r="K62" s="259"/>
      <c r="L62" s="259"/>
      <c r="M62" s="259"/>
      <c r="N62" s="259"/>
      <c r="O62" s="260"/>
      <c r="P62" s="254"/>
      <c r="R62" s="254"/>
      <c r="W62" s="258"/>
      <c r="X62" s="258"/>
      <c r="Y62" s="258"/>
      <c r="Z62" s="258"/>
      <c r="AA62" s="258"/>
      <c r="AB62" s="258"/>
      <c r="AC62" s="258"/>
      <c r="AD62" s="258"/>
      <c r="AE62" s="258"/>
      <c r="AM62" s="259"/>
      <c r="AN62" s="259"/>
      <c r="AO62" s="259"/>
      <c r="AP62" s="259"/>
      <c r="AQ62" s="259"/>
      <c r="AR62" s="259"/>
      <c r="AS62" s="260"/>
      <c r="AU62" s="301"/>
      <c r="AV62" s="257"/>
      <c r="AW62" s="301"/>
      <c r="AX62" s="301"/>
      <c r="AY62" s="301"/>
    </row>
    <row r="63" spans="1:51" x14ac:dyDescent="0.25">
      <c r="I63" s="259"/>
      <c r="J63" s="259"/>
      <c r="K63" s="259"/>
      <c r="L63" s="259"/>
      <c r="M63" s="259"/>
      <c r="N63" s="259"/>
      <c r="O63" s="260"/>
      <c r="R63" s="254"/>
      <c r="W63" s="258"/>
      <c r="X63" s="258"/>
      <c r="Y63" s="258"/>
      <c r="Z63" s="258"/>
      <c r="AA63" s="258"/>
      <c r="AB63" s="258"/>
      <c r="AC63" s="258"/>
      <c r="AD63" s="258"/>
      <c r="AE63" s="258"/>
      <c r="AM63" s="259"/>
      <c r="AN63" s="259"/>
      <c r="AO63" s="259"/>
      <c r="AP63" s="259"/>
      <c r="AQ63" s="259"/>
      <c r="AR63" s="259"/>
      <c r="AS63" s="260"/>
      <c r="AU63" s="301"/>
      <c r="AV63" s="257"/>
      <c r="AW63" s="301"/>
      <c r="AX63" s="301"/>
      <c r="AY63" s="301"/>
    </row>
    <row r="64" spans="1:51" x14ac:dyDescent="0.25">
      <c r="A64" s="258"/>
      <c r="O64" s="260"/>
      <c r="R64" s="251"/>
      <c r="AS64" s="301"/>
      <c r="AT64" s="301"/>
      <c r="AU64" s="301"/>
      <c r="AV64" s="301"/>
      <c r="AW64" s="301"/>
      <c r="AX64" s="301"/>
      <c r="AY64" s="301"/>
    </row>
    <row r="65" spans="1:51" x14ac:dyDescent="0.25">
      <c r="A65" s="258"/>
      <c r="O65" s="260"/>
      <c r="R65" s="254"/>
      <c r="AS65" s="301"/>
      <c r="AT65" s="301"/>
      <c r="AU65" s="301"/>
      <c r="AV65" s="301"/>
      <c r="AW65" s="301"/>
      <c r="AX65" s="301"/>
      <c r="AY65" s="301"/>
    </row>
    <row r="66" spans="1:51" x14ac:dyDescent="0.25">
      <c r="A66" s="258"/>
      <c r="O66" s="260"/>
      <c r="R66" s="254"/>
      <c r="AS66" s="301"/>
      <c r="AT66" s="301"/>
      <c r="AU66" s="301"/>
      <c r="AV66" s="301"/>
      <c r="AW66" s="301"/>
      <c r="AX66" s="301"/>
      <c r="AY66" s="301"/>
    </row>
    <row r="67" spans="1:51" x14ac:dyDescent="0.25">
      <c r="A67" s="258"/>
      <c r="O67" s="260"/>
      <c r="R67" s="254"/>
      <c r="AS67" s="301"/>
      <c r="AT67" s="301"/>
      <c r="AU67" s="301"/>
      <c r="AV67" s="301"/>
      <c r="AW67" s="301"/>
      <c r="AX67" s="301"/>
      <c r="AY67" s="301"/>
    </row>
    <row r="68" spans="1:51" x14ac:dyDescent="0.25">
      <c r="A68" s="258"/>
      <c r="O68" s="260"/>
      <c r="R68" s="254"/>
      <c r="AS68" s="301"/>
      <c r="AT68" s="301"/>
      <c r="AU68" s="301"/>
      <c r="AV68" s="301"/>
      <c r="AW68" s="301"/>
      <c r="AX68" s="301"/>
      <c r="AY68" s="301"/>
    </row>
    <row r="69" spans="1:51" x14ac:dyDescent="0.25">
      <c r="A69" s="258"/>
      <c r="O69" s="260"/>
      <c r="R69" s="254"/>
      <c r="AS69" s="301"/>
      <c r="AT69" s="301"/>
      <c r="AU69" s="301"/>
      <c r="AV69" s="301"/>
      <c r="AW69" s="301"/>
      <c r="AX69" s="301"/>
      <c r="AY69" s="301"/>
    </row>
    <row r="70" spans="1:51" x14ac:dyDescent="0.25">
      <c r="A70" s="258"/>
      <c r="O70" s="260"/>
      <c r="AS70" s="301"/>
      <c r="AT70" s="301"/>
      <c r="AU70" s="301"/>
      <c r="AV70" s="301"/>
      <c r="AW70" s="301"/>
      <c r="AX70" s="301"/>
      <c r="AY70" s="301"/>
    </row>
    <row r="71" spans="1:51" x14ac:dyDescent="0.25">
      <c r="A71" s="258"/>
      <c r="O71" s="260"/>
      <c r="AS71" s="301"/>
      <c r="AT71" s="301"/>
      <c r="AU71" s="301"/>
      <c r="AV71" s="301"/>
      <c r="AW71" s="301"/>
      <c r="AX71" s="301"/>
      <c r="AY71" s="301"/>
    </row>
    <row r="72" spans="1:51" x14ac:dyDescent="0.25">
      <c r="O72" s="260"/>
      <c r="AS72" s="301"/>
      <c r="AT72" s="301"/>
      <c r="AU72" s="301"/>
      <c r="AV72" s="301"/>
      <c r="AW72" s="301"/>
      <c r="AX72" s="301"/>
      <c r="AY72" s="301"/>
    </row>
    <row r="73" spans="1:51" x14ac:dyDescent="0.25">
      <c r="O73" s="260"/>
      <c r="AS73" s="301"/>
      <c r="AT73" s="301"/>
      <c r="AU73" s="301"/>
      <c r="AV73" s="301"/>
      <c r="AW73" s="301"/>
      <c r="AX73" s="301"/>
      <c r="AY73" s="301"/>
    </row>
    <row r="74" spans="1:51" x14ac:dyDescent="0.25">
      <c r="O74" s="260"/>
      <c r="Q74" s="254"/>
      <c r="AS74" s="301"/>
      <c r="AT74" s="301"/>
      <c r="AU74" s="301"/>
      <c r="AV74" s="301"/>
      <c r="AW74" s="301"/>
      <c r="AX74" s="301"/>
      <c r="AY74" s="301"/>
    </row>
    <row r="75" spans="1:51" x14ac:dyDescent="0.25">
      <c r="O75" s="161"/>
      <c r="P75" s="254"/>
      <c r="Q75" s="254"/>
      <c r="AS75" s="301"/>
      <c r="AT75" s="301"/>
      <c r="AU75" s="301"/>
      <c r="AV75" s="301"/>
      <c r="AW75" s="301"/>
      <c r="AX75" s="301"/>
      <c r="AY75" s="301"/>
    </row>
    <row r="76" spans="1:51" x14ac:dyDescent="0.25">
      <c r="O76" s="161"/>
      <c r="P76" s="254"/>
      <c r="Q76" s="254"/>
      <c r="AS76" s="301"/>
      <c r="AT76" s="301"/>
      <c r="AU76" s="301"/>
      <c r="AV76" s="301"/>
      <c r="AW76" s="301"/>
      <c r="AX76" s="301"/>
      <c r="AY76" s="301"/>
    </row>
    <row r="77" spans="1:51" x14ac:dyDescent="0.25">
      <c r="O77" s="161"/>
      <c r="P77" s="254"/>
      <c r="Q77" s="254"/>
      <c r="AS77" s="301"/>
      <c r="AT77" s="301"/>
      <c r="AU77" s="301"/>
      <c r="AV77" s="301"/>
      <c r="AW77" s="301"/>
      <c r="AX77" s="301"/>
      <c r="AY77" s="301"/>
    </row>
    <row r="78" spans="1:51" x14ac:dyDescent="0.25">
      <c r="O78" s="161"/>
      <c r="P78" s="254"/>
      <c r="Q78" s="254"/>
      <c r="AS78" s="301"/>
      <c r="AT78" s="301"/>
      <c r="AU78" s="301"/>
      <c r="AV78" s="301"/>
      <c r="AW78" s="301"/>
      <c r="AX78" s="301"/>
      <c r="AY78" s="301"/>
    </row>
    <row r="79" spans="1:51" x14ac:dyDescent="0.25">
      <c r="O79" s="161"/>
      <c r="P79" s="254"/>
      <c r="Q79" s="254"/>
      <c r="AS79" s="301"/>
      <c r="AT79" s="301"/>
      <c r="AU79" s="301"/>
      <c r="AV79" s="301"/>
      <c r="AW79" s="301"/>
      <c r="AX79" s="301"/>
      <c r="AY79" s="301"/>
    </row>
    <row r="80" spans="1:51" x14ac:dyDescent="0.25">
      <c r="O80" s="161"/>
      <c r="P80" s="254"/>
      <c r="Q80" s="254"/>
      <c r="AS80" s="301"/>
      <c r="AT80" s="301"/>
      <c r="AU80" s="301"/>
      <c r="AV80" s="301"/>
      <c r="AW80" s="301"/>
      <c r="AX80" s="301"/>
      <c r="AY80" s="301"/>
    </row>
    <row r="81" spans="15:51" x14ac:dyDescent="0.25">
      <c r="O81" s="161"/>
      <c r="P81" s="254"/>
      <c r="Q81" s="254"/>
      <c r="AS81" s="301"/>
      <c r="AT81" s="301"/>
      <c r="AU81" s="301"/>
      <c r="AV81" s="301"/>
      <c r="AW81" s="301"/>
      <c r="AX81" s="301"/>
      <c r="AY81" s="301"/>
    </row>
    <row r="82" spans="15:51" x14ac:dyDescent="0.25">
      <c r="O82" s="161"/>
      <c r="P82" s="254"/>
      <c r="Q82" s="254"/>
      <c r="AS82" s="301"/>
      <c r="AT82" s="301"/>
      <c r="AU82" s="301"/>
      <c r="AV82" s="301"/>
      <c r="AW82" s="301"/>
      <c r="AX82" s="301"/>
      <c r="AY82" s="301"/>
    </row>
    <row r="83" spans="15:51" x14ac:dyDescent="0.25">
      <c r="O83" s="161"/>
      <c r="P83" s="254"/>
      <c r="Q83" s="254"/>
      <c r="AS83" s="301"/>
      <c r="AT83" s="301"/>
      <c r="AU83" s="301"/>
      <c r="AV83" s="301"/>
      <c r="AW83" s="301"/>
      <c r="AX83" s="301"/>
      <c r="AY83" s="301"/>
    </row>
    <row r="84" spans="15:51" x14ac:dyDescent="0.25">
      <c r="O84" s="161"/>
      <c r="P84" s="254"/>
      <c r="Q84" s="254"/>
      <c r="AS84" s="301"/>
      <c r="AT84" s="301"/>
      <c r="AU84" s="301"/>
      <c r="AV84" s="301"/>
      <c r="AW84" s="301"/>
      <c r="AX84" s="301"/>
      <c r="AY84" s="301"/>
    </row>
    <row r="85" spans="15:51" x14ac:dyDescent="0.25">
      <c r="O85" s="161"/>
      <c r="P85" s="254"/>
      <c r="Q85" s="254"/>
      <c r="AS85" s="301"/>
      <c r="AT85" s="301"/>
      <c r="AU85" s="301"/>
      <c r="AV85" s="301"/>
      <c r="AW85" s="301"/>
      <c r="AX85" s="301"/>
      <c r="AY85" s="301"/>
    </row>
    <row r="86" spans="15:51" x14ac:dyDescent="0.25">
      <c r="O86" s="161"/>
      <c r="P86" s="254"/>
      <c r="Q86" s="254"/>
      <c r="R86" s="254"/>
      <c r="S86" s="254"/>
      <c r="AS86" s="301"/>
      <c r="AT86" s="301"/>
      <c r="AU86" s="301"/>
      <c r="AV86" s="301"/>
      <c r="AW86" s="301"/>
      <c r="AX86" s="301"/>
      <c r="AY86" s="301"/>
    </row>
    <row r="87" spans="15:51" x14ac:dyDescent="0.25">
      <c r="O87" s="161"/>
      <c r="P87" s="254"/>
      <c r="R87" s="254"/>
      <c r="S87" s="254"/>
      <c r="T87" s="254"/>
      <c r="AS87" s="301"/>
      <c r="AT87" s="301"/>
      <c r="AU87" s="301"/>
      <c r="AV87" s="301"/>
      <c r="AW87" s="301"/>
      <c r="AX87" s="301"/>
      <c r="AY87" s="301"/>
    </row>
    <row r="88" spans="15:51" x14ac:dyDescent="0.25">
      <c r="O88" s="254"/>
      <c r="Q88" s="254"/>
      <c r="R88" s="254"/>
      <c r="S88" s="254"/>
      <c r="T88" s="254"/>
      <c r="AS88" s="301"/>
      <c r="AT88" s="301"/>
      <c r="AU88" s="301"/>
      <c r="AV88" s="301"/>
      <c r="AW88" s="301"/>
      <c r="AX88" s="301"/>
      <c r="AY88" s="301"/>
    </row>
    <row r="89" spans="15:51" x14ac:dyDescent="0.25">
      <c r="O89" s="161"/>
      <c r="P89" s="254"/>
      <c r="Q89" s="254"/>
      <c r="T89" s="254"/>
      <c r="AS89" s="301"/>
      <c r="AT89" s="301"/>
      <c r="AU89" s="301"/>
      <c r="AV89" s="301"/>
      <c r="AW89" s="301"/>
      <c r="AX89" s="301"/>
      <c r="AY89" s="301"/>
    </row>
    <row r="90" spans="15:51" x14ac:dyDescent="0.25">
      <c r="O90" s="161"/>
      <c r="P90" s="254"/>
      <c r="Q90" s="254"/>
      <c r="R90" s="254"/>
      <c r="S90" s="254"/>
      <c r="AS90" s="301"/>
      <c r="AT90" s="301"/>
      <c r="AU90" s="301"/>
      <c r="AV90" s="301"/>
      <c r="AW90" s="301"/>
      <c r="AX90" s="301"/>
      <c r="AY90" s="301"/>
    </row>
    <row r="91" spans="15:51" x14ac:dyDescent="0.25">
      <c r="O91" s="161"/>
      <c r="P91" s="254"/>
      <c r="R91" s="254"/>
      <c r="S91" s="254"/>
      <c r="T91" s="254"/>
      <c r="AS91" s="301"/>
      <c r="AT91" s="301"/>
      <c r="AU91" s="301"/>
      <c r="AV91" s="301"/>
      <c r="AW91" s="301"/>
      <c r="AX91" s="301"/>
      <c r="AY91" s="301"/>
    </row>
    <row r="92" spans="15:51" x14ac:dyDescent="0.25">
      <c r="R92" s="254"/>
      <c r="S92" s="254"/>
      <c r="T92" s="254"/>
      <c r="U92" s="254"/>
      <c r="AS92" s="301"/>
      <c r="AT92" s="301"/>
      <c r="AU92" s="301"/>
      <c r="AV92" s="301"/>
      <c r="AW92" s="301"/>
      <c r="AX92" s="301"/>
      <c r="AY92" s="301"/>
    </row>
    <row r="93" spans="15:51" x14ac:dyDescent="0.25">
      <c r="T93" s="254"/>
      <c r="U93" s="254"/>
      <c r="AS93" s="301"/>
      <c r="AT93" s="301"/>
      <c r="AU93" s="301"/>
      <c r="AV93" s="301"/>
      <c r="AW93" s="301"/>
      <c r="AX93" s="301"/>
      <c r="AY93" s="301"/>
    </row>
    <row r="94" spans="15:51" x14ac:dyDescent="0.25">
      <c r="AS94" s="301"/>
      <c r="AT94" s="301"/>
      <c r="AU94" s="301"/>
      <c r="AV94" s="301"/>
      <c r="AW94" s="301"/>
      <c r="AX94" s="301"/>
      <c r="AY94" s="301"/>
    </row>
    <row r="95" spans="15:51" x14ac:dyDescent="0.25">
      <c r="AS95" s="301"/>
      <c r="AT95" s="301"/>
      <c r="AU95" s="301"/>
      <c r="AV95" s="301"/>
      <c r="AW95" s="301"/>
      <c r="AX95" s="301"/>
      <c r="AY95" s="301"/>
    </row>
    <row r="96" spans="15:51" x14ac:dyDescent="0.25">
      <c r="AS96" s="301"/>
      <c r="AT96" s="301"/>
      <c r="AU96" s="301"/>
      <c r="AV96" s="301"/>
      <c r="AW96" s="301"/>
      <c r="AX96" s="301"/>
      <c r="AY96" s="301"/>
    </row>
    <row r="97" spans="45:51" x14ac:dyDescent="0.25">
      <c r="AS97" s="301"/>
      <c r="AT97" s="301"/>
      <c r="AU97" s="301"/>
      <c r="AV97" s="301"/>
      <c r="AW97" s="301"/>
      <c r="AX97" s="301"/>
      <c r="AY97" s="301"/>
    </row>
    <row r="98" spans="45:51" x14ac:dyDescent="0.25">
      <c r="AS98" s="301"/>
      <c r="AT98" s="301"/>
      <c r="AU98" s="301"/>
      <c r="AV98" s="301"/>
      <c r="AW98" s="301"/>
      <c r="AX98" s="301"/>
      <c r="AY98" s="301"/>
    </row>
    <row r="99" spans="45:51" x14ac:dyDescent="0.25">
      <c r="AS99" s="301"/>
      <c r="AT99" s="301"/>
      <c r="AU99" s="301"/>
      <c r="AV99" s="301"/>
      <c r="AW99" s="301"/>
      <c r="AX99" s="301"/>
      <c r="AY99" s="301"/>
    </row>
    <row r="111" spans="45:51" x14ac:dyDescent="0.25">
      <c r="AS111" s="301"/>
      <c r="AT111" s="301"/>
      <c r="AU111" s="301"/>
      <c r="AV111" s="301"/>
      <c r="AW111" s="301"/>
      <c r="AX111" s="301"/>
      <c r="AY111" s="301"/>
    </row>
  </sheetData>
  <protectedRanges>
    <protectedRange sqref="R55 S57:T60 B59:B60 N57:Q60 R58:R60 T42 T50 S51:T54" name="Range2_12_5_1_1_5_1"/>
    <protectedRange sqref="L10 L6 D6 D8 AD8 AF8 O8:U8 AJ8:AR8 AF10 AR11:AR34 L24:N31 N32:N34 N10:N23 E11:G15 O16:T34 R11:Y11 AA11:AA15 AC11:AF15 R12:T15 W12:Y15 U12:V34 E16:E34 G16:G34 W16:AG34" name="Range1_16_3_1_1_2_2"/>
    <protectedRange sqref="I58 J57:M60" name="Range2_2_12_2_1_1_1_1"/>
    <protectedRange sqref="L16:M23" name="Range1_1_1_1_10_1_1_1_1_1"/>
    <protectedRange sqref="L32:M34" name="Range1_1_10_1_1_1_1_1"/>
    <protectedRange sqref="K11:L15 K16:K34 I11:I15 I16:J24 I25:I34 J25" name="Range1_1_2_1_10_2_1_1_1_1"/>
    <protectedRange sqref="M11:M15" name="Range1_2_1_2_1_10_1_1_1_1_1"/>
    <protectedRange sqref="D60" name="Range2_1_1_1_1_1_9_2_1_1_1_1"/>
    <protectedRange sqref="Q10" name="Range1_17_1_1_1_1_1"/>
    <protectedRange sqref="AG10" name="Range1_18_1_1_1_1_1"/>
    <protectedRange sqref="AS16:AS34" name="Range1_1_1_1_1_1"/>
    <protectedRange sqref="P3:U5" name="Range1_16_1_1_1_1_1_1"/>
    <protectedRange sqref="C59" name="Range2_1_3_1_1_1_1"/>
    <protectedRange sqref="H11:H34" name="Range1_1_1_1_1_1_1_1_1"/>
    <protectedRange sqref="S55:Y56 R56:R57 AA55:AU56 I59:I60 Z54:Z55" name="Range2_2_1_10_1_1_1_2_1_1"/>
    <protectedRange sqref="C60" name="Range2_2_1_10_2_1_1_1_1_1"/>
    <protectedRange sqref="G59:H59 D57 F60 E59 R53:R54" name="Range2_12_1_6_1_1_1_1"/>
    <protectedRange sqref="I57 E60 G60:H60" name="Range2_2_12_1_7_1_1_2_1"/>
    <protectedRange sqref="D58:D59" name="Range2_1_1_1_1_11_1_2_1_1_2_1"/>
    <protectedRange sqref="F57" name="Range2_2_2_9_1_1_1_1_1_1"/>
    <protectedRange sqref="C58" name="Range2_1_1_2_1_1_1_1"/>
    <protectedRange sqref="C57" name="Range2_1_2_2_1_1_1_1"/>
    <protectedRange sqref="E57:E58 F58:F59 G57:H58" name="Range2_2_1_1_1_1_1_1"/>
    <protectedRange sqref="AS11:AS15" name="Range1_4_1_1_1_1_1_1"/>
    <protectedRange sqref="J11:J15 J26:J34" name="Range1_1_2_1_10_1_1_1_1_1_1"/>
    <protectedRange sqref="R64" name="Range2_2_1_10_1_1_1_1_1_1_1"/>
    <protectedRange sqref="T41" name="Range2_12_5_1_1_4_2_1"/>
    <protectedRange sqref="B41:B42" name="Range2_12_5_1_1_1_2_1"/>
    <protectedRange sqref="E41:H41" name="Range2_2_12_1_7_1_1_1_1_1"/>
    <protectedRange sqref="D41" name="Range2_3_2_1_3_1_1_2_10_1_1_1_1_1_1_1"/>
    <protectedRange sqref="C41" name="Range2_1_1_1_1_11_1_2_1_1_1_1_1"/>
    <protectedRange sqref="S39:S40" name="Range2_12_3_1_1_1_1_1_1"/>
    <protectedRange sqref="D39:H39 N39:R40" name="Range2_12_1_3_1_1_1_1_1_1"/>
    <protectedRange sqref="I39:M39 E40:M40" name="Range2_2_12_1_6_1_1_1_1_1_1"/>
    <protectedRange sqref="D40" name="Range2_1_1_1_1_11_1_1_1_1_1_1_1_1"/>
    <protectedRange sqref="C40" name="Range2_1_2_1_1_1_1_1_1_1"/>
    <protectedRange sqref="C39" name="Range2_3_1_1_1_1_1_1_1"/>
    <protectedRange sqref="S41" name="Range2_12_5_1_1_4_1_1_1"/>
    <protectedRange sqref="Q41:R41" name="Range2_12_1_5_1_1_1_1_1_1_1"/>
    <protectedRange sqref="N41:P41" name="Range2_12_1_2_2_1_1_1_1_1_1_1"/>
    <protectedRange sqref="K41:M41" name="Range2_2_12_1_4_2_1_1_1_1_1_1_1"/>
    <protectedRange sqref="G42:H42" name="Range2_2_12_1_3_1_1_1_1_1_4_1_1_1_1"/>
    <protectedRange sqref="E42:F42" name="Range2_2_12_1_7_1_1_3_1_1_1_1"/>
    <protectedRange sqref="I41:J41" name="Range2_2_12_1_4_2_1_1_1_2_1_1_1_1"/>
    <protectedRange sqref="S42" name="Range2_12_5_1_1_2_3_1_1_1"/>
    <protectedRange sqref="Q42:R42" name="Range2_12_1_6_1_1_1_1_2_1_1_1"/>
    <protectedRange sqref="N42:P42" name="Range2_12_1_2_3_1_1_1_1_2_1_1_1"/>
    <protectedRange sqref="I42:M42" name="Range2_2_12_1_4_3_1_1_1_1_2_1_1_1"/>
    <protectedRange sqref="D42" name="Range2_2_12_1_3_1_2_1_1_1_2_1_2_1_1_1"/>
    <protectedRange sqref="S50" name="Range2_12_5_1_1_5_1_1_1_1"/>
    <protectedRange sqref="T48:T49" name="Range2_12_5_1_1_3_1_1"/>
    <protectedRange sqref="S48" name="Range2_12_4_1_1_1_4_2_2_2_1_1"/>
    <protectedRange sqref="S49" name="Range2_12_2_1_1_1_2_1_1_1_1_1"/>
    <protectedRange sqref="T47" name="Range2_12_5_1_1_2_1_1_1_1"/>
    <protectedRange sqref="T43" name="Range2_12_5_1_1_3_1_1_1_1_1_1_1"/>
    <protectedRange sqref="S43" name="Range2_12_5_1_1_2_3_1_1_1_1_1_1_1_1_1"/>
    <protectedRange sqref="Q43:R43" name="Range2_12_1_6_1_1_1_1_2_1_1_1_1_1_1_1_1"/>
    <protectedRange sqref="N43:P43" name="Range2_12_1_2_3_1_1_1_1_2_1_1_1_1_1_1_1_1"/>
    <protectedRange sqref="I43:M43" name="Range2_2_12_1_4_3_1_1_1_1_2_1_1_1_1_1_1_1_1"/>
    <protectedRange sqref="E43:H43" name="Range2_2_12_1_3_1_2_1_1_1_1_2_1_1_1_1_1_1_1_1"/>
    <protectedRange sqref="D43" name="Range2_2_12_1_3_1_2_1_1_1_2_1_2_3_1_1_1_1_1_1"/>
    <protectedRange sqref="T44" name="Range2_12_5_1_1_2_1_1_1_1_1_1_1_1_1"/>
    <protectedRange sqref="S44" name="Range2_12_4_1_1_1_4_2_1_1_1_1_1_1_1_1"/>
    <protectedRange sqref="T45:T46" name="Range2_12_5_1_1_6_1_1_1_1_1_1_1_1_1"/>
    <protectedRange sqref="S45:S46" name="Range2_12_5_1_1_5_3_1_1_1_1_1_1_1_1_1"/>
    <protectedRange sqref="B43" name="Range2_12_5_1_1_1_2_2_1_1_1_1_1_1_1_1_1_1"/>
    <protectedRange sqref="S47" name="Range2_12_4_1_1_1_4_2_2_1_1_1_1"/>
    <protectedRange sqref="O11:O15" name="Range1_16_3_1_1_7"/>
    <protectedRange sqref="P11:P15" name="Range1_16_3_1_1_1_1"/>
    <protectedRange sqref="Q11:Q15" name="Range1_16_3_1_1_3_1"/>
    <protectedRange sqref="Z11:Z15" name="Range1_16_3_1_1_4_1"/>
    <protectedRange sqref="AB11:AB15" name="Range1_16_3_1_1_5_1"/>
    <protectedRange sqref="AG11:AG15" name="Range1_16_3_1_1_6_1"/>
    <protectedRange sqref="F16:F22" name="Range1_16_3_1_1_2_1_1"/>
    <protectedRange sqref="R51:R52" name="Range2_12_1_6_1_1_1_1_1"/>
    <protectedRange sqref="R50" name="Range2_12_1_6_1_1_4_1_1_1_1_1_1_1_1_1_1_1_1_1"/>
    <protectedRange sqref="D50:E50" name="Range2_2_12_1_3_1_2_1_1_1_2_1_1_1_1_3_1_1_1_1_1_1_1_1_1"/>
    <protectedRange sqref="F50" name="Range2_2_12_1_3_1_2_1_1_1_3_1_1_1_1_1_3_1_1_1_1_1_1_1_1_1"/>
    <protectedRange sqref="Q48:R48" name="Range2_12_1_6_1_1_1_2_3_2_1_1_3_1_1_1"/>
    <protectedRange sqref="N48:P48" name="Range2_12_1_2_3_1_1_1_2_3_2_1_1_3_1_1_1"/>
    <protectedRange sqref="K48:M48" name="Range2_2_12_1_4_3_1_1_1_3_3_2_1_1_3_1_1_1"/>
    <protectedRange sqref="J48" name="Range2_2_12_1_4_3_1_1_1_3_2_1_2_2_1_1_1"/>
    <protectedRange sqref="G48:H48" name="Range2_2_12_1_3_1_2_1_1_1_2_1_1_1_1_1_1_2_1_1_1_1_1"/>
    <protectedRange sqref="D48:E48" name="Range2_2_12_1_3_1_2_1_1_1_2_1_1_1_1_3_1_1_1_1_1_1_1"/>
    <protectedRange sqref="F48" name="Range2_2_12_1_3_1_2_1_1_1_3_1_1_1_1_1_3_1_1_1_1_1_1_1"/>
    <protectedRange sqref="Q49:R49" name="Range2_12_1_6_1_1_1_2_3_1_1_3_1_1_1_1_1_1_1_1_1_1"/>
    <protectedRange sqref="N49:P49" name="Range2_12_1_2_3_1_1_1_2_3_1_1_3_1_1_1_1_1_1_1_1_1_1"/>
    <protectedRange sqref="J49:M49" name="Range2_2_12_1_4_3_1_1_1_3_3_1_1_3_1_1_1_1_1_1_1_1_1_1"/>
    <protectedRange sqref="I48:I49" name="Range2_2_12_1_4_3_1_1_1_2_1_2_1_1_3_1_1_1_1_1_1_1_1_1"/>
    <protectedRange sqref="G50:H50" name="Range2_2_12_1_3_1_2_1_1_1_2_1_3_1_1_3_1_1_1_1_1_1_1_1_1_1"/>
    <protectedRange sqref="Q44:R44" name="Range2_12_1_6_1_1_1_2_3_2_1_1_1_1_1_1_1_1_1"/>
    <protectedRange sqref="N44:P44" name="Range2_12_1_2_3_1_1_1_2_3_2_1_1_1_1_1_1_1_1_1"/>
    <protectedRange sqref="J44:M44" name="Range2_2_12_1_4_3_1_1_1_3_3_2_1_1_1_1_1_1_1_1_1"/>
    <protectedRange sqref="I44" name="Range2_2_12_1_4_3_1_1_1_2_1_2_2_1_1_1_1_1_1_1_1"/>
    <protectedRange sqref="G44:H44 D44:E44" name="Range2_2_12_1_3_1_2_1_1_1_2_1_3_2_1_1_1_1_1_1_1_1"/>
    <protectedRange sqref="F44" name="Range2_2_12_1_3_1_2_1_1_1_1_1_2_2_1_1_1_1_1_1_1_1"/>
    <protectedRange sqref="Q45:R46" name="Range2_12_1_6_1_1_1_2_3_2_1_1_2_1_1_1_1_1_1_1_1"/>
    <protectedRange sqref="N45:P46" name="Range2_12_1_2_3_1_1_1_2_3_2_1_1_2_1_1_1_1_1_1_1_1"/>
    <protectedRange sqref="J45:M46" name="Range2_2_12_1_4_3_1_1_1_3_3_2_1_1_2_1_1_1_1_1_1_1_1"/>
    <protectedRange sqref="I45:I46" name="Range2_2_12_1_4_3_1_1_1_2_1_2_2_1_2_1_1_1_1_1_1_1_1"/>
    <protectedRange sqref="G45:H46 D45:E46" name="Range2_2_12_1_3_1_2_1_1_1_2_1_3_2_1_2_1_1_1_1_1_1_2_1"/>
    <protectedRange sqref="F45:F46" name="Range2_2_12_1_3_1_2_1_1_1_1_1_2_2_1_2_1_1_1_1_1_1_2_1"/>
    <protectedRange sqref="B44:B45" name="Range2_12_5_1_1_1_2_2_1_1_1_1_1_1_1_1_1_1_1"/>
    <protectedRange sqref="B46" name="Range2_12_5_1_1_1_3_1_1_1_1_1_1_1_1_1_1_1_1"/>
    <protectedRange sqref="Q47:R47" name="Range2_12_1_6_1_1_1_2_3_2_1_1_1_1_1_1_1"/>
    <protectedRange sqref="N47:P47" name="Range2_12_1_2_3_1_1_1_2_3_2_1_1_1_1_1_1_1"/>
    <protectedRange sqref="K47:M47" name="Range2_2_12_1_4_3_1_1_1_3_3_2_1_1_1_1_1_1_1"/>
    <protectedRange sqref="J47" name="Range2_2_12_1_4_3_1_1_1_3_2_1_2_1_1_1_1_1"/>
    <protectedRange sqref="D47:E47" name="Range2_2_12_1_3_1_2_1_1_1_2_1_2_3_2_1_1_1_1_1"/>
    <protectedRange sqref="I47" name="Range2_2_12_1_4_2_1_1_1_4_1_2_1_1_1_2_1_1_1_1_1"/>
    <protectedRange sqref="F47:H47" name="Range2_2_12_1_3_1_1_1_1_1_4_1_2_1_2_1_2_1_1_1_1_1"/>
    <protectedRange sqref="B52" name="Range2_12_5_1_1_1_2_1_1_1_1_1_1_1_1_2_1"/>
    <protectedRange sqref="B51" name="Range2_12_5_1_1_2_1_4_1_1_1_2_1_1_1_1_1_1_1_1_2_1"/>
    <protectedRange sqref="N52:Q52" name="Range2_12_1_6_1_1_2_1_1"/>
    <protectedRange sqref="I52:M52" name="Range2_2_12_1_7_1_1_3_1_1"/>
    <protectedRange sqref="N51:Q51" name="Range2_12_1_6_1_1_4_1_1_1_1_1_1_1_1_1_1_2_1_1"/>
    <protectedRange sqref="J51:M51" name="Range2_2_12_1_7_1_1_6_1_1_1_1_1_1_1_1_1_1_2_1_1"/>
    <protectedRange sqref="I51" name="Range2_2_12_1_4_3_1_1_1_5_1_1_1_1_1_1_1_1_1_1_1_2_1_1"/>
    <protectedRange sqref="Q50" name="Range2_12_1_4_1_1_1_1_1_1_1_1_1_1_1_1_1_1_2_1_1"/>
    <protectedRange sqref="N50:P50" name="Range2_12_1_2_1_1_1_1_1_1_1_1_1_1_1_1_1_1_1_2_1_1"/>
    <protectedRange sqref="J50:M50" name="Range2_2_12_1_4_1_1_1_1_1_1_1_1_1_1_1_1_1_1_1_2_1_1"/>
    <protectedRange sqref="I50" name="Range2_2_12_1_4_3_1_1_1_3_3_1_1_3_1_1_1_1_1_1_3_1_1"/>
    <protectedRange sqref="D52:E52 G52:H52" name="Range2_2_12_1_3_3_1_1_1_2_1_1_1_1_1_1_1_1_1_1_1_2_1_1"/>
    <protectedRange sqref="F52" name="Range2_2_12_1_3_1_2_1_1_1_2_1_3_1_1_3_1_1_1_1_1_1_3_1_1"/>
    <protectedRange sqref="D51:E51" name="Range2_2_12_1_3_1_2_1_1_1_2_1_1_1_1_3_1_1_1_1_1_1_2_1_1"/>
    <protectedRange sqref="F51" name="Range2_2_12_1_3_1_2_1_1_1_3_1_1_1_1_1_3_1_1_1_1_1_1_2_1_1"/>
    <protectedRange sqref="G51:H51" name="Range2_2_12_1_3_1_2_1_1_1_2_1_3_1_1_3_1_1_1_1_1_1_1_2_1_1"/>
    <protectedRange sqref="D49:E49 G49:H49" name="Range2_2_12_1_3_1_2_1_1_1_2_1_3_2_1_2_1_1_1_1_1_1_1_1_1"/>
    <protectedRange sqref="F49" name="Range2_2_12_1_3_1_2_1_1_1_1_1_2_2_1_2_1_1_1_1_1_1_1_1_1"/>
    <protectedRange sqref="N56:Q56" name="Range2_12_5_1_1_5_1_1"/>
    <protectedRange sqref="J56:M56" name="Range2_2_12_2_1_1_1_1_1"/>
    <protectedRange sqref="J54:Q55" name="Range2_2_1_10_1_1_1_2_1_1_1"/>
    <protectedRange sqref="I55:I56 G55:H55 F55:F56 E55" name="Range2_2_12_1_7_1_1_2_1_1"/>
    <protectedRange sqref="E56 G56:H56" name="Range2_2_2_9_1_1_1_1_1_1_1"/>
    <protectedRange sqref="C56" name="Range2_3_2_1_1_1_1_1"/>
    <protectedRange sqref="C55" name="Range2_5_1_1_1_1_1_1"/>
    <protectedRange sqref="I54" name="Range2_2_1_1_1_1_1_1_1"/>
    <protectedRange sqref="D55:D56" name="Range2_1_1_1_1_1_1_1_1_1_1_1"/>
    <protectedRange sqref="N53:Q53" name="Range2_12_1_6_1_1_2_1_2"/>
    <protectedRange sqref="D54:E54 G54:H54 I53:M53" name="Range2_2_12_1_7_1_1_3_1_2"/>
    <protectedRange sqref="C54" name="Range2_1_1_2_1_1_2_1_1"/>
    <protectedRange sqref="F54" name="Range2_2_12_1_1_1_1_1_2_1_1"/>
    <protectedRange sqref="G53:H53" name="Range2_2_12_1_3_1_2_1_1_1_3_1_1_1_1_1_1_1_2_1_1_2_1_1"/>
    <protectedRange sqref="D53:E53" name="Range2_2_12_1_3_3_1_1_1_2_1_1_1_1_1_1_1_1_1_1_1_2_1_2"/>
    <protectedRange sqref="F53" name="Range2_2_12_1_3_1_2_1_1_1_2_1_3_1_1_3_1_1_1_1_1_1_3_1_2"/>
    <protectedRange sqref="B53" name="Range2_12_5_1_1_1_2_1_1_1_1_1_1_1_1_1_1"/>
    <protectedRange sqref="B56:B58" name="Range2_12_5_1_1_2_1_3_1"/>
    <protectedRange sqref="B54" name="Range2_12_5_1_1_2_2_1_3_1_1_1_1_1_1_1_1_1_1_1_1_1"/>
    <protectedRange sqref="B55" name="Range2_12_5_1_1_2_1_4_1_1_1_2_1_1_1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Y15 AA11:AA15 AC11:AE15 X16:AE34">
    <cfRule type="containsText" dxfId="376" priority="13" operator="containsText" text="N/A">
      <formula>NOT(ISERROR(SEARCH("N/A",X11)))</formula>
    </cfRule>
    <cfRule type="cellIs" dxfId="375" priority="31" operator="equal">
      <formula>0</formula>
    </cfRule>
  </conditionalFormatting>
  <conditionalFormatting sqref="X11:Y15 AA11:AA15 AC11:AE15 X16:AE34">
    <cfRule type="cellIs" dxfId="374" priority="30" operator="greaterThanOrEqual">
      <formula>1185</formula>
    </cfRule>
  </conditionalFormatting>
  <conditionalFormatting sqref="X11:Y15 AA11:AA15 AC11:AE15 X16:AE34">
    <cfRule type="cellIs" dxfId="373" priority="29" operator="between">
      <formula>0.1</formula>
      <formula>1184</formula>
    </cfRule>
  </conditionalFormatting>
  <conditionalFormatting sqref="X8 AJ11:AO15 AJ16:AJ34 AK17:AK34 AL16:AO34">
    <cfRule type="cellIs" dxfId="372" priority="28" operator="equal">
      <formula>0</formula>
    </cfRule>
  </conditionalFormatting>
  <conditionalFormatting sqref="X8 AJ11:AO15 AJ16:AJ34 AK17:AK34 AL16:AO34">
    <cfRule type="cellIs" dxfId="371" priority="27" operator="greaterThan">
      <formula>1179</formula>
    </cfRule>
  </conditionalFormatting>
  <conditionalFormatting sqref="X8 AJ11:AO15 AJ16:AJ34 AK17:AK34 AL16:AO34">
    <cfRule type="cellIs" dxfId="370" priority="26" operator="greaterThan">
      <formula>99</formula>
    </cfRule>
  </conditionalFormatting>
  <conditionalFormatting sqref="X8 AJ11:AO15 AJ16:AJ34 AK17:AK34 AL16:AO34">
    <cfRule type="cellIs" dxfId="369" priority="25" operator="greaterThan">
      <formula>0.99</formula>
    </cfRule>
  </conditionalFormatting>
  <conditionalFormatting sqref="AB8">
    <cfRule type="cellIs" dxfId="368" priority="24" operator="equal">
      <formula>0</formula>
    </cfRule>
  </conditionalFormatting>
  <conditionalFormatting sqref="AB8">
    <cfRule type="cellIs" dxfId="367" priority="23" operator="greaterThan">
      <formula>1179</formula>
    </cfRule>
  </conditionalFormatting>
  <conditionalFormatting sqref="AB8">
    <cfRule type="cellIs" dxfId="366" priority="22" operator="greaterThan">
      <formula>99</formula>
    </cfRule>
  </conditionalFormatting>
  <conditionalFormatting sqref="AB8">
    <cfRule type="cellIs" dxfId="365" priority="21" operator="greaterThan">
      <formula>0.99</formula>
    </cfRule>
  </conditionalFormatting>
  <conditionalFormatting sqref="AQ11:AQ34 AK16">
    <cfRule type="cellIs" dxfId="364" priority="20" operator="equal">
      <formula>0</formula>
    </cfRule>
  </conditionalFormatting>
  <conditionalFormatting sqref="AQ11:AQ34 AK16">
    <cfRule type="cellIs" dxfId="363" priority="19" operator="greaterThan">
      <formula>1179</formula>
    </cfRule>
  </conditionalFormatting>
  <conditionalFormatting sqref="AQ11:AQ34 AK16">
    <cfRule type="cellIs" dxfId="362" priority="18" operator="greaterThan">
      <formula>99</formula>
    </cfRule>
  </conditionalFormatting>
  <conditionalFormatting sqref="AQ11:AQ34 AK16">
    <cfRule type="cellIs" dxfId="361" priority="17" operator="greaterThan">
      <formula>0.99</formula>
    </cfRule>
  </conditionalFormatting>
  <conditionalFormatting sqref="AI11:AI34">
    <cfRule type="cellIs" dxfId="360" priority="16" operator="greaterThan">
      <formula>$AI$8</formula>
    </cfRule>
  </conditionalFormatting>
  <conditionalFormatting sqref="AH11:AH34">
    <cfRule type="cellIs" dxfId="359" priority="14" operator="greaterThan">
      <formula>$AH$8</formula>
    </cfRule>
    <cfRule type="cellIs" dxfId="358" priority="15" operator="greaterThan">
      <formula>$AH$8</formula>
    </cfRule>
  </conditionalFormatting>
  <conditionalFormatting sqref="Z11:Z15">
    <cfRule type="containsText" dxfId="357" priority="9" operator="containsText" text="N/A">
      <formula>NOT(ISERROR(SEARCH("N/A",Z11)))</formula>
    </cfRule>
    <cfRule type="cellIs" dxfId="356" priority="12" operator="equal">
      <formula>0</formula>
    </cfRule>
  </conditionalFormatting>
  <conditionalFormatting sqref="Z11:Z15">
    <cfRule type="cellIs" dxfId="355" priority="11" operator="greaterThanOrEqual">
      <formula>1185</formula>
    </cfRule>
  </conditionalFormatting>
  <conditionalFormatting sqref="Z11:Z15">
    <cfRule type="cellIs" dxfId="354" priority="10" operator="between">
      <formula>0.1</formula>
      <formula>1184</formula>
    </cfRule>
  </conditionalFormatting>
  <conditionalFormatting sqref="AB11:AB15">
    <cfRule type="containsText" dxfId="353" priority="5" operator="containsText" text="N/A">
      <formula>NOT(ISERROR(SEARCH("N/A",AB11)))</formula>
    </cfRule>
    <cfRule type="cellIs" dxfId="352" priority="8" operator="equal">
      <formula>0</formula>
    </cfRule>
  </conditionalFormatting>
  <conditionalFormatting sqref="AB11:AB15">
    <cfRule type="cellIs" dxfId="351" priority="7" operator="greaterThanOrEqual">
      <formula>1185</formula>
    </cfRule>
  </conditionalFormatting>
  <conditionalFormatting sqref="AB11:AB15">
    <cfRule type="cellIs" dxfId="350" priority="6" operator="between">
      <formula>0.1</formula>
      <formula>1184</formula>
    </cfRule>
  </conditionalFormatting>
  <conditionalFormatting sqref="AP11:AP34">
    <cfRule type="cellIs" dxfId="349" priority="4" operator="equal">
      <formula>0</formula>
    </cfRule>
  </conditionalFormatting>
  <conditionalFormatting sqref="AP11:AP34">
    <cfRule type="cellIs" dxfId="348" priority="3" operator="greaterThan">
      <formula>1179</formula>
    </cfRule>
  </conditionalFormatting>
  <conditionalFormatting sqref="AP11:AP34">
    <cfRule type="cellIs" dxfId="347" priority="2" operator="greaterThan">
      <formula>99</formula>
    </cfRule>
  </conditionalFormatting>
  <conditionalFormatting sqref="AP11:AP34">
    <cfRule type="cellIs" dxfId="346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1"/>
  <sheetViews>
    <sheetView showGridLines="0" topLeftCell="Q20" zoomScaleNormal="100" workbookViewId="0">
      <selection activeCell="AI45" sqref="AI45"/>
    </sheetView>
  </sheetViews>
  <sheetFormatPr defaultRowHeight="15" x14ac:dyDescent="0.25"/>
  <cols>
    <col min="1" max="1" width="7.140625" style="301" customWidth="1"/>
    <col min="2" max="2" width="10.5703125" style="301" customWidth="1"/>
    <col min="3" max="3" width="14" style="301" customWidth="1"/>
    <col min="4" max="7" width="9.140625" style="301"/>
    <col min="8" max="8" width="20.42578125" style="301" customWidth="1"/>
    <col min="9" max="10" width="9.140625" style="301"/>
    <col min="11" max="11" width="9" style="301" customWidth="1"/>
    <col min="12" max="14" width="9.140625" style="301" hidden="1" customWidth="1"/>
    <col min="15" max="16" width="9.140625" style="301"/>
    <col min="17" max="18" width="9.140625" style="301" customWidth="1"/>
    <col min="19" max="32" width="9.140625" style="301"/>
    <col min="33" max="33" width="10.42578125" style="301" bestFit="1" customWidth="1"/>
    <col min="34" max="44" width="9.140625" style="301"/>
    <col min="45" max="45" width="83.85546875" style="161" customWidth="1"/>
    <col min="46" max="47" width="9.140625" style="254"/>
    <col min="48" max="48" width="29.7109375" style="254" customWidth="1"/>
    <col min="49" max="49" width="22" style="254" customWidth="1"/>
    <col min="50" max="50" width="9.140625" style="254"/>
    <col min="51" max="51" width="38.5703125" style="254" bestFit="1" customWidth="1"/>
    <col min="52" max="16384" width="9.140625" style="301"/>
  </cols>
  <sheetData>
    <row r="2" spans="2:51" ht="21" x14ac:dyDescent="0.25">
      <c r="B2" s="151"/>
      <c r="C2" s="254"/>
      <c r="D2" s="254"/>
      <c r="E2" s="152"/>
      <c r="F2" s="152"/>
      <c r="G2" s="254"/>
      <c r="H2" s="153"/>
      <c r="I2" s="153"/>
      <c r="J2" s="254"/>
      <c r="K2" s="153"/>
      <c r="L2" s="153"/>
      <c r="M2" s="254"/>
      <c r="N2" s="254"/>
      <c r="O2" s="154"/>
      <c r="P2" s="155" t="s">
        <v>0</v>
      </c>
      <c r="Q2" s="155"/>
      <c r="R2" s="156"/>
      <c r="S2" s="157"/>
      <c r="T2" s="158"/>
      <c r="U2" s="158"/>
      <c r="V2" s="159"/>
      <c r="W2" s="160"/>
      <c r="X2" s="158"/>
      <c r="Y2" s="158"/>
      <c r="Z2" s="158"/>
      <c r="AA2" s="158"/>
      <c r="AB2" s="158"/>
      <c r="AC2" s="158"/>
      <c r="AD2" s="158"/>
      <c r="AE2" s="158"/>
      <c r="AM2" s="254"/>
      <c r="AN2" s="254"/>
      <c r="AO2" s="254"/>
      <c r="AP2" s="254"/>
      <c r="AQ2" s="254"/>
      <c r="AR2" s="254"/>
    </row>
    <row r="3" spans="2:51" ht="21" x14ac:dyDescent="0.25">
      <c r="B3" s="162" t="s">
        <v>1</v>
      </c>
      <c r="C3" s="162"/>
      <c r="D3" s="162"/>
      <c r="E3" s="254"/>
      <c r="F3" s="153"/>
      <c r="G3" s="153"/>
      <c r="H3" s="254"/>
      <c r="I3" s="254"/>
      <c r="J3" s="254"/>
      <c r="K3" s="163"/>
      <c r="L3" s="164"/>
      <c r="M3" s="254"/>
      <c r="N3" s="254"/>
      <c r="O3" s="165" t="s">
        <v>2</v>
      </c>
      <c r="P3" s="367" t="s">
        <v>134</v>
      </c>
      <c r="Q3" s="368"/>
      <c r="R3" s="368"/>
      <c r="S3" s="368"/>
      <c r="T3" s="368"/>
      <c r="U3" s="369"/>
      <c r="V3" s="166"/>
      <c r="W3" s="166"/>
      <c r="X3" s="166"/>
      <c r="Y3" s="166"/>
      <c r="Z3" s="166"/>
      <c r="AH3" s="254"/>
      <c r="AI3" s="254"/>
      <c r="AJ3" s="254"/>
      <c r="AK3" s="254"/>
      <c r="AL3" s="161"/>
      <c r="AM3" s="254"/>
      <c r="AN3" s="254"/>
      <c r="AO3" s="254"/>
      <c r="AP3" s="254"/>
      <c r="AQ3" s="254"/>
      <c r="AR3" s="254"/>
      <c r="AS3" s="254"/>
    </row>
    <row r="4" spans="2:51" x14ac:dyDescent="0.25">
      <c r="B4" s="167" t="s">
        <v>4</v>
      </c>
      <c r="C4" s="167"/>
      <c r="D4" s="167"/>
      <c r="E4" s="254"/>
      <c r="F4" s="168"/>
      <c r="G4" s="254"/>
      <c r="H4" s="254"/>
      <c r="I4" s="254"/>
      <c r="J4" s="254"/>
      <c r="K4" s="254"/>
      <c r="L4" s="254"/>
      <c r="M4" s="254"/>
      <c r="N4" s="254"/>
      <c r="O4" s="165" t="s">
        <v>5</v>
      </c>
      <c r="P4" s="367" t="s">
        <v>134</v>
      </c>
      <c r="Q4" s="368"/>
      <c r="R4" s="368"/>
      <c r="S4" s="368"/>
      <c r="T4" s="368"/>
      <c r="U4" s="369"/>
      <c r="V4" s="166"/>
      <c r="W4" s="166"/>
      <c r="X4" s="166"/>
      <c r="Y4" s="166"/>
      <c r="Z4" s="166"/>
      <c r="AH4" s="254"/>
      <c r="AI4" s="254"/>
      <c r="AJ4" s="254"/>
      <c r="AK4" s="254"/>
      <c r="AL4" s="161"/>
      <c r="AM4" s="254"/>
      <c r="AN4" s="254"/>
      <c r="AO4" s="254"/>
      <c r="AP4" s="254"/>
      <c r="AQ4" s="254"/>
      <c r="AR4" s="254"/>
      <c r="AS4" s="254"/>
    </row>
    <row r="5" spans="2:51" x14ac:dyDescent="0.25">
      <c r="B5" s="254"/>
      <c r="C5" s="254"/>
      <c r="D5" s="254"/>
      <c r="E5" s="169"/>
      <c r="F5" s="169"/>
      <c r="G5" s="254"/>
      <c r="H5" s="254"/>
      <c r="I5" s="254"/>
      <c r="J5" s="254"/>
      <c r="K5" s="254"/>
      <c r="L5" s="254"/>
      <c r="M5" s="254"/>
      <c r="N5" s="254"/>
      <c r="O5" s="165" t="s">
        <v>6</v>
      </c>
      <c r="P5" s="367" t="s">
        <v>135</v>
      </c>
      <c r="Q5" s="368"/>
      <c r="R5" s="368"/>
      <c r="S5" s="368"/>
      <c r="T5" s="368"/>
      <c r="U5" s="369"/>
      <c r="V5" s="166"/>
      <c r="W5" s="166"/>
      <c r="X5" s="166"/>
      <c r="Y5" s="166"/>
      <c r="Z5" s="166"/>
      <c r="AH5" s="254"/>
      <c r="AI5" s="254"/>
      <c r="AJ5" s="254"/>
      <c r="AK5" s="254"/>
      <c r="AL5" s="161"/>
      <c r="AM5" s="254"/>
      <c r="AN5" s="254"/>
      <c r="AO5" s="254"/>
      <c r="AP5" s="254"/>
      <c r="AQ5" s="254"/>
      <c r="AR5" s="254"/>
      <c r="AS5" s="254"/>
    </row>
    <row r="6" spans="2:51" x14ac:dyDescent="0.25">
      <c r="B6" s="367" t="s">
        <v>7</v>
      </c>
      <c r="C6" s="369"/>
      <c r="D6" s="370" t="s">
        <v>8</v>
      </c>
      <c r="E6" s="371"/>
      <c r="F6" s="371"/>
      <c r="G6" s="371"/>
      <c r="H6" s="372"/>
      <c r="I6" s="254"/>
      <c r="J6" s="254"/>
      <c r="K6" s="165"/>
      <c r="L6" s="373">
        <v>41686</v>
      </c>
      <c r="M6" s="373"/>
      <c r="N6" s="170"/>
      <c r="O6" s="170"/>
      <c r="P6" s="171"/>
      <c r="Q6" s="171"/>
      <c r="R6" s="171"/>
      <c r="S6" s="171"/>
      <c r="T6" s="171"/>
      <c r="U6" s="171"/>
      <c r="V6" s="171"/>
      <c r="W6" s="172"/>
      <c r="X6" s="172"/>
      <c r="Y6" s="172"/>
      <c r="Z6" s="172"/>
      <c r="AA6" s="172"/>
      <c r="AB6" s="172"/>
      <c r="AC6" s="172"/>
      <c r="AD6" s="172"/>
      <c r="AE6" s="172"/>
      <c r="AJ6" s="302"/>
      <c r="AM6" s="174"/>
      <c r="AN6" s="174"/>
      <c r="AO6" s="174"/>
      <c r="AP6" s="174"/>
      <c r="AQ6" s="174"/>
      <c r="AR6" s="174"/>
      <c r="AS6" s="175"/>
    </row>
    <row r="7" spans="2:51" ht="36" x14ac:dyDescent="0.25">
      <c r="B7" s="374" t="s">
        <v>9</v>
      </c>
      <c r="C7" s="375"/>
      <c r="D7" s="374" t="s">
        <v>10</v>
      </c>
      <c r="E7" s="376"/>
      <c r="F7" s="376"/>
      <c r="G7" s="375"/>
      <c r="H7" s="337" t="s">
        <v>11</v>
      </c>
      <c r="I7" s="338" t="s">
        <v>12</v>
      </c>
      <c r="J7" s="338" t="s">
        <v>13</v>
      </c>
      <c r="K7" s="338" t="s">
        <v>14</v>
      </c>
      <c r="L7" s="161"/>
      <c r="M7" s="161"/>
      <c r="N7" s="161"/>
      <c r="O7" s="337" t="s">
        <v>15</v>
      </c>
      <c r="P7" s="374" t="s">
        <v>16</v>
      </c>
      <c r="Q7" s="376"/>
      <c r="R7" s="376"/>
      <c r="S7" s="376"/>
      <c r="T7" s="375"/>
      <c r="U7" s="387" t="s">
        <v>17</v>
      </c>
      <c r="V7" s="387"/>
      <c r="W7" s="338" t="s">
        <v>18</v>
      </c>
      <c r="X7" s="374" t="s">
        <v>19</v>
      </c>
      <c r="Y7" s="375"/>
      <c r="Z7" s="374" t="s">
        <v>20</v>
      </c>
      <c r="AA7" s="375"/>
      <c r="AB7" s="374" t="s">
        <v>21</v>
      </c>
      <c r="AC7" s="375"/>
      <c r="AD7" s="374" t="s">
        <v>22</v>
      </c>
      <c r="AE7" s="375"/>
      <c r="AF7" s="338" t="s">
        <v>23</v>
      </c>
      <c r="AG7" s="338" t="s">
        <v>24</v>
      </c>
      <c r="AH7" s="338" t="s">
        <v>25</v>
      </c>
      <c r="AI7" s="338" t="s">
        <v>26</v>
      </c>
      <c r="AJ7" s="374" t="s">
        <v>27</v>
      </c>
      <c r="AK7" s="376"/>
      <c r="AL7" s="376"/>
      <c r="AM7" s="376"/>
      <c r="AN7" s="375"/>
      <c r="AO7" s="374" t="s">
        <v>28</v>
      </c>
      <c r="AP7" s="376"/>
      <c r="AQ7" s="375"/>
      <c r="AR7" s="338" t="s">
        <v>29</v>
      </c>
      <c r="AS7" s="176"/>
      <c r="AT7" s="161"/>
      <c r="AU7" s="161"/>
      <c r="AV7" s="161"/>
      <c r="AW7" s="161"/>
      <c r="AX7" s="161"/>
      <c r="AY7" s="161"/>
    </row>
    <row r="8" spans="2:51" x14ac:dyDescent="0.25">
      <c r="B8" s="377">
        <v>41964</v>
      </c>
      <c r="C8" s="378"/>
      <c r="D8" s="379" t="s">
        <v>30</v>
      </c>
      <c r="E8" s="380"/>
      <c r="F8" s="380"/>
      <c r="G8" s="381"/>
      <c r="H8" s="177"/>
      <c r="I8" s="379" t="s">
        <v>30</v>
      </c>
      <c r="J8" s="380"/>
      <c r="K8" s="381"/>
      <c r="L8" s="178"/>
      <c r="M8" s="178"/>
      <c r="N8" s="178"/>
      <c r="O8" s="177" t="s">
        <v>31</v>
      </c>
      <c r="P8" s="177" t="s">
        <v>31</v>
      </c>
      <c r="Q8" s="177" t="s">
        <v>32</v>
      </c>
      <c r="R8" s="177" t="s">
        <v>32</v>
      </c>
      <c r="S8" s="177" t="s">
        <v>31</v>
      </c>
      <c r="T8" s="177" t="s">
        <v>33</v>
      </c>
      <c r="U8" s="382" t="s">
        <v>34</v>
      </c>
      <c r="V8" s="382"/>
      <c r="W8" s="179" t="s">
        <v>35</v>
      </c>
      <c r="X8" s="383">
        <v>0</v>
      </c>
      <c r="Y8" s="384"/>
      <c r="Z8" s="385" t="s">
        <v>36</v>
      </c>
      <c r="AA8" s="386"/>
      <c r="AB8" s="383">
        <v>1185</v>
      </c>
      <c r="AC8" s="384"/>
      <c r="AD8" s="388">
        <v>800</v>
      </c>
      <c r="AE8" s="389"/>
      <c r="AF8" s="177"/>
      <c r="AG8" s="179">
        <f>AG34-AG10</f>
        <v>26236</v>
      </c>
      <c r="AH8" s="180"/>
      <c r="AI8" s="180"/>
      <c r="AJ8" s="177" t="s">
        <v>37</v>
      </c>
      <c r="AK8" s="177" t="s">
        <v>37</v>
      </c>
      <c r="AL8" s="177" t="s">
        <v>37</v>
      </c>
      <c r="AM8" s="177" t="s">
        <v>37</v>
      </c>
      <c r="AN8" s="177" t="s">
        <v>37</v>
      </c>
      <c r="AO8" s="177" t="s">
        <v>37</v>
      </c>
      <c r="AP8" s="177" t="s">
        <v>32</v>
      </c>
      <c r="AQ8" s="177" t="s">
        <v>32</v>
      </c>
      <c r="AR8" s="177" t="s">
        <v>38</v>
      </c>
      <c r="AS8" s="176"/>
      <c r="AV8" s="181" t="s">
        <v>39</v>
      </c>
    </row>
    <row r="9" spans="2:51" ht="60" x14ac:dyDescent="0.25">
      <c r="B9" s="390" t="s">
        <v>40</v>
      </c>
      <c r="C9" s="390"/>
      <c r="D9" s="391" t="s">
        <v>41</v>
      </c>
      <c r="E9" s="392"/>
      <c r="F9" s="393" t="s">
        <v>42</v>
      </c>
      <c r="G9" s="392"/>
      <c r="H9" s="394" t="s">
        <v>43</v>
      </c>
      <c r="I9" s="390" t="s">
        <v>44</v>
      </c>
      <c r="J9" s="390"/>
      <c r="K9" s="390"/>
      <c r="L9" s="338" t="s">
        <v>45</v>
      </c>
      <c r="M9" s="387" t="s">
        <v>46</v>
      </c>
      <c r="N9" s="182" t="s">
        <v>47</v>
      </c>
      <c r="O9" s="395" t="s">
        <v>48</v>
      </c>
      <c r="P9" s="395" t="s">
        <v>49</v>
      </c>
      <c r="Q9" s="183" t="s">
        <v>50</v>
      </c>
      <c r="R9" s="402" t="s">
        <v>51</v>
      </c>
      <c r="S9" s="403"/>
      <c r="T9" s="404"/>
      <c r="U9" s="339" t="s">
        <v>52</v>
      </c>
      <c r="V9" s="339" t="s">
        <v>53</v>
      </c>
      <c r="W9" s="390" t="s">
        <v>54</v>
      </c>
      <c r="X9" s="408" t="s">
        <v>55</v>
      </c>
      <c r="Y9" s="409"/>
      <c r="Z9" s="409"/>
      <c r="AA9" s="409"/>
      <c r="AB9" s="409"/>
      <c r="AC9" s="409"/>
      <c r="AD9" s="409"/>
      <c r="AE9" s="410"/>
      <c r="AF9" s="341" t="s">
        <v>56</v>
      </c>
      <c r="AG9" s="341" t="s">
        <v>57</v>
      </c>
      <c r="AH9" s="397" t="s">
        <v>58</v>
      </c>
      <c r="AI9" s="411" t="s">
        <v>59</v>
      </c>
      <c r="AJ9" s="339" t="s">
        <v>60</v>
      </c>
      <c r="AK9" s="339" t="s">
        <v>61</v>
      </c>
      <c r="AL9" s="339" t="s">
        <v>62</v>
      </c>
      <c r="AM9" s="339" t="s">
        <v>63</v>
      </c>
      <c r="AN9" s="339" t="s">
        <v>64</v>
      </c>
      <c r="AO9" s="339" t="s">
        <v>65</v>
      </c>
      <c r="AP9" s="339" t="s">
        <v>66</v>
      </c>
      <c r="AQ9" s="395" t="s">
        <v>67</v>
      </c>
      <c r="AR9" s="339" t="s">
        <v>68</v>
      </c>
      <c r="AS9" s="397" t="s">
        <v>69</v>
      </c>
      <c r="AV9" s="184" t="s">
        <v>70</v>
      </c>
      <c r="AW9" s="184" t="s">
        <v>71</v>
      </c>
      <c r="AY9" s="185" t="s">
        <v>72</v>
      </c>
    </row>
    <row r="10" spans="2:51" x14ac:dyDescent="0.25">
      <c r="B10" s="339" t="s">
        <v>73</v>
      </c>
      <c r="C10" s="339" t="s">
        <v>74</v>
      </c>
      <c r="D10" s="339" t="s">
        <v>75</v>
      </c>
      <c r="E10" s="339" t="s">
        <v>76</v>
      </c>
      <c r="F10" s="339" t="s">
        <v>75</v>
      </c>
      <c r="G10" s="339" t="s">
        <v>76</v>
      </c>
      <c r="H10" s="394"/>
      <c r="I10" s="339" t="s">
        <v>76</v>
      </c>
      <c r="J10" s="339" t="s">
        <v>76</v>
      </c>
      <c r="K10" s="339" t="s">
        <v>76</v>
      </c>
      <c r="L10" s="177" t="s">
        <v>30</v>
      </c>
      <c r="M10" s="387"/>
      <c r="N10" s="177" t="s">
        <v>30</v>
      </c>
      <c r="O10" s="396"/>
      <c r="P10" s="396"/>
      <c r="Q10" s="150">
        <f>'NOV 20'!Q34</f>
        <v>14899077</v>
      </c>
      <c r="R10" s="405"/>
      <c r="S10" s="406"/>
      <c r="T10" s="407"/>
      <c r="U10" s="339" t="s">
        <v>76</v>
      </c>
      <c r="V10" s="339" t="s">
        <v>76</v>
      </c>
      <c r="W10" s="390"/>
      <c r="X10" s="186" t="s">
        <v>77</v>
      </c>
      <c r="Y10" s="186" t="s">
        <v>78</v>
      </c>
      <c r="Z10" s="186" t="s">
        <v>79</v>
      </c>
      <c r="AA10" s="186" t="s">
        <v>80</v>
      </c>
      <c r="AB10" s="186" t="s">
        <v>81</v>
      </c>
      <c r="AC10" s="186" t="s">
        <v>82</v>
      </c>
      <c r="AD10" s="186" t="s">
        <v>83</v>
      </c>
      <c r="AE10" s="186" t="s">
        <v>84</v>
      </c>
      <c r="AF10" s="187"/>
      <c r="AG10" s="148">
        <f>'NOV 20'!AG34</f>
        <v>32560764</v>
      </c>
      <c r="AH10" s="397"/>
      <c r="AI10" s="412"/>
      <c r="AJ10" s="339" t="s">
        <v>85</v>
      </c>
      <c r="AK10" s="339" t="s">
        <v>85</v>
      </c>
      <c r="AL10" s="339" t="s">
        <v>85</v>
      </c>
      <c r="AM10" s="339" t="s">
        <v>85</v>
      </c>
      <c r="AN10" s="339" t="s">
        <v>85</v>
      </c>
      <c r="AO10" s="339" t="s">
        <v>85</v>
      </c>
      <c r="AP10" s="149">
        <f>'NOV 20'!AP34</f>
        <v>7163723</v>
      </c>
      <c r="AQ10" s="396"/>
      <c r="AR10" s="340" t="s">
        <v>86</v>
      </c>
      <c r="AS10" s="397"/>
      <c r="AV10" s="188" t="s">
        <v>87</v>
      </c>
      <c r="AW10" s="188" t="s">
        <v>88</v>
      </c>
      <c r="AY10" s="189"/>
    </row>
    <row r="11" spans="2:51" x14ac:dyDescent="0.25">
      <c r="B11" s="190">
        <v>2</v>
      </c>
      <c r="C11" s="190">
        <v>4.1666666666666664E-2</v>
      </c>
      <c r="D11" s="191">
        <v>10</v>
      </c>
      <c r="E11" s="192">
        <f>D11/1.42</f>
        <v>7.042253521126761</v>
      </c>
      <c r="F11" s="255">
        <v>66</v>
      </c>
      <c r="G11" s="192">
        <f>F11/1.42</f>
        <v>46.478873239436624</v>
      </c>
      <c r="H11" s="193" t="s">
        <v>89</v>
      </c>
      <c r="I11" s="193">
        <f>J11-(2/1.42)</f>
        <v>41.549295774647888</v>
      </c>
      <c r="J11" s="194">
        <f>(F11-5)/1.42</f>
        <v>42.95774647887324</v>
      </c>
      <c r="K11" s="193">
        <f>J11+(6/1.42)</f>
        <v>47.183098591549296</v>
      </c>
      <c r="L11" s="195">
        <v>14</v>
      </c>
      <c r="M11" s="196" t="s">
        <v>90</v>
      </c>
      <c r="N11" s="196">
        <v>11.4</v>
      </c>
      <c r="O11" s="197">
        <v>128</v>
      </c>
      <c r="P11" s="197">
        <v>98</v>
      </c>
      <c r="Q11" s="197">
        <v>14903148</v>
      </c>
      <c r="R11" s="198">
        <f>Q11-Q10</f>
        <v>4071</v>
      </c>
      <c r="S11" s="199">
        <f>R11*24/1000</f>
        <v>97.703999999999994</v>
      </c>
      <c r="T11" s="199">
        <f>R11/1000</f>
        <v>4.0709999999999997</v>
      </c>
      <c r="U11" s="200">
        <v>4.9000000000000004</v>
      </c>
      <c r="V11" s="200">
        <f>U11</f>
        <v>4.9000000000000004</v>
      </c>
      <c r="W11" s="262" t="s">
        <v>132</v>
      </c>
      <c r="X11" s="256">
        <v>0</v>
      </c>
      <c r="Y11" s="256">
        <v>0</v>
      </c>
      <c r="Z11" s="256">
        <v>1043</v>
      </c>
      <c r="AA11" s="256">
        <v>0</v>
      </c>
      <c r="AB11" s="256">
        <v>1110</v>
      </c>
      <c r="AC11" s="201" t="s">
        <v>91</v>
      </c>
      <c r="AD11" s="201" t="s">
        <v>91</v>
      </c>
      <c r="AE11" s="201" t="s">
        <v>91</v>
      </c>
      <c r="AF11" s="202" t="s">
        <v>91</v>
      </c>
      <c r="AG11" s="202">
        <v>32561458</v>
      </c>
      <c r="AH11" s="203">
        <f>IF(ISBLANK(AG11),"-",AG11-AG10)</f>
        <v>694</v>
      </c>
      <c r="AI11" s="204">
        <f>AH11/T11</f>
        <v>170.47408499140261</v>
      </c>
      <c r="AJ11" s="205">
        <v>0</v>
      </c>
      <c r="AK11" s="205">
        <v>0</v>
      </c>
      <c r="AL11" s="205">
        <v>1</v>
      </c>
      <c r="AM11" s="205">
        <v>0</v>
      </c>
      <c r="AN11" s="205">
        <v>1</v>
      </c>
      <c r="AO11" s="205">
        <v>0.4</v>
      </c>
      <c r="AP11" s="328">
        <v>7164886</v>
      </c>
      <c r="AQ11" s="256">
        <f>AP11-AP10</f>
        <v>1163</v>
      </c>
      <c r="AR11" s="206"/>
      <c r="AS11" s="207" t="s">
        <v>114</v>
      </c>
      <c r="AV11" s="188" t="s">
        <v>89</v>
      </c>
      <c r="AW11" s="188" t="s">
        <v>92</v>
      </c>
      <c r="AY11" s="253" t="s">
        <v>134</v>
      </c>
    </row>
    <row r="12" spans="2:51" x14ac:dyDescent="0.25">
      <c r="B12" s="190">
        <v>2.0416666666666701</v>
      </c>
      <c r="C12" s="190">
        <v>8.3333333333333329E-2</v>
      </c>
      <c r="D12" s="191">
        <v>12</v>
      </c>
      <c r="E12" s="192">
        <f t="shared" ref="E12:E34" si="0">D12/1.42</f>
        <v>8.4507042253521139</v>
      </c>
      <c r="F12" s="255">
        <v>66</v>
      </c>
      <c r="G12" s="192">
        <f t="shared" ref="G12:G34" si="1">F12/1.42</f>
        <v>46.478873239436624</v>
      </c>
      <c r="H12" s="193" t="s">
        <v>89</v>
      </c>
      <c r="I12" s="193">
        <f t="shared" ref="I12:I34" si="2">J12-(2/1.42)</f>
        <v>41.549295774647888</v>
      </c>
      <c r="J12" s="194">
        <f>(F12-5)/1.42</f>
        <v>42.95774647887324</v>
      </c>
      <c r="K12" s="193">
        <f>J12+(6/1.42)</f>
        <v>47.183098591549296</v>
      </c>
      <c r="L12" s="195">
        <v>14</v>
      </c>
      <c r="M12" s="196" t="s">
        <v>90</v>
      </c>
      <c r="N12" s="196">
        <v>11.2</v>
      </c>
      <c r="O12" s="197">
        <v>126</v>
      </c>
      <c r="P12" s="197">
        <v>96</v>
      </c>
      <c r="Q12" s="197">
        <v>14907066</v>
      </c>
      <c r="R12" s="198">
        <f t="shared" ref="R12:R34" si="3">Q12-Q11</f>
        <v>3918</v>
      </c>
      <c r="S12" s="199">
        <f t="shared" ref="S12:S34" si="4">R12*24/1000</f>
        <v>94.031999999999996</v>
      </c>
      <c r="T12" s="199">
        <f t="shared" ref="T12:T34" si="5">R12/1000</f>
        <v>3.9180000000000001</v>
      </c>
      <c r="U12" s="200">
        <v>6.2</v>
      </c>
      <c r="V12" s="200">
        <f t="shared" ref="V12:V34" si="6">U12</f>
        <v>6.2</v>
      </c>
      <c r="W12" s="262" t="s">
        <v>132</v>
      </c>
      <c r="X12" s="256">
        <v>0</v>
      </c>
      <c r="Y12" s="256">
        <v>0</v>
      </c>
      <c r="Z12" s="256">
        <v>1045</v>
      </c>
      <c r="AA12" s="256">
        <v>0</v>
      </c>
      <c r="AB12" s="256">
        <v>1059</v>
      </c>
      <c r="AC12" s="201" t="s">
        <v>91</v>
      </c>
      <c r="AD12" s="201" t="s">
        <v>91</v>
      </c>
      <c r="AE12" s="201" t="s">
        <v>91</v>
      </c>
      <c r="AF12" s="202" t="s">
        <v>91</v>
      </c>
      <c r="AG12" s="202">
        <v>32562118</v>
      </c>
      <c r="AH12" s="203">
        <f>IF(ISBLANK(AG12),"-",AG12-AG11)</f>
        <v>660</v>
      </c>
      <c r="AI12" s="204">
        <f t="shared" ref="AI12:AI34" si="7">AH12/T12</f>
        <v>168.45329249617151</v>
      </c>
      <c r="AJ12" s="205">
        <v>0</v>
      </c>
      <c r="AK12" s="205">
        <v>0</v>
      </c>
      <c r="AL12" s="205">
        <v>1</v>
      </c>
      <c r="AM12" s="205">
        <v>0</v>
      </c>
      <c r="AN12" s="205">
        <v>1</v>
      </c>
      <c r="AO12" s="205">
        <v>0.4</v>
      </c>
      <c r="AP12" s="256">
        <v>7166240</v>
      </c>
      <c r="AQ12" s="256">
        <f t="shared" ref="AQ12:AQ34" si="8">AP12-AP11</f>
        <v>1354</v>
      </c>
      <c r="AR12" s="208"/>
      <c r="AS12" s="207" t="s">
        <v>114</v>
      </c>
      <c r="AV12" s="188" t="s">
        <v>93</v>
      </c>
      <c r="AW12" s="188" t="s">
        <v>94</v>
      </c>
      <c r="AY12" s="253" t="s">
        <v>3</v>
      </c>
    </row>
    <row r="13" spans="2:51" x14ac:dyDescent="0.25">
      <c r="B13" s="190">
        <v>2.0833333333333299</v>
      </c>
      <c r="C13" s="190">
        <v>0.125</v>
      </c>
      <c r="D13" s="191">
        <v>15</v>
      </c>
      <c r="E13" s="192">
        <f t="shared" si="0"/>
        <v>10.563380281690142</v>
      </c>
      <c r="F13" s="255">
        <v>66</v>
      </c>
      <c r="G13" s="192">
        <f t="shared" si="1"/>
        <v>46.478873239436624</v>
      </c>
      <c r="H13" s="193" t="s">
        <v>89</v>
      </c>
      <c r="I13" s="193">
        <f t="shared" si="2"/>
        <v>41.549295774647888</v>
      </c>
      <c r="J13" s="194">
        <f>(F13-5)/1.42</f>
        <v>42.95774647887324</v>
      </c>
      <c r="K13" s="193">
        <f>J13+(6/1.42)</f>
        <v>47.183098591549296</v>
      </c>
      <c r="L13" s="195">
        <v>14</v>
      </c>
      <c r="M13" s="196" t="s">
        <v>90</v>
      </c>
      <c r="N13" s="196">
        <v>11.2</v>
      </c>
      <c r="O13" s="197">
        <v>124</v>
      </c>
      <c r="P13" s="197">
        <v>95</v>
      </c>
      <c r="Q13" s="197">
        <v>14910924</v>
      </c>
      <c r="R13" s="198">
        <f t="shared" si="3"/>
        <v>3858</v>
      </c>
      <c r="S13" s="199">
        <f t="shared" si="4"/>
        <v>92.591999999999999</v>
      </c>
      <c r="T13" s="199">
        <f t="shared" si="5"/>
        <v>3.8580000000000001</v>
      </c>
      <c r="U13" s="200">
        <v>7.6</v>
      </c>
      <c r="V13" s="200">
        <f t="shared" si="6"/>
        <v>7.6</v>
      </c>
      <c r="W13" s="262" t="s">
        <v>132</v>
      </c>
      <c r="X13" s="256">
        <v>0</v>
      </c>
      <c r="Y13" s="256">
        <v>0</v>
      </c>
      <c r="Z13" s="256">
        <v>1009</v>
      </c>
      <c r="AA13" s="256">
        <v>0</v>
      </c>
      <c r="AB13" s="256">
        <v>1059</v>
      </c>
      <c r="AC13" s="201" t="s">
        <v>91</v>
      </c>
      <c r="AD13" s="201" t="s">
        <v>91</v>
      </c>
      <c r="AE13" s="201" t="s">
        <v>91</v>
      </c>
      <c r="AF13" s="202" t="s">
        <v>91</v>
      </c>
      <c r="AG13" s="202">
        <v>32562730</v>
      </c>
      <c r="AH13" s="203">
        <f>IF(ISBLANK(AG13),"-",AG13-AG12)</f>
        <v>612</v>
      </c>
      <c r="AI13" s="204">
        <f t="shared" si="7"/>
        <v>158.63141524105754</v>
      </c>
      <c r="AJ13" s="205">
        <v>0</v>
      </c>
      <c r="AK13" s="205">
        <v>0</v>
      </c>
      <c r="AL13" s="205">
        <v>1</v>
      </c>
      <c r="AM13" s="205">
        <v>0</v>
      </c>
      <c r="AN13" s="205">
        <v>1</v>
      </c>
      <c r="AO13" s="205">
        <v>0.4</v>
      </c>
      <c r="AP13" s="256">
        <v>7167507</v>
      </c>
      <c r="AQ13" s="256">
        <f t="shared" si="8"/>
        <v>1267</v>
      </c>
      <c r="AR13" s="206"/>
      <c r="AS13" s="207" t="s">
        <v>114</v>
      </c>
      <c r="AV13" s="188" t="s">
        <v>95</v>
      </c>
      <c r="AW13" s="188" t="s">
        <v>96</v>
      </c>
      <c r="AY13" s="253" t="s">
        <v>136</v>
      </c>
    </row>
    <row r="14" spans="2:51" x14ac:dyDescent="0.25">
      <c r="B14" s="190">
        <v>2.125</v>
      </c>
      <c r="C14" s="190">
        <v>0.16666666666666699</v>
      </c>
      <c r="D14" s="191">
        <v>15</v>
      </c>
      <c r="E14" s="192">
        <f t="shared" si="0"/>
        <v>10.563380281690142</v>
      </c>
      <c r="F14" s="255">
        <v>66</v>
      </c>
      <c r="G14" s="192">
        <f t="shared" si="1"/>
        <v>46.478873239436624</v>
      </c>
      <c r="H14" s="193" t="s">
        <v>89</v>
      </c>
      <c r="I14" s="193">
        <f t="shared" si="2"/>
        <v>41.549295774647888</v>
      </c>
      <c r="J14" s="194">
        <f>(F14-5)/1.42</f>
        <v>42.95774647887324</v>
      </c>
      <c r="K14" s="193">
        <f>J14+(6/1.42)</f>
        <v>47.183098591549296</v>
      </c>
      <c r="L14" s="195">
        <v>14</v>
      </c>
      <c r="M14" s="196" t="s">
        <v>90</v>
      </c>
      <c r="N14" s="196">
        <v>12.8</v>
      </c>
      <c r="O14" s="197">
        <v>124</v>
      </c>
      <c r="P14" s="197">
        <v>97</v>
      </c>
      <c r="Q14" s="197">
        <v>14914832</v>
      </c>
      <c r="R14" s="198">
        <f t="shared" si="3"/>
        <v>3908</v>
      </c>
      <c r="S14" s="199">
        <f t="shared" si="4"/>
        <v>93.792000000000002</v>
      </c>
      <c r="T14" s="199">
        <f t="shared" si="5"/>
        <v>3.9079999999999999</v>
      </c>
      <c r="U14" s="200">
        <v>8.9</v>
      </c>
      <c r="V14" s="200">
        <f t="shared" si="6"/>
        <v>8.9</v>
      </c>
      <c r="W14" s="262" t="s">
        <v>132</v>
      </c>
      <c r="X14" s="256">
        <v>0</v>
      </c>
      <c r="Y14" s="256">
        <v>0</v>
      </c>
      <c r="Z14" s="256">
        <v>1034</v>
      </c>
      <c r="AA14" s="256">
        <v>0</v>
      </c>
      <c r="AB14" s="256">
        <v>1029</v>
      </c>
      <c r="AC14" s="201" t="s">
        <v>91</v>
      </c>
      <c r="AD14" s="201" t="s">
        <v>91</v>
      </c>
      <c r="AE14" s="201" t="s">
        <v>91</v>
      </c>
      <c r="AF14" s="202" t="s">
        <v>91</v>
      </c>
      <c r="AG14" s="202">
        <v>32563330</v>
      </c>
      <c r="AH14" s="203">
        <f t="shared" ref="AH14:AH34" si="9">IF(ISBLANK(AG14),"-",AG14-AG13)</f>
        <v>600</v>
      </c>
      <c r="AI14" s="204">
        <f t="shared" si="7"/>
        <v>153.5312180143296</v>
      </c>
      <c r="AJ14" s="205">
        <v>0</v>
      </c>
      <c r="AK14" s="205">
        <v>0</v>
      </c>
      <c r="AL14" s="205">
        <v>1</v>
      </c>
      <c r="AM14" s="205">
        <v>0</v>
      </c>
      <c r="AN14" s="205">
        <v>1</v>
      </c>
      <c r="AO14" s="205">
        <v>0.4</v>
      </c>
      <c r="AP14" s="256">
        <v>7168777</v>
      </c>
      <c r="AQ14" s="256">
        <f t="shared" si="8"/>
        <v>1270</v>
      </c>
      <c r="AR14" s="206"/>
      <c r="AS14" s="207" t="s">
        <v>114</v>
      </c>
      <c r="AT14" s="209"/>
      <c r="AV14" s="188" t="s">
        <v>97</v>
      </c>
      <c r="AW14" s="188" t="s">
        <v>98</v>
      </c>
      <c r="AY14" s="253" t="s">
        <v>135</v>
      </c>
    </row>
    <row r="15" spans="2:51" x14ac:dyDescent="0.25">
      <c r="B15" s="190">
        <v>2.1666666666666701</v>
      </c>
      <c r="C15" s="190">
        <v>0.20833333333333301</v>
      </c>
      <c r="D15" s="191">
        <v>21</v>
      </c>
      <c r="E15" s="192">
        <f t="shared" si="0"/>
        <v>14.788732394366198</v>
      </c>
      <c r="F15" s="255">
        <v>66</v>
      </c>
      <c r="G15" s="192">
        <f t="shared" si="1"/>
        <v>46.478873239436624</v>
      </c>
      <c r="H15" s="193" t="s">
        <v>89</v>
      </c>
      <c r="I15" s="193">
        <f t="shared" si="2"/>
        <v>41.549295774647888</v>
      </c>
      <c r="J15" s="194">
        <f>(F15-5)/1.42</f>
        <v>42.95774647887324</v>
      </c>
      <c r="K15" s="193">
        <f>J15+(6/1.42)</f>
        <v>47.183098591549296</v>
      </c>
      <c r="L15" s="195">
        <v>18</v>
      </c>
      <c r="M15" s="196" t="s">
        <v>90</v>
      </c>
      <c r="N15" s="196">
        <v>13.1</v>
      </c>
      <c r="O15" s="197">
        <v>105</v>
      </c>
      <c r="P15" s="197">
        <v>103</v>
      </c>
      <c r="Q15" s="197">
        <v>14918905</v>
      </c>
      <c r="R15" s="198">
        <f t="shared" si="3"/>
        <v>4073</v>
      </c>
      <c r="S15" s="199">
        <f t="shared" si="4"/>
        <v>97.751999999999995</v>
      </c>
      <c r="T15" s="199">
        <f t="shared" si="5"/>
        <v>4.0730000000000004</v>
      </c>
      <c r="U15" s="200">
        <v>9.5</v>
      </c>
      <c r="V15" s="200">
        <f t="shared" si="6"/>
        <v>9.5</v>
      </c>
      <c r="W15" s="262" t="s">
        <v>132</v>
      </c>
      <c r="X15" s="256">
        <v>0</v>
      </c>
      <c r="Y15" s="256">
        <v>0</v>
      </c>
      <c r="Z15" s="256">
        <v>1004</v>
      </c>
      <c r="AA15" s="256">
        <v>0</v>
      </c>
      <c r="AB15" s="256">
        <v>1029</v>
      </c>
      <c r="AC15" s="201" t="s">
        <v>91</v>
      </c>
      <c r="AD15" s="201" t="s">
        <v>91</v>
      </c>
      <c r="AE15" s="201" t="s">
        <v>91</v>
      </c>
      <c r="AF15" s="202" t="s">
        <v>91</v>
      </c>
      <c r="AG15" s="202">
        <v>32563914</v>
      </c>
      <c r="AH15" s="203">
        <f t="shared" si="9"/>
        <v>584</v>
      </c>
      <c r="AI15" s="204">
        <f t="shared" si="7"/>
        <v>143.38325558556346</v>
      </c>
      <c r="AJ15" s="205">
        <v>0</v>
      </c>
      <c r="AK15" s="205">
        <v>0</v>
      </c>
      <c r="AL15" s="205">
        <v>1</v>
      </c>
      <c r="AM15" s="205">
        <v>0</v>
      </c>
      <c r="AN15" s="205">
        <v>1</v>
      </c>
      <c r="AO15" s="205">
        <v>0.4</v>
      </c>
      <c r="AP15" s="256">
        <v>7169401</v>
      </c>
      <c r="AQ15" s="256">
        <f t="shared" si="8"/>
        <v>624</v>
      </c>
      <c r="AR15" s="206"/>
      <c r="AS15" s="207" t="s">
        <v>114</v>
      </c>
      <c r="AV15" s="188" t="s">
        <v>99</v>
      </c>
      <c r="AW15" s="188" t="s">
        <v>100</v>
      </c>
      <c r="AY15" s="253" t="s">
        <v>143</v>
      </c>
    </row>
    <row r="16" spans="2:51" x14ac:dyDescent="0.25">
      <c r="B16" s="190">
        <v>2.2083333333333299</v>
      </c>
      <c r="C16" s="190">
        <v>0.25</v>
      </c>
      <c r="D16" s="191">
        <v>9</v>
      </c>
      <c r="E16" s="192">
        <f t="shared" si="0"/>
        <v>6.3380281690140849</v>
      </c>
      <c r="F16" s="210">
        <v>68</v>
      </c>
      <c r="G16" s="192">
        <f t="shared" si="1"/>
        <v>47.887323943661976</v>
      </c>
      <c r="H16" s="193" t="s">
        <v>89</v>
      </c>
      <c r="I16" s="193">
        <f t="shared" si="2"/>
        <v>46.478873239436624</v>
      </c>
      <c r="J16" s="194">
        <f t="shared" ref="J16:J25" si="10">F16/1.42</f>
        <v>47.887323943661976</v>
      </c>
      <c r="K16" s="193">
        <f>J16+1.42</f>
        <v>49.307323943661977</v>
      </c>
      <c r="L16" s="195">
        <v>19</v>
      </c>
      <c r="M16" s="196" t="s">
        <v>101</v>
      </c>
      <c r="N16" s="196">
        <v>13.1</v>
      </c>
      <c r="O16" s="197">
        <v>123</v>
      </c>
      <c r="P16" s="197">
        <v>124</v>
      </c>
      <c r="Q16" s="197">
        <v>14923652</v>
      </c>
      <c r="R16" s="198">
        <f t="shared" si="3"/>
        <v>4747</v>
      </c>
      <c r="S16" s="199">
        <f t="shared" si="4"/>
        <v>113.928</v>
      </c>
      <c r="T16" s="199">
        <f t="shared" si="5"/>
        <v>4.7469999999999999</v>
      </c>
      <c r="U16" s="200">
        <v>9.5</v>
      </c>
      <c r="V16" s="200">
        <f t="shared" si="6"/>
        <v>9.5</v>
      </c>
      <c r="W16" s="262" t="s">
        <v>132</v>
      </c>
      <c r="X16" s="256">
        <v>0</v>
      </c>
      <c r="Y16" s="256">
        <v>0</v>
      </c>
      <c r="Z16" s="256">
        <v>1162</v>
      </c>
      <c r="AA16" s="256">
        <v>0</v>
      </c>
      <c r="AB16" s="256">
        <v>1029</v>
      </c>
      <c r="AC16" s="201" t="s">
        <v>91</v>
      </c>
      <c r="AD16" s="201" t="s">
        <v>91</v>
      </c>
      <c r="AE16" s="201" t="s">
        <v>91</v>
      </c>
      <c r="AF16" s="202" t="s">
        <v>91</v>
      </c>
      <c r="AG16" s="202">
        <v>32564690</v>
      </c>
      <c r="AH16" s="203">
        <f t="shared" si="9"/>
        <v>776</v>
      </c>
      <c r="AI16" s="204">
        <f t="shared" si="7"/>
        <v>163.47166631556772</v>
      </c>
      <c r="AJ16" s="205">
        <v>0</v>
      </c>
      <c r="AK16" s="205">
        <v>0</v>
      </c>
      <c r="AL16" s="205">
        <v>1</v>
      </c>
      <c r="AM16" s="205">
        <v>0</v>
      </c>
      <c r="AN16" s="205">
        <v>1</v>
      </c>
      <c r="AO16" s="329">
        <v>0</v>
      </c>
      <c r="AP16" s="256">
        <v>7169401</v>
      </c>
      <c r="AQ16" s="256">
        <f t="shared" si="8"/>
        <v>0</v>
      </c>
      <c r="AR16" s="208"/>
      <c r="AS16" s="207" t="s">
        <v>102</v>
      </c>
      <c r="AV16" s="188" t="s">
        <v>103</v>
      </c>
      <c r="AW16" s="188" t="s">
        <v>104</v>
      </c>
      <c r="AY16" s="253" t="s">
        <v>133</v>
      </c>
    </row>
    <row r="17" spans="1:51" x14ac:dyDescent="0.25">
      <c r="B17" s="190">
        <v>2.25</v>
      </c>
      <c r="C17" s="190">
        <v>0.29166666666666702</v>
      </c>
      <c r="D17" s="191">
        <v>8</v>
      </c>
      <c r="E17" s="192">
        <f t="shared" si="0"/>
        <v>5.6338028169014089</v>
      </c>
      <c r="F17" s="210">
        <v>83</v>
      </c>
      <c r="G17" s="192">
        <f t="shared" si="1"/>
        <v>58.450704225352112</v>
      </c>
      <c r="H17" s="193" t="s">
        <v>89</v>
      </c>
      <c r="I17" s="193">
        <f t="shared" si="2"/>
        <v>57.04225352112676</v>
      </c>
      <c r="J17" s="194">
        <f t="shared" si="10"/>
        <v>58.450704225352112</v>
      </c>
      <c r="K17" s="193">
        <f t="shared" ref="K17:K22" si="11">J17+1.42</f>
        <v>59.870704225352114</v>
      </c>
      <c r="L17" s="195">
        <v>19</v>
      </c>
      <c r="M17" s="196" t="s">
        <v>101</v>
      </c>
      <c r="N17" s="196">
        <v>16.7</v>
      </c>
      <c r="O17" s="197">
        <v>138</v>
      </c>
      <c r="P17" s="197">
        <v>148</v>
      </c>
      <c r="Q17" s="197">
        <v>14929642</v>
      </c>
      <c r="R17" s="198">
        <f t="shared" si="3"/>
        <v>5990</v>
      </c>
      <c r="S17" s="199">
        <f t="shared" si="4"/>
        <v>143.76</v>
      </c>
      <c r="T17" s="199">
        <f t="shared" si="5"/>
        <v>5.99</v>
      </c>
      <c r="U17" s="200">
        <v>9</v>
      </c>
      <c r="V17" s="200">
        <f t="shared" si="6"/>
        <v>9</v>
      </c>
      <c r="W17" s="262" t="s">
        <v>152</v>
      </c>
      <c r="X17" s="256">
        <v>0</v>
      </c>
      <c r="Y17" s="256">
        <v>1039</v>
      </c>
      <c r="Z17" s="256">
        <v>1196</v>
      </c>
      <c r="AA17" s="256">
        <v>1185</v>
      </c>
      <c r="AB17" s="256">
        <v>1199</v>
      </c>
      <c r="AC17" s="201" t="s">
        <v>91</v>
      </c>
      <c r="AD17" s="201" t="s">
        <v>91</v>
      </c>
      <c r="AE17" s="201" t="s">
        <v>91</v>
      </c>
      <c r="AF17" s="202" t="s">
        <v>91</v>
      </c>
      <c r="AG17" s="202">
        <v>32566030</v>
      </c>
      <c r="AH17" s="203">
        <f t="shared" si="9"/>
        <v>1340</v>
      </c>
      <c r="AI17" s="204">
        <f t="shared" si="7"/>
        <v>223.70617696160267</v>
      </c>
      <c r="AJ17" s="205">
        <v>0</v>
      </c>
      <c r="AK17" s="205">
        <v>1</v>
      </c>
      <c r="AL17" s="205">
        <v>1</v>
      </c>
      <c r="AM17" s="205">
        <v>1</v>
      </c>
      <c r="AN17" s="205">
        <v>1</v>
      </c>
      <c r="AO17" s="329">
        <v>0</v>
      </c>
      <c r="AP17" s="256">
        <v>7169401</v>
      </c>
      <c r="AQ17" s="256">
        <f t="shared" si="8"/>
        <v>0</v>
      </c>
      <c r="AR17" s="206"/>
      <c r="AS17" s="207" t="s">
        <v>102</v>
      </c>
      <c r="AT17" s="209"/>
      <c r="AV17" s="188" t="s">
        <v>105</v>
      </c>
      <c r="AW17" s="188" t="s">
        <v>106</v>
      </c>
      <c r="AY17" s="257"/>
    </row>
    <row r="18" spans="1:51" x14ac:dyDescent="0.25">
      <c r="B18" s="190">
        <v>2.2916666666666701</v>
      </c>
      <c r="C18" s="190">
        <v>0.33333333333333298</v>
      </c>
      <c r="D18" s="191">
        <v>8</v>
      </c>
      <c r="E18" s="192">
        <f t="shared" si="0"/>
        <v>5.6338028169014089</v>
      </c>
      <c r="F18" s="210">
        <v>83</v>
      </c>
      <c r="G18" s="192">
        <f t="shared" si="1"/>
        <v>58.450704225352112</v>
      </c>
      <c r="H18" s="193" t="s">
        <v>89</v>
      </c>
      <c r="I18" s="193">
        <f t="shared" si="2"/>
        <v>57.04225352112676</v>
      </c>
      <c r="J18" s="194">
        <f t="shared" si="10"/>
        <v>58.450704225352112</v>
      </c>
      <c r="K18" s="193">
        <f t="shared" si="11"/>
        <v>59.870704225352114</v>
      </c>
      <c r="L18" s="195">
        <v>19</v>
      </c>
      <c r="M18" s="196" t="s">
        <v>101</v>
      </c>
      <c r="N18" s="196">
        <v>17.3</v>
      </c>
      <c r="O18" s="197">
        <v>135</v>
      </c>
      <c r="P18" s="197">
        <v>147</v>
      </c>
      <c r="Q18" s="197">
        <v>14935814</v>
      </c>
      <c r="R18" s="198">
        <f t="shared" si="3"/>
        <v>6172</v>
      </c>
      <c r="S18" s="199">
        <f t="shared" si="4"/>
        <v>148.12799999999999</v>
      </c>
      <c r="T18" s="199">
        <f t="shared" si="5"/>
        <v>6.1719999999999997</v>
      </c>
      <c r="U18" s="200">
        <v>8.3000000000000007</v>
      </c>
      <c r="V18" s="200">
        <f t="shared" si="6"/>
        <v>8.3000000000000007</v>
      </c>
      <c r="W18" s="262" t="s">
        <v>152</v>
      </c>
      <c r="X18" s="256">
        <v>0</v>
      </c>
      <c r="Y18" s="256">
        <v>1085</v>
      </c>
      <c r="Z18" s="256">
        <v>1196</v>
      </c>
      <c r="AA18" s="256">
        <v>1185</v>
      </c>
      <c r="AB18" s="256">
        <v>1199</v>
      </c>
      <c r="AC18" s="201" t="s">
        <v>91</v>
      </c>
      <c r="AD18" s="201" t="s">
        <v>91</v>
      </c>
      <c r="AE18" s="201" t="s">
        <v>91</v>
      </c>
      <c r="AF18" s="202" t="s">
        <v>91</v>
      </c>
      <c r="AG18" s="202">
        <v>32567418</v>
      </c>
      <c r="AH18" s="203">
        <f t="shared" si="9"/>
        <v>1388</v>
      </c>
      <c r="AI18" s="204">
        <f t="shared" si="7"/>
        <v>224.88658457550227</v>
      </c>
      <c r="AJ18" s="205">
        <v>0</v>
      </c>
      <c r="AK18" s="205">
        <v>1</v>
      </c>
      <c r="AL18" s="205">
        <v>1</v>
      </c>
      <c r="AM18" s="205">
        <v>1</v>
      </c>
      <c r="AN18" s="205">
        <v>1</v>
      </c>
      <c r="AO18" s="329">
        <v>0</v>
      </c>
      <c r="AP18" s="256">
        <v>7169401</v>
      </c>
      <c r="AQ18" s="256">
        <f t="shared" si="8"/>
        <v>0</v>
      </c>
      <c r="AR18" s="206"/>
      <c r="AS18" s="207" t="s">
        <v>102</v>
      </c>
      <c r="AV18" s="188" t="s">
        <v>107</v>
      </c>
      <c r="AW18" s="188" t="s">
        <v>108</v>
      </c>
      <c r="AY18" s="257"/>
    </row>
    <row r="19" spans="1:51" x14ac:dyDescent="0.25">
      <c r="B19" s="190">
        <v>2.3333333333333299</v>
      </c>
      <c r="C19" s="190">
        <v>0.375</v>
      </c>
      <c r="D19" s="191">
        <v>8</v>
      </c>
      <c r="E19" s="192">
        <f t="shared" si="0"/>
        <v>5.6338028169014089</v>
      </c>
      <c r="F19" s="210">
        <v>83</v>
      </c>
      <c r="G19" s="192">
        <f t="shared" si="1"/>
        <v>58.450704225352112</v>
      </c>
      <c r="H19" s="193" t="s">
        <v>89</v>
      </c>
      <c r="I19" s="193">
        <f t="shared" si="2"/>
        <v>57.04225352112676</v>
      </c>
      <c r="J19" s="194">
        <f t="shared" si="10"/>
        <v>58.450704225352112</v>
      </c>
      <c r="K19" s="193">
        <f t="shared" si="11"/>
        <v>59.870704225352114</v>
      </c>
      <c r="L19" s="195">
        <v>19</v>
      </c>
      <c r="M19" s="196" t="s">
        <v>101</v>
      </c>
      <c r="N19" s="196">
        <v>18.399999999999999</v>
      </c>
      <c r="O19" s="197">
        <v>136</v>
      </c>
      <c r="P19" s="197">
        <v>148</v>
      </c>
      <c r="Q19" s="197">
        <v>14941998</v>
      </c>
      <c r="R19" s="198">
        <f t="shared" si="3"/>
        <v>6184</v>
      </c>
      <c r="S19" s="199">
        <f t="shared" si="4"/>
        <v>148.416</v>
      </c>
      <c r="T19" s="199">
        <f t="shared" si="5"/>
        <v>6.1840000000000002</v>
      </c>
      <c r="U19" s="200">
        <v>7.5</v>
      </c>
      <c r="V19" s="200">
        <f t="shared" si="6"/>
        <v>7.5</v>
      </c>
      <c r="W19" s="262" t="s">
        <v>152</v>
      </c>
      <c r="X19" s="256">
        <v>0</v>
      </c>
      <c r="Y19" s="256">
        <v>1088</v>
      </c>
      <c r="Z19" s="256">
        <v>1196</v>
      </c>
      <c r="AA19" s="256">
        <v>1185</v>
      </c>
      <c r="AB19" s="256">
        <v>1199</v>
      </c>
      <c r="AC19" s="201" t="s">
        <v>91</v>
      </c>
      <c r="AD19" s="201" t="s">
        <v>91</v>
      </c>
      <c r="AE19" s="201" t="s">
        <v>91</v>
      </c>
      <c r="AF19" s="202" t="s">
        <v>91</v>
      </c>
      <c r="AG19" s="202">
        <v>32568815</v>
      </c>
      <c r="AH19" s="203">
        <f t="shared" si="9"/>
        <v>1397</v>
      </c>
      <c r="AI19" s="204">
        <f t="shared" si="7"/>
        <v>225.90556274256144</v>
      </c>
      <c r="AJ19" s="205">
        <v>0</v>
      </c>
      <c r="AK19" s="205">
        <v>1</v>
      </c>
      <c r="AL19" s="205">
        <v>1</v>
      </c>
      <c r="AM19" s="205">
        <v>1</v>
      </c>
      <c r="AN19" s="205">
        <v>1</v>
      </c>
      <c r="AO19" s="329">
        <v>0</v>
      </c>
      <c r="AP19" s="256">
        <v>7169401</v>
      </c>
      <c r="AQ19" s="256">
        <f t="shared" si="8"/>
        <v>0</v>
      </c>
      <c r="AR19" s="206"/>
      <c r="AS19" s="207" t="s">
        <v>102</v>
      </c>
      <c r="AV19" s="188" t="s">
        <v>109</v>
      </c>
      <c r="AW19" s="188" t="s">
        <v>110</v>
      </c>
      <c r="AY19" s="257"/>
    </row>
    <row r="20" spans="1:51" x14ac:dyDescent="0.25">
      <c r="B20" s="190">
        <v>2.375</v>
      </c>
      <c r="C20" s="190">
        <v>0.41666666666666669</v>
      </c>
      <c r="D20" s="191">
        <v>8</v>
      </c>
      <c r="E20" s="192">
        <f t="shared" si="0"/>
        <v>5.6338028169014089</v>
      </c>
      <c r="F20" s="210">
        <v>83</v>
      </c>
      <c r="G20" s="192">
        <f t="shared" si="1"/>
        <v>58.450704225352112</v>
      </c>
      <c r="H20" s="193" t="s">
        <v>89</v>
      </c>
      <c r="I20" s="193">
        <f t="shared" si="2"/>
        <v>57.04225352112676</v>
      </c>
      <c r="J20" s="194">
        <f t="shared" si="10"/>
        <v>58.450704225352112</v>
      </c>
      <c r="K20" s="193">
        <f t="shared" si="11"/>
        <v>59.870704225352114</v>
      </c>
      <c r="L20" s="195">
        <v>19</v>
      </c>
      <c r="M20" s="196" t="s">
        <v>101</v>
      </c>
      <c r="N20" s="196">
        <v>17.7</v>
      </c>
      <c r="O20" s="197">
        <v>135</v>
      </c>
      <c r="P20" s="197">
        <v>146</v>
      </c>
      <c r="Q20" s="197">
        <v>14948194</v>
      </c>
      <c r="R20" s="198">
        <f t="shared" si="3"/>
        <v>6196</v>
      </c>
      <c r="S20" s="199">
        <f t="shared" si="4"/>
        <v>148.70400000000001</v>
      </c>
      <c r="T20" s="199">
        <f t="shared" si="5"/>
        <v>6.1959999999999997</v>
      </c>
      <c r="U20" s="200">
        <v>6.9</v>
      </c>
      <c r="V20" s="200">
        <f t="shared" si="6"/>
        <v>6.9</v>
      </c>
      <c r="W20" s="262" t="s">
        <v>152</v>
      </c>
      <c r="X20" s="256">
        <v>0</v>
      </c>
      <c r="Y20" s="256">
        <v>1094</v>
      </c>
      <c r="Z20" s="256">
        <v>1196</v>
      </c>
      <c r="AA20" s="256">
        <v>1185</v>
      </c>
      <c r="AB20" s="256">
        <v>1199</v>
      </c>
      <c r="AC20" s="201" t="s">
        <v>91</v>
      </c>
      <c r="AD20" s="201" t="s">
        <v>91</v>
      </c>
      <c r="AE20" s="201" t="s">
        <v>91</v>
      </c>
      <c r="AF20" s="202" t="s">
        <v>91</v>
      </c>
      <c r="AG20" s="202">
        <v>32570224</v>
      </c>
      <c r="AH20" s="203">
        <f t="shared" si="9"/>
        <v>1409</v>
      </c>
      <c r="AI20" s="204">
        <f t="shared" si="7"/>
        <v>227.40477727566173</v>
      </c>
      <c r="AJ20" s="205">
        <v>0</v>
      </c>
      <c r="AK20" s="205">
        <v>1</v>
      </c>
      <c r="AL20" s="205">
        <v>1</v>
      </c>
      <c r="AM20" s="205">
        <v>1</v>
      </c>
      <c r="AN20" s="205">
        <v>1</v>
      </c>
      <c r="AO20" s="329">
        <v>0</v>
      </c>
      <c r="AP20" s="256">
        <v>7169401</v>
      </c>
      <c r="AQ20" s="256">
        <f t="shared" si="8"/>
        <v>0</v>
      </c>
      <c r="AR20" s="208"/>
      <c r="AS20" s="207" t="s">
        <v>102</v>
      </c>
      <c r="AY20" s="257"/>
    </row>
    <row r="21" spans="1:51" x14ac:dyDescent="0.25">
      <c r="B21" s="190">
        <v>2.4166666666666701</v>
      </c>
      <c r="C21" s="190">
        <v>0.45833333333333298</v>
      </c>
      <c r="D21" s="191">
        <v>8</v>
      </c>
      <c r="E21" s="192">
        <f t="shared" si="0"/>
        <v>5.6338028169014089</v>
      </c>
      <c r="F21" s="210">
        <v>83</v>
      </c>
      <c r="G21" s="192">
        <f t="shared" si="1"/>
        <v>58.450704225352112</v>
      </c>
      <c r="H21" s="193" t="s">
        <v>89</v>
      </c>
      <c r="I21" s="193">
        <f t="shared" si="2"/>
        <v>57.04225352112676</v>
      </c>
      <c r="J21" s="194">
        <f t="shared" si="10"/>
        <v>58.450704225352112</v>
      </c>
      <c r="K21" s="193">
        <f t="shared" si="11"/>
        <v>59.870704225352114</v>
      </c>
      <c r="L21" s="195">
        <v>19</v>
      </c>
      <c r="M21" s="196" t="s">
        <v>101</v>
      </c>
      <c r="N21" s="196">
        <v>17.7</v>
      </c>
      <c r="O21" s="197">
        <v>133</v>
      </c>
      <c r="P21" s="197">
        <v>144</v>
      </c>
      <c r="Q21" s="197">
        <v>14954323</v>
      </c>
      <c r="R21" s="198">
        <f>Q21-Q20</f>
        <v>6129</v>
      </c>
      <c r="S21" s="199">
        <f t="shared" si="4"/>
        <v>147.096</v>
      </c>
      <c r="T21" s="199">
        <f t="shared" si="5"/>
        <v>6.1289999999999996</v>
      </c>
      <c r="U21" s="200">
        <v>6.3</v>
      </c>
      <c r="V21" s="200">
        <f t="shared" si="6"/>
        <v>6.3</v>
      </c>
      <c r="W21" s="262" t="s">
        <v>152</v>
      </c>
      <c r="X21" s="256">
        <v>0</v>
      </c>
      <c r="Y21" s="256">
        <v>1057</v>
      </c>
      <c r="Z21" s="256">
        <v>1196</v>
      </c>
      <c r="AA21" s="256">
        <v>1185</v>
      </c>
      <c r="AB21" s="256">
        <v>1199</v>
      </c>
      <c r="AC21" s="201" t="s">
        <v>91</v>
      </c>
      <c r="AD21" s="201" t="s">
        <v>91</v>
      </c>
      <c r="AE21" s="201" t="s">
        <v>91</v>
      </c>
      <c r="AF21" s="202" t="s">
        <v>91</v>
      </c>
      <c r="AG21" s="202">
        <v>32571596</v>
      </c>
      <c r="AH21" s="203">
        <f t="shared" si="9"/>
        <v>1372</v>
      </c>
      <c r="AI21" s="204">
        <f t="shared" si="7"/>
        <v>223.85380975689347</v>
      </c>
      <c r="AJ21" s="205">
        <v>0</v>
      </c>
      <c r="AK21" s="205">
        <v>1</v>
      </c>
      <c r="AL21" s="205">
        <v>1</v>
      </c>
      <c r="AM21" s="205">
        <v>1</v>
      </c>
      <c r="AN21" s="205">
        <v>1</v>
      </c>
      <c r="AO21" s="329">
        <v>0</v>
      </c>
      <c r="AP21" s="256">
        <v>7169401</v>
      </c>
      <c r="AQ21" s="256">
        <f t="shared" si="8"/>
        <v>0</v>
      </c>
      <c r="AR21" s="206"/>
      <c r="AS21" s="207" t="s">
        <v>102</v>
      </c>
      <c r="AY21" s="257"/>
    </row>
    <row r="22" spans="1:51" x14ac:dyDescent="0.25">
      <c r="B22" s="190">
        <v>2.4583333333333299</v>
      </c>
      <c r="C22" s="190">
        <v>0.5</v>
      </c>
      <c r="D22" s="191">
        <v>8</v>
      </c>
      <c r="E22" s="192">
        <f t="shared" si="0"/>
        <v>5.6338028169014089</v>
      </c>
      <c r="F22" s="210">
        <v>83</v>
      </c>
      <c r="G22" s="192">
        <f t="shared" si="1"/>
        <v>58.450704225352112</v>
      </c>
      <c r="H22" s="193" t="s">
        <v>89</v>
      </c>
      <c r="I22" s="193">
        <f t="shared" si="2"/>
        <v>57.04225352112676</v>
      </c>
      <c r="J22" s="194">
        <f t="shared" si="10"/>
        <v>58.450704225352112</v>
      </c>
      <c r="K22" s="193">
        <f t="shared" si="11"/>
        <v>59.870704225352114</v>
      </c>
      <c r="L22" s="195">
        <v>19</v>
      </c>
      <c r="M22" s="196" t="s">
        <v>101</v>
      </c>
      <c r="N22" s="196">
        <v>17.3</v>
      </c>
      <c r="O22" s="197">
        <v>131</v>
      </c>
      <c r="P22" s="197">
        <v>147</v>
      </c>
      <c r="Q22" s="197">
        <v>14960423</v>
      </c>
      <c r="R22" s="198">
        <f t="shared" si="3"/>
        <v>6100</v>
      </c>
      <c r="S22" s="199">
        <f t="shared" si="4"/>
        <v>146.4</v>
      </c>
      <c r="T22" s="199">
        <f t="shared" si="5"/>
        <v>6.1</v>
      </c>
      <c r="U22" s="200">
        <v>5.6</v>
      </c>
      <c r="V22" s="200">
        <f t="shared" si="6"/>
        <v>5.6</v>
      </c>
      <c r="W22" s="262" t="s">
        <v>152</v>
      </c>
      <c r="X22" s="256">
        <v>0</v>
      </c>
      <c r="Y22" s="256">
        <v>1114</v>
      </c>
      <c r="Z22" s="256">
        <v>1196</v>
      </c>
      <c r="AA22" s="256">
        <v>1185</v>
      </c>
      <c r="AB22" s="256">
        <v>1199</v>
      </c>
      <c r="AC22" s="201" t="s">
        <v>91</v>
      </c>
      <c r="AD22" s="201" t="s">
        <v>91</v>
      </c>
      <c r="AE22" s="201" t="s">
        <v>91</v>
      </c>
      <c r="AF22" s="202" t="s">
        <v>91</v>
      </c>
      <c r="AG22" s="202">
        <v>32572994</v>
      </c>
      <c r="AH22" s="203">
        <f t="shared" si="9"/>
        <v>1398</v>
      </c>
      <c r="AI22" s="204">
        <f t="shared" si="7"/>
        <v>229.18032786885246</v>
      </c>
      <c r="AJ22" s="205">
        <v>0</v>
      </c>
      <c r="AK22" s="205">
        <v>1</v>
      </c>
      <c r="AL22" s="205">
        <v>1</v>
      </c>
      <c r="AM22" s="205">
        <v>1</v>
      </c>
      <c r="AN22" s="205">
        <v>1</v>
      </c>
      <c r="AO22" s="329">
        <v>0</v>
      </c>
      <c r="AP22" s="256">
        <v>7169401</v>
      </c>
      <c r="AQ22" s="256">
        <f t="shared" si="8"/>
        <v>0</v>
      </c>
      <c r="AR22" s="206"/>
      <c r="AS22" s="207" t="s">
        <v>102</v>
      </c>
      <c r="AV22" s="211" t="s">
        <v>111</v>
      </c>
      <c r="AY22" s="257"/>
    </row>
    <row r="23" spans="1:51" x14ac:dyDescent="0.25">
      <c r="A23" s="301" t="s">
        <v>144</v>
      </c>
      <c r="B23" s="190">
        <v>2.5</v>
      </c>
      <c r="C23" s="190">
        <v>0.54166666666666696</v>
      </c>
      <c r="D23" s="191">
        <v>5</v>
      </c>
      <c r="E23" s="192">
        <f t="shared" si="0"/>
        <v>3.5211267605633805</v>
      </c>
      <c r="F23" s="255">
        <v>81</v>
      </c>
      <c r="G23" s="192">
        <f t="shared" si="1"/>
        <v>57.04225352112676</v>
      </c>
      <c r="H23" s="193" t="s">
        <v>89</v>
      </c>
      <c r="I23" s="193">
        <f t="shared" si="2"/>
        <v>55.633802816901408</v>
      </c>
      <c r="J23" s="194">
        <f t="shared" si="10"/>
        <v>57.04225352112676</v>
      </c>
      <c r="K23" s="193">
        <f>J23+(6/1.42)</f>
        <v>61.267605633802816</v>
      </c>
      <c r="L23" s="195">
        <v>19</v>
      </c>
      <c r="M23" s="196" t="s">
        <v>101</v>
      </c>
      <c r="N23" s="196">
        <v>17.5</v>
      </c>
      <c r="O23" s="197">
        <v>136</v>
      </c>
      <c r="P23" s="197">
        <v>144</v>
      </c>
      <c r="Q23" s="197">
        <v>14966309</v>
      </c>
      <c r="R23" s="198">
        <f t="shared" si="3"/>
        <v>5886</v>
      </c>
      <c r="S23" s="199">
        <f t="shared" si="4"/>
        <v>141.26400000000001</v>
      </c>
      <c r="T23" s="199">
        <f t="shared" si="5"/>
        <v>5.8860000000000001</v>
      </c>
      <c r="U23" s="200">
        <v>5.0999999999999996</v>
      </c>
      <c r="V23" s="200">
        <f t="shared" si="6"/>
        <v>5.0999999999999996</v>
      </c>
      <c r="W23" s="262" t="s">
        <v>152</v>
      </c>
      <c r="X23" s="256">
        <v>0</v>
      </c>
      <c r="Y23" s="256">
        <v>1063</v>
      </c>
      <c r="Z23" s="256">
        <v>1196</v>
      </c>
      <c r="AA23" s="256">
        <v>1185</v>
      </c>
      <c r="AB23" s="256">
        <v>1199</v>
      </c>
      <c r="AC23" s="201" t="s">
        <v>91</v>
      </c>
      <c r="AD23" s="201" t="s">
        <v>91</v>
      </c>
      <c r="AE23" s="201" t="s">
        <v>91</v>
      </c>
      <c r="AF23" s="202" t="s">
        <v>91</v>
      </c>
      <c r="AG23" s="202">
        <v>32574355</v>
      </c>
      <c r="AH23" s="203">
        <f t="shared" si="9"/>
        <v>1361</v>
      </c>
      <c r="AI23" s="204">
        <f t="shared" si="7"/>
        <v>231.22663948352022</v>
      </c>
      <c r="AJ23" s="205">
        <v>0</v>
      </c>
      <c r="AK23" s="205">
        <v>1</v>
      </c>
      <c r="AL23" s="205">
        <v>1</v>
      </c>
      <c r="AM23" s="205">
        <v>1</v>
      </c>
      <c r="AN23" s="205">
        <v>1</v>
      </c>
      <c r="AO23" s="329">
        <v>0</v>
      </c>
      <c r="AP23" s="256">
        <v>7169401</v>
      </c>
      <c r="AQ23" s="256">
        <f t="shared" si="8"/>
        <v>0</v>
      </c>
      <c r="AR23" s="206"/>
      <c r="AS23" s="207" t="s">
        <v>114</v>
      </c>
      <c r="AT23" s="209"/>
      <c r="AV23" s="212" t="s">
        <v>112</v>
      </c>
      <c r="AW23" s="213" t="s">
        <v>113</v>
      </c>
      <c r="AY23" s="257"/>
    </row>
    <row r="24" spans="1:51" x14ac:dyDescent="0.25">
      <c r="B24" s="190">
        <v>2.5416666666666701</v>
      </c>
      <c r="C24" s="190">
        <v>0.58333333333333404</v>
      </c>
      <c r="D24" s="191">
        <v>5</v>
      </c>
      <c r="E24" s="192">
        <f t="shared" si="0"/>
        <v>3.5211267605633805</v>
      </c>
      <c r="F24" s="255">
        <v>81</v>
      </c>
      <c r="G24" s="192">
        <f t="shared" si="1"/>
        <v>57.04225352112676</v>
      </c>
      <c r="H24" s="193" t="s">
        <v>89</v>
      </c>
      <c r="I24" s="193">
        <f t="shared" si="2"/>
        <v>55.633802816901408</v>
      </c>
      <c r="J24" s="194">
        <f t="shared" si="10"/>
        <v>57.04225352112676</v>
      </c>
      <c r="K24" s="193">
        <f t="shared" ref="K24:K34" si="12">J24+(6/1.42)</f>
        <v>61.267605633802816</v>
      </c>
      <c r="L24" s="195">
        <v>18</v>
      </c>
      <c r="M24" s="196" t="s">
        <v>101</v>
      </c>
      <c r="N24" s="196">
        <v>17.3</v>
      </c>
      <c r="O24" s="197">
        <v>136</v>
      </c>
      <c r="P24" s="197">
        <v>137</v>
      </c>
      <c r="Q24" s="197">
        <v>14972111</v>
      </c>
      <c r="R24" s="198">
        <f t="shared" si="3"/>
        <v>5802</v>
      </c>
      <c r="S24" s="199">
        <f t="shared" si="4"/>
        <v>139.24799999999999</v>
      </c>
      <c r="T24" s="199">
        <f t="shared" si="5"/>
        <v>5.8019999999999996</v>
      </c>
      <c r="U24" s="200">
        <v>4.7</v>
      </c>
      <c r="V24" s="200">
        <f t="shared" si="6"/>
        <v>4.7</v>
      </c>
      <c r="W24" s="262" t="s">
        <v>152</v>
      </c>
      <c r="X24" s="256">
        <v>0</v>
      </c>
      <c r="Y24" s="256">
        <v>1045</v>
      </c>
      <c r="Z24" s="256">
        <v>1196</v>
      </c>
      <c r="AA24" s="256">
        <v>1185</v>
      </c>
      <c r="AB24" s="256">
        <v>1199</v>
      </c>
      <c r="AC24" s="201" t="s">
        <v>91</v>
      </c>
      <c r="AD24" s="201" t="s">
        <v>91</v>
      </c>
      <c r="AE24" s="201" t="s">
        <v>91</v>
      </c>
      <c r="AF24" s="202" t="s">
        <v>91</v>
      </c>
      <c r="AG24" s="202">
        <v>32575700</v>
      </c>
      <c r="AH24" s="203">
        <f t="shared" si="9"/>
        <v>1345</v>
      </c>
      <c r="AI24" s="204">
        <f t="shared" si="7"/>
        <v>231.81661496035852</v>
      </c>
      <c r="AJ24" s="205">
        <v>0</v>
      </c>
      <c r="AK24" s="205">
        <v>1</v>
      </c>
      <c r="AL24" s="205">
        <v>1</v>
      </c>
      <c r="AM24" s="205">
        <v>1</v>
      </c>
      <c r="AN24" s="205">
        <v>1</v>
      </c>
      <c r="AO24" s="329">
        <v>0</v>
      </c>
      <c r="AP24" s="256">
        <v>7169401</v>
      </c>
      <c r="AQ24" s="256">
        <f t="shared" si="8"/>
        <v>0</v>
      </c>
      <c r="AR24" s="208"/>
      <c r="AS24" s="207" t="s">
        <v>114</v>
      </c>
      <c r="AV24" s="214" t="s">
        <v>30</v>
      </c>
      <c r="AW24" s="214">
        <v>14.7</v>
      </c>
      <c r="AY24" s="257"/>
    </row>
    <row r="25" spans="1:51" x14ac:dyDescent="0.25">
      <c r="B25" s="190">
        <v>2.5833333333333299</v>
      </c>
      <c r="C25" s="190">
        <v>0.625</v>
      </c>
      <c r="D25" s="191">
        <v>6</v>
      </c>
      <c r="E25" s="192">
        <f t="shared" si="0"/>
        <v>4.2253521126760569</v>
      </c>
      <c r="F25" s="255">
        <v>81</v>
      </c>
      <c r="G25" s="192">
        <f t="shared" si="1"/>
        <v>57.04225352112676</v>
      </c>
      <c r="H25" s="193" t="s">
        <v>89</v>
      </c>
      <c r="I25" s="193">
        <f t="shared" si="2"/>
        <v>55.633802816901408</v>
      </c>
      <c r="J25" s="194">
        <f t="shared" si="10"/>
        <v>57.04225352112676</v>
      </c>
      <c r="K25" s="193">
        <f t="shared" si="12"/>
        <v>61.267605633802816</v>
      </c>
      <c r="L25" s="195">
        <v>18</v>
      </c>
      <c r="M25" s="196" t="s">
        <v>101</v>
      </c>
      <c r="N25" s="196">
        <v>16.899999999999999</v>
      </c>
      <c r="O25" s="197">
        <v>135</v>
      </c>
      <c r="P25" s="197">
        <v>132</v>
      </c>
      <c r="Q25" s="197">
        <v>14977824</v>
      </c>
      <c r="R25" s="198">
        <f t="shared" si="3"/>
        <v>5713</v>
      </c>
      <c r="S25" s="199">
        <f t="shared" si="4"/>
        <v>137.11199999999999</v>
      </c>
      <c r="T25" s="199">
        <f t="shared" si="5"/>
        <v>5.7130000000000001</v>
      </c>
      <c r="U25" s="200">
        <v>4.4000000000000004</v>
      </c>
      <c r="V25" s="200">
        <f t="shared" si="6"/>
        <v>4.4000000000000004</v>
      </c>
      <c r="W25" s="262" t="s">
        <v>152</v>
      </c>
      <c r="X25" s="256">
        <v>0</v>
      </c>
      <c r="Y25" s="256">
        <v>1015</v>
      </c>
      <c r="Z25" s="256">
        <v>1196</v>
      </c>
      <c r="AA25" s="256">
        <v>1185</v>
      </c>
      <c r="AB25" s="256">
        <v>1199</v>
      </c>
      <c r="AC25" s="201" t="s">
        <v>91</v>
      </c>
      <c r="AD25" s="201" t="s">
        <v>91</v>
      </c>
      <c r="AE25" s="201" t="s">
        <v>91</v>
      </c>
      <c r="AF25" s="202" t="s">
        <v>91</v>
      </c>
      <c r="AG25" s="202">
        <v>32577030</v>
      </c>
      <c r="AH25" s="203">
        <f t="shared" si="9"/>
        <v>1330</v>
      </c>
      <c r="AI25" s="204">
        <f t="shared" si="7"/>
        <v>232.8023805356205</v>
      </c>
      <c r="AJ25" s="205">
        <v>0</v>
      </c>
      <c r="AK25" s="205">
        <v>1</v>
      </c>
      <c r="AL25" s="205">
        <v>1</v>
      </c>
      <c r="AM25" s="205">
        <v>1</v>
      </c>
      <c r="AN25" s="205">
        <v>1</v>
      </c>
      <c r="AO25" s="329">
        <v>0</v>
      </c>
      <c r="AP25" s="256">
        <v>7169401</v>
      </c>
      <c r="AQ25" s="256">
        <f t="shared" si="8"/>
        <v>0</v>
      </c>
      <c r="AR25" s="206"/>
      <c r="AS25" s="207" t="s">
        <v>114</v>
      </c>
      <c r="AV25" s="214" t="s">
        <v>75</v>
      </c>
      <c r="AW25" s="214">
        <v>10.36</v>
      </c>
      <c r="AY25" s="257"/>
    </row>
    <row r="26" spans="1:51" x14ac:dyDescent="0.25">
      <c r="B26" s="190">
        <v>2.625</v>
      </c>
      <c r="C26" s="190">
        <v>0.66666666666666696</v>
      </c>
      <c r="D26" s="191">
        <v>5</v>
      </c>
      <c r="E26" s="192">
        <f t="shared" si="0"/>
        <v>3.5211267605633805</v>
      </c>
      <c r="F26" s="255">
        <v>81</v>
      </c>
      <c r="G26" s="192">
        <f t="shared" si="1"/>
        <v>57.04225352112676</v>
      </c>
      <c r="H26" s="193" t="s">
        <v>89</v>
      </c>
      <c r="I26" s="193">
        <f t="shared" si="2"/>
        <v>53.521126760563384</v>
      </c>
      <c r="J26" s="194">
        <f>(F26-3)/1.42</f>
        <v>54.929577464788736</v>
      </c>
      <c r="K26" s="193">
        <f t="shared" si="12"/>
        <v>59.154929577464792</v>
      </c>
      <c r="L26" s="195">
        <v>18</v>
      </c>
      <c r="M26" s="196" t="s">
        <v>101</v>
      </c>
      <c r="N26" s="196">
        <v>16.7</v>
      </c>
      <c r="O26" s="197">
        <v>135</v>
      </c>
      <c r="P26" s="197">
        <v>136</v>
      </c>
      <c r="Q26" s="197">
        <v>14983499</v>
      </c>
      <c r="R26" s="198">
        <f t="shared" si="3"/>
        <v>5675</v>
      </c>
      <c r="S26" s="199">
        <f t="shared" si="4"/>
        <v>136.19999999999999</v>
      </c>
      <c r="T26" s="199">
        <f t="shared" si="5"/>
        <v>5.6749999999999998</v>
      </c>
      <c r="U26" s="200">
        <v>4.2</v>
      </c>
      <c r="V26" s="200">
        <f t="shared" si="6"/>
        <v>4.2</v>
      </c>
      <c r="W26" s="262" t="s">
        <v>152</v>
      </c>
      <c r="X26" s="256">
        <v>0</v>
      </c>
      <c r="Y26" s="256">
        <v>1088</v>
      </c>
      <c r="Z26" s="256">
        <v>1196</v>
      </c>
      <c r="AA26" s="256">
        <v>1185</v>
      </c>
      <c r="AB26" s="256">
        <v>1199</v>
      </c>
      <c r="AC26" s="201" t="s">
        <v>91</v>
      </c>
      <c r="AD26" s="201" t="s">
        <v>91</v>
      </c>
      <c r="AE26" s="201" t="s">
        <v>91</v>
      </c>
      <c r="AF26" s="202" t="s">
        <v>91</v>
      </c>
      <c r="AG26" s="202">
        <v>32578381</v>
      </c>
      <c r="AH26" s="203">
        <f t="shared" si="9"/>
        <v>1351</v>
      </c>
      <c r="AI26" s="204">
        <f t="shared" si="7"/>
        <v>238.06167400881057</v>
      </c>
      <c r="AJ26" s="205">
        <v>0</v>
      </c>
      <c r="AK26" s="205">
        <v>1</v>
      </c>
      <c r="AL26" s="205">
        <v>1</v>
      </c>
      <c r="AM26" s="205">
        <v>1</v>
      </c>
      <c r="AN26" s="205">
        <v>1</v>
      </c>
      <c r="AO26" s="329">
        <v>0</v>
      </c>
      <c r="AP26" s="256">
        <v>7169401</v>
      </c>
      <c r="AQ26" s="256">
        <f t="shared" si="8"/>
        <v>0</v>
      </c>
      <c r="AR26" s="206"/>
      <c r="AS26" s="207" t="s">
        <v>114</v>
      </c>
      <c r="AV26" s="214" t="s">
        <v>115</v>
      </c>
      <c r="AW26" s="214">
        <v>1.01325</v>
      </c>
      <c r="AY26" s="257"/>
    </row>
    <row r="27" spans="1:51" x14ac:dyDescent="0.25">
      <c r="B27" s="190">
        <v>2.6666666666666701</v>
      </c>
      <c r="C27" s="190">
        <v>0.70833333333333404</v>
      </c>
      <c r="D27" s="191">
        <v>5</v>
      </c>
      <c r="E27" s="192">
        <f t="shared" si="0"/>
        <v>3.5211267605633805</v>
      </c>
      <c r="F27" s="255">
        <v>81</v>
      </c>
      <c r="G27" s="192">
        <f t="shared" si="1"/>
        <v>57.04225352112676</v>
      </c>
      <c r="H27" s="193" t="s">
        <v>89</v>
      </c>
      <c r="I27" s="193">
        <f t="shared" si="2"/>
        <v>53.521126760563384</v>
      </c>
      <c r="J27" s="194">
        <f t="shared" ref="J27:J32" si="13">(F27-3)/1.42</f>
        <v>54.929577464788736</v>
      </c>
      <c r="K27" s="193">
        <f t="shared" si="12"/>
        <v>59.154929577464792</v>
      </c>
      <c r="L27" s="195">
        <v>18</v>
      </c>
      <c r="M27" s="196" t="s">
        <v>101</v>
      </c>
      <c r="N27" s="196">
        <v>16.7</v>
      </c>
      <c r="O27" s="197">
        <v>130</v>
      </c>
      <c r="P27" s="197">
        <v>139</v>
      </c>
      <c r="Q27" s="197">
        <v>14989117</v>
      </c>
      <c r="R27" s="198">
        <f t="shared" si="3"/>
        <v>5618</v>
      </c>
      <c r="S27" s="199">
        <f t="shared" si="4"/>
        <v>134.83199999999999</v>
      </c>
      <c r="T27" s="199">
        <f t="shared" si="5"/>
        <v>5.6180000000000003</v>
      </c>
      <c r="U27" s="200">
        <v>3.7</v>
      </c>
      <c r="V27" s="200">
        <f t="shared" si="6"/>
        <v>3.7</v>
      </c>
      <c r="W27" s="262" t="s">
        <v>152</v>
      </c>
      <c r="X27" s="256">
        <v>0</v>
      </c>
      <c r="Y27" s="256">
        <v>1064</v>
      </c>
      <c r="Z27" s="256">
        <v>1196</v>
      </c>
      <c r="AA27" s="256">
        <v>1185</v>
      </c>
      <c r="AB27" s="256">
        <v>1199</v>
      </c>
      <c r="AC27" s="201" t="s">
        <v>91</v>
      </c>
      <c r="AD27" s="201" t="s">
        <v>91</v>
      </c>
      <c r="AE27" s="201" t="s">
        <v>91</v>
      </c>
      <c r="AF27" s="202" t="s">
        <v>91</v>
      </c>
      <c r="AG27" s="202">
        <v>32579688</v>
      </c>
      <c r="AH27" s="203">
        <f t="shared" si="9"/>
        <v>1307</v>
      </c>
      <c r="AI27" s="204">
        <f t="shared" si="7"/>
        <v>232.64506941972232</v>
      </c>
      <c r="AJ27" s="205">
        <v>0</v>
      </c>
      <c r="AK27" s="205">
        <v>1</v>
      </c>
      <c r="AL27" s="205">
        <v>1</v>
      </c>
      <c r="AM27" s="205">
        <v>1</v>
      </c>
      <c r="AN27" s="205">
        <v>1</v>
      </c>
      <c r="AO27" s="329">
        <v>0</v>
      </c>
      <c r="AP27" s="256">
        <v>7169401</v>
      </c>
      <c r="AQ27" s="256">
        <f t="shared" si="8"/>
        <v>0</v>
      </c>
      <c r="AR27" s="206"/>
      <c r="AS27" s="207" t="s">
        <v>114</v>
      </c>
      <c r="AV27" s="214" t="s">
        <v>116</v>
      </c>
      <c r="AW27" s="214">
        <v>1</v>
      </c>
      <c r="AY27" s="257"/>
    </row>
    <row r="28" spans="1:51" x14ac:dyDescent="0.25">
      <c r="B28" s="190">
        <v>2.7083333333333299</v>
      </c>
      <c r="C28" s="190">
        <v>0.750000000000002</v>
      </c>
      <c r="D28" s="191">
        <v>3</v>
      </c>
      <c r="E28" s="192">
        <f t="shared" si="0"/>
        <v>2.1126760563380285</v>
      </c>
      <c r="F28" s="255">
        <v>78</v>
      </c>
      <c r="G28" s="192">
        <f t="shared" si="1"/>
        <v>54.929577464788736</v>
      </c>
      <c r="H28" s="193" t="s">
        <v>89</v>
      </c>
      <c r="I28" s="193">
        <f t="shared" si="2"/>
        <v>51.408450704225352</v>
      </c>
      <c r="J28" s="194">
        <f t="shared" si="13"/>
        <v>52.816901408450704</v>
      </c>
      <c r="K28" s="193">
        <f t="shared" si="12"/>
        <v>57.04225352112676</v>
      </c>
      <c r="L28" s="195">
        <v>18</v>
      </c>
      <c r="M28" s="196" t="s">
        <v>101</v>
      </c>
      <c r="N28" s="196">
        <v>16.7</v>
      </c>
      <c r="O28" s="197">
        <v>135</v>
      </c>
      <c r="P28" s="197">
        <v>135</v>
      </c>
      <c r="Q28" s="197">
        <v>14994709</v>
      </c>
      <c r="R28" s="198">
        <f t="shared" si="3"/>
        <v>5592</v>
      </c>
      <c r="S28" s="199">
        <f t="shared" si="4"/>
        <v>134.208</v>
      </c>
      <c r="T28" s="199">
        <f t="shared" si="5"/>
        <v>5.5919999999999996</v>
      </c>
      <c r="U28" s="200">
        <v>3.5</v>
      </c>
      <c r="V28" s="200">
        <f t="shared" si="6"/>
        <v>3.5</v>
      </c>
      <c r="W28" s="262" t="s">
        <v>152</v>
      </c>
      <c r="X28" s="256">
        <v>0</v>
      </c>
      <c r="Y28" s="256">
        <v>1002</v>
      </c>
      <c r="Z28" s="256">
        <v>1196</v>
      </c>
      <c r="AA28" s="256">
        <v>1185</v>
      </c>
      <c r="AB28" s="256">
        <v>1199</v>
      </c>
      <c r="AC28" s="201" t="s">
        <v>91</v>
      </c>
      <c r="AD28" s="201" t="s">
        <v>91</v>
      </c>
      <c r="AE28" s="201" t="s">
        <v>91</v>
      </c>
      <c r="AF28" s="202" t="s">
        <v>91</v>
      </c>
      <c r="AG28" s="202">
        <v>32580989</v>
      </c>
      <c r="AH28" s="203">
        <f t="shared" si="9"/>
        <v>1301</v>
      </c>
      <c r="AI28" s="204">
        <f t="shared" si="7"/>
        <v>232.65379113018599</v>
      </c>
      <c r="AJ28" s="205">
        <v>0</v>
      </c>
      <c r="AK28" s="205">
        <v>1</v>
      </c>
      <c r="AL28" s="205">
        <v>1</v>
      </c>
      <c r="AM28" s="205">
        <v>1</v>
      </c>
      <c r="AN28" s="205">
        <v>1</v>
      </c>
      <c r="AO28" s="329">
        <v>0</v>
      </c>
      <c r="AP28" s="256">
        <v>7169401</v>
      </c>
      <c r="AQ28" s="256">
        <f t="shared" si="8"/>
        <v>0</v>
      </c>
      <c r="AR28" s="208"/>
      <c r="AS28" s="207" t="s">
        <v>114</v>
      </c>
      <c r="AV28" s="214" t="s">
        <v>117</v>
      </c>
      <c r="AW28" s="214">
        <v>101.325</v>
      </c>
      <c r="AY28" s="257"/>
    </row>
    <row r="29" spans="1:51" x14ac:dyDescent="0.25">
      <c r="B29" s="190">
        <v>2.75</v>
      </c>
      <c r="C29" s="190">
        <v>0.79166666666666896</v>
      </c>
      <c r="D29" s="191">
        <v>5</v>
      </c>
      <c r="E29" s="192">
        <f t="shared" si="0"/>
        <v>3.5211267605633805</v>
      </c>
      <c r="F29" s="255">
        <v>78</v>
      </c>
      <c r="G29" s="192">
        <f t="shared" si="1"/>
        <v>54.929577464788736</v>
      </c>
      <c r="H29" s="193" t="s">
        <v>89</v>
      </c>
      <c r="I29" s="193">
        <f t="shared" si="2"/>
        <v>51.408450704225352</v>
      </c>
      <c r="J29" s="194">
        <f t="shared" si="13"/>
        <v>52.816901408450704</v>
      </c>
      <c r="K29" s="193">
        <f t="shared" si="12"/>
        <v>57.04225352112676</v>
      </c>
      <c r="L29" s="195">
        <v>18</v>
      </c>
      <c r="M29" s="196" t="s">
        <v>101</v>
      </c>
      <c r="N29" s="196">
        <v>16.600000000000001</v>
      </c>
      <c r="O29" s="197">
        <v>136</v>
      </c>
      <c r="P29" s="197">
        <v>131</v>
      </c>
      <c r="Q29" s="197">
        <v>15000274</v>
      </c>
      <c r="R29" s="198">
        <f t="shared" si="3"/>
        <v>5565</v>
      </c>
      <c r="S29" s="199">
        <f t="shared" si="4"/>
        <v>133.56</v>
      </c>
      <c r="T29" s="199">
        <f t="shared" si="5"/>
        <v>5.5650000000000004</v>
      </c>
      <c r="U29" s="200">
        <v>3.4</v>
      </c>
      <c r="V29" s="200">
        <f t="shared" si="6"/>
        <v>3.4</v>
      </c>
      <c r="W29" s="262" t="s">
        <v>152</v>
      </c>
      <c r="X29" s="256">
        <v>0</v>
      </c>
      <c r="Y29" s="256">
        <v>1009</v>
      </c>
      <c r="Z29" s="256">
        <v>1165</v>
      </c>
      <c r="AA29" s="256">
        <v>1185</v>
      </c>
      <c r="AB29" s="256">
        <v>1169</v>
      </c>
      <c r="AC29" s="201" t="s">
        <v>91</v>
      </c>
      <c r="AD29" s="201" t="s">
        <v>91</v>
      </c>
      <c r="AE29" s="201" t="s">
        <v>91</v>
      </c>
      <c r="AF29" s="202" t="s">
        <v>91</v>
      </c>
      <c r="AG29" s="202">
        <v>32582278</v>
      </c>
      <c r="AH29" s="203">
        <f t="shared" si="9"/>
        <v>1289</v>
      </c>
      <c r="AI29" s="204">
        <f t="shared" si="7"/>
        <v>231.6262353998203</v>
      </c>
      <c r="AJ29" s="205">
        <v>0</v>
      </c>
      <c r="AK29" s="205">
        <v>1</v>
      </c>
      <c r="AL29" s="205">
        <v>1</v>
      </c>
      <c r="AM29" s="205">
        <v>1</v>
      </c>
      <c r="AN29" s="205">
        <v>1</v>
      </c>
      <c r="AO29" s="329">
        <v>0</v>
      </c>
      <c r="AP29" s="256">
        <v>7169401</v>
      </c>
      <c r="AQ29" s="256">
        <f t="shared" si="8"/>
        <v>0</v>
      </c>
      <c r="AR29" s="206"/>
      <c r="AS29" s="207" t="s">
        <v>114</v>
      </c>
      <c r="AY29" s="257"/>
    </row>
    <row r="30" spans="1:51" x14ac:dyDescent="0.25">
      <c r="B30" s="190">
        <v>2.7916666666666701</v>
      </c>
      <c r="C30" s="190">
        <v>0.83333333333333703</v>
      </c>
      <c r="D30" s="191">
        <v>9</v>
      </c>
      <c r="E30" s="192">
        <f t="shared" si="0"/>
        <v>6.3380281690140849</v>
      </c>
      <c r="F30" s="255">
        <v>76</v>
      </c>
      <c r="G30" s="192">
        <f t="shared" si="1"/>
        <v>53.521126760563384</v>
      </c>
      <c r="H30" s="193" t="s">
        <v>89</v>
      </c>
      <c r="I30" s="193">
        <f t="shared" si="2"/>
        <v>50</v>
      </c>
      <c r="J30" s="194">
        <f t="shared" si="13"/>
        <v>51.408450704225352</v>
      </c>
      <c r="K30" s="193">
        <f t="shared" si="12"/>
        <v>55.633802816901408</v>
      </c>
      <c r="L30" s="195">
        <v>18</v>
      </c>
      <c r="M30" s="196" t="s">
        <v>101</v>
      </c>
      <c r="N30" s="196">
        <v>16.600000000000001</v>
      </c>
      <c r="O30" s="197">
        <v>125</v>
      </c>
      <c r="P30" s="197">
        <v>126</v>
      </c>
      <c r="Q30" s="197">
        <v>15005712</v>
      </c>
      <c r="R30" s="198">
        <f t="shared" si="3"/>
        <v>5438</v>
      </c>
      <c r="S30" s="199">
        <f t="shared" si="4"/>
        <v>130.512</v>
      </c>
      <c r="T30" s="199">
        <f t="shared" si="5"/>
        <v>5.4379999999999997</v>
      </c>
      <c r="U30" s="200">
        <v>3.2</v>
      </c>
      <c r="V30" s="200">
        <f t="shared" si="6"/>
        <v>3.2</v>
      </c>
      <c r="W30" s="262" t="s">
        <v>152</v>
      </c>
      <c r="X30" s="256">
        <v>0</v>
      </c>
      <c r="Y30" s="256">
        <v>1006</v>
      </c>
      <c r="Z30" s="256">
        <v>1094</v>
      </c>
      <c r="AA30" s="256">
        <v>1185</v>
      </c>
      <c r="AB30" s="256">
        <v>1099</v>
      </c>
      <c r="AC30" s="201" t="s">
        <v>91</v>
      </c>
      <c r="AD30" s="201" t="s">
        <v>91</v>
      </c>
      <c r="AE30" s="201" t="s">
        <v>91</v>
      </c>
      <c r="AF30" s="202" t="s">
        <v>91</v>
      </c>
      <c r="AG30" s="202">
        <v>32583438</v>
      </c>
      <c r="AH30" s="203">
        <f t="shared" si="9"/>
        <v>1160</v>
      </c>
      <c r="AI30" s="204">
        <f t="shared" si="7"/>
        <v>213.31371827877896</v>
      </c>
      <c r="AJ30" s="205">
        <v>0</v>
      </c>
      <c r="AK30" s="205">
        <v>1</v>
      </c>
      <c r="AL30" s="205">
        <v>1</v>
      </c>
      <c r="AM30" s="205">
        <v>1</v>
      </c>
      <c r="AN30" s="205">
        <v>1</v>
      </c>
      <c r="AO30" s="329">
        <v>0</v>
      </c>
      <c r="AP30" s="256">
        <v>7169401</v>
      </c>
      <c r="AQ30" s="256">
        <f t="shared" si="8"/>
        <v>0</v>
      </c>
      <c r="AR30" s="206"/>
      <c r="AS30" s="207" t="s">
        <v>114</v>
      </c>
      <c r="AV30" s="398" t="s">
        <v>118</v>
      </c>
      <c r="AW30" s="398"/>
      <c r="AY30" s="257"/>
    </row>
    <row r="31" spans="1:51" x14ac:dyDescent="0.25">
      <c r="B31" s="190">
        <v>2.8333333333333299</v>
      </c>
      <c r="C31" s="190">
        <v>0.875000000000004</v>
      </c>
      <c r="D31" s="191">
        <v>10</v>
      </c>
      <c r="E31" s="192">
        <f>D31/1.42</f>
        <v>7.042253521126761</v>
      </c>
      <c r="F31" s="255">
        <v>76</v>
      </c>
      <c r="G31" s="192">
        <f t="shared" si="1"/>
        <v>53.521126760563384</v>
      </c>
      <c r="H31" s="193" t="s">
        <v>89</v>
      </c>
      <c r="I31" s="193">
        <f t="shared" si="2"/>
        <v>50</v>
      </c>
      <c r="J31" s="194">
        <f t="shared" si="13"/>
        <v>51.408450704225352</v>
      </c>
      <c r="K31" s="193">
        <f t="shared" si="12"/>
        <v>55.633802816901408</v>
      </c>
      <c r="L31" s="195">
        <v>18</v>
      </c>
      <c r="M31" s="196" t="s">
        <v>101</v>
      </c>
      <c r="N31" s="196">
        <v>16.100000000000001</v>
      </c>
      <c r="O31" s="197">
        <v>115</v>
      </c>
      <c r="P31" s="197">
        <v>121</v>
      </c>
      <c r="Q31" s="197">
        <v>15010934</v>
      </c>
      <c r="R31" s="198">
        <f t="shared" si="3"/>
        <v>5222</v>
      </c>
      <c r="S31" s="199">
        <f t="shared" si="4"/>
        <v>125.328</v>
      </c>
      <c r="T31" s="199">
        <f t="shared" si="5"/>
        <v>5.2220000000000004</v>
      </c>
      <c r="U31" s="200">
        <v>2.6</v>
      </c>
      <c r="V31" s="200">
        <f t="shared" si="6"/>
        <v>2.6</v>
      </c>
      <c r="W31" s="262" t="s">
        <v>153</v>
      </c>
      <c r="X31" s="256">
        <v>0</v>
      </c>
      <c r="Y31" s="256">
        <v>1052</v>
      </c>
      <c r="Z31" s="256">
        <v>1196</v>
      </c>
      <c r="AA31" s="256">
        <v>0</v>
      </c>
      <c r="AB31" s="256">
        <v>1199</v>
      </c>
      <c r="AC31" s="201" t="s">
        <v>91</v>
      </c>
      <c r="AD31" s="201" t="s">
        <v>91</v>
      </c>
      <c r="AE31" s="201" t="s">
        <v>91</v>
      </c>
      <c r="AF31" s="202" t="s">
        <v>91</v>
      </c>
      <c r="AG31" s="202">
        <v>32584498</v>
      </c>
      <c r="AH31" s="203">
        <f t="shared" si="9"/>
        <v>1060</v>
      </c>
      <c r="AI31" s="204">
        <f t="shared" si="7"/>
        <v>202.98736116430484</v>
      </c>
      <c r="AJ31" s="205">
        <v>0</v>
      </c>
      <c r="AK31" s="205">
        <v>1</v>
      </c>
      <c r="AL31" s="205">
        <v>1</v>
      </c>
      <c r="AM31" s="205">
        <v>0</v>
      </c>
      <c r="AN31" s="205">
        <v>1</v>
      </c>
      <c r="AO31" s="329">
        <v>0</v>
      </c>
      <c r="AP31" s="256">
        <v>7169401</v>
      </c>
      <c r="AQ31" s="256">
        <f t="shared" si="8"/>
        <v>0</v>
      </c>
      <c r="AR31" s="206"/>
      <c r="AS31" s="207" t="s">
        <v>114</v>
      </c>
      <c r="AV31" s="215" t="s">
        <v>30</v>
      </c>
      <c r="AW31" s="215" t="s">
        <v>75</v>
      </c>
      <c r="AY31" s="257"/>
    </row>
    <row r="32" spans="1:51" x14ac:dyDescent="0.25">
      <c r="B32" s="190">
        <v>2.875</v>
      </c>
      <c r="C32" s="190">
        <v>0.91666666666667096</v>
      </c>
      <c r="D32" s="191">
        <v>12</v>
      </c>
      <c r="E32" s="192">
        <f t="shared" si="0"/>
        <v>8.4507042253521139</v>
      </c>
      <c r="F32" s="255">
        <v>76</v>
      </c>
      <c r="G32" s="192">
        <f t="shared" si="1"/>
        <v>53.521126760563384</v>
      </c>
      <c r="H32" s="193" t="s">
        <v>89</v>
      </c>
      <c r="I32" s="193">
        <f t="shared" si="2"/>
        <v>50</v>
      </c>
      <c r="J32" s="194">
        <f t="shared" si="13"/>
        <v>51.408450704225352</v>
      </c>
      <c r="K32" s="193">
        <f t="shared" si="12"/>
        <v>55.633802816901408</v>
      </c>
      <c r="L32" s="195">
        <v>14</v>
      </c>
      <c r="M32" s="196" t="s">
        <v>119</v>
      </c>
      <c r="N32" s="196">
        <v>12.6</v>
      </c>
      <c r="O32" s="197">
        <v>119</v>
      </c>
      <c r="P32" s="197">
        <v>114</v>
      </c>
      <c r="Q32" s="197">
        <v>15015904</v>
      </c>
      <c r="R32" s="198">
        <f>Q32-Q31</f>
        <v>4970</v>
      </c>
      <c r="S32" s="199">
        <f t="shared" si="4"/>
        <v>119.28</v>
      </c>
      <c r="T32" s="199">
        <f t="shared" si="5"/>
        <v>4.97</v>
      </c>
      <c r="U32" s="200">
        <v>2.2999999999999998</v>
      </c>
      <c r="V32" s="200">
        <f t="shared" si="6"/>
        <v>2.2999999999999998</v>
      </c>
      <c r="W32" s="262" t="s">
        <v>153</v>
      </c>
      <c r="X32" s="256">
        <v>0</v>
      </c>
      <c r="Y32" s="256">
        <v>994</v>
      </c>
      <c r="Z32" s="256">
        <v>1196</v>
      </c>
      <c r="AA32" s="256">
        <v>0</v>
      </c>
      <c r="AB32" s="256">
        <v>1199</v>
      </c>
      <c r="AC32" s="201" t="s">
        <v>91</v>
      </c>
      <c r="AD32" s="201" t="s">
        <v>91</v>
      </c>
      <c r="AE32" s="201" t="s">
        <v>91</v>
      </c>
      <c r="AF32" s="202" t="s">
        <v>91</v>
      </c>
      <c r="AG32" s="202">
        <v>32585502</v>
      </c>
      <c r="AH32" s="203">
        <f t="shared" si="9"/>
        <v>1004</v>
      </c>
      <c r="AI32" s="204">
        <f t="shared" si="7"/>
        <v>202.01207243460766</v>
      </c>
      <c r="AJ32" s="205">
        <v>0</v>
      </c>
      <c r="AK32" s="205">
        <v>1</v>
      </c>
      <c r="AL32" s="205">
        <v>1</v>
      </c>
      <c r="AM32" s="205">
        <v>0</v>
      </c>
      <c r="AN32" s="205">
        <v>1</v>
      </c>
      <c r="AO32" s="329">
        <v>0</v>
      </c>
      <c r="AP32" s="256">
        <v>7169401</v>
      </c>
      <c r="AQ32" s="256">
        <f t="shared" si="8"/>
        <v>0</v>
      </c>
      <c r="AR32" s="208"/>
      <c r="AS32" s="207" t="s">
        <v>114</v>
      </c>
      <c r="AV32" s="216">
        <v>1</v>
      </c>
      <c r="AW32" s="216">
        <f>IFERROR(AV32*VLOOKUP(AV31,AV24:AW28,2,FALSE)/VLOOKUP(AW31,AV24:AW28,2,FALSE),"Enter Unit and Value")</f>
        <v>1.4189189189189189</v>
      </c>
      <c r="AY32" s="257"/>
    </row>
    <row r="33" spans="2:51" x14ac:dyDescent="0.25">
      <c r="B33" s="190">
        <v>2.9166666666666701</v>
      </c>
      <c r="C33" s="190">
        <v>0.95833333333333803</v>
      </c>
      <c r="D33" s="191">
        <v>6</v>
      </c>
      <c r="E33" s="192">
        <f t="shared" si="0"/>
        <v>4.2253521126760569</v>
      </c>
      <c r="F33" s="255">
        <v>66</v>
      </c>
      <c r="G33" s="192">
        <f t="shared" si="1"/>
        <v>46.478873239436624</v>
      </c>
      <c r="H33" s="193" t="s">
        <v>89</v>
      </c>
      <c r="I33" s="193">
        <f>J33-(2/1.42)</f>
        <v>41.549295774647888</v>
      </c>
      <c r="J33" s="194">
        <f t="shared" ref="J33:J34" si="14">(F33-5)/1.42</f>
        <v>42.95774647887324</v>
      </c>
      <c r="K33" s="193">
        <f t="shared" si="12"/>
        <v>47.183098591549296</v>
      </c>
      <c r="L33" s="195">
        <v>14</v>
      </c>
      <c r="M33" s="196" t="s">
        <v>119</v>
      </c>
      <c r="N33" s="196">
        <v>11.9</v>
      </c>
      <c r="O33" s="197">
        <v>125</v>
      </c>
      <c r="P33" s="197">
        <v>103</v>
      </c>
      <c r="Q33" s="197">
        <v>15020322</v>
      </c>
      <c r="R33" s="198">
        <f t="shared" si="3"/>
        <v>4418</v>
      </c>
      <c r="S33" s="199">
        <f t="shared" si="4"/>
        <v>106.032</v>
      </c>
      <c r="T33" s="199">
        <f t="shared" si="5"/>
        <v>4.4180000000000001</v>
      </c>
      <c r="U33" s="200">
        <v>2.9</v>
      </c>
      <c r="V33" s="200">
        <f t="shared" si="6"/>
        <v>2.9</v>
      </c>
      <c r="W33" s="262" t="s">
        <v>132</v>
      </c>
      <c r="X33" s="256">
        <v>0</v>
      </c>
      <c r="Y33" s="256">
        <v>0</v>
      </c>
      <c r="Z33" s="256">
        <v>1141</v>
      </c>
      <c r="AA33" s="256">
        <v>0</v>
      </c>
      <c r="AB33" s="256">
        <v>1129</v>
      </c>
      <c r="AC33" s="201" t="s">
        <v>91</v>
      </c>
      <c r="AD33" s="201" t="s">
        <v>91</v>
      </c>
      <c r="AE33" s="201" t="s">
        <v>91</v>
      </c>
      <c r="AF33" s="202" t="s">
        <v>91</v>
      </c>
      <c r="AG33" s="202">
        <v>32586306</v>
      </c>
      <c r="AH33" s="203">
        <f t="shared" si="9"/>
        <v>804</v>
      </c>
      <c r="AI33" s="204">
        <f t="shared" si="7"/>
        <v>181.98279764599366</v>
      </c>
      <c r="AJ33" s="205">
        <v>0</v>
      </c>
      <c r="AK33" s="205">
        <v>0</v>
      </c>
      <c r="AL33" s="205">
        <v>1</v>
      </c>
      <c r="AM33" s="205">
        <v>0</v>
      </c>
      <c r="AN33" s="205">
        <v>1</v>
      </c>
      <c r="AO33" s="329">
        <v>0.25</v>
      </c>
      <c r="AP33" s="328">
        <v>7170022</v>
      </c>
      <c r="AQ33" s="256">
        <f t="shared" si="8"/>
        <v>621</v>
      </c>
      <c r="AR33" s="206"/>
      <c r="AS33" s="207" t="s">
        <v>114</v>
      </c>
      <c r="AY33" s="257"/>
    </row>
    <row r="34" spans="2:51" x14ac:dyDescent="0.25">
      <c r="B34" s="190">
        <v>2.9583333333333299</v>
      </c>
      <c r="C34" s="190">
        <v>1</v>
      </c>
      <c r="D34" s="191">
        <v>8</v>
      </c>
      <c r="E34" s="192">
        <f t="shared" si="0"/>
        <v>5.6338028169014089</v>
      </c>
      <c r="F34" s="255">
        <v>66</v>
      </c>
      <c r="G34" s="192">
        <f t="shared" si="1"/>
        <v>46.478873239436624</v>
      </c>
      <c r="H34" s="193" t="s">
        <v>89</v>
      </c>
      <c r="I34" s="193">
        <f t="shared" si="2"/>
        <v>41.549295774647888</v>
      </c>
      <c r="J34" s="194">
        <f t="shared" si="14"/>
        <v>42.95774647887324</v>
      </c>
      <c r="K34" s="193">
        <f t="shared" si="12"/>
        <v>47.183098591549296</v>
      </c>
      <c r="L34" s="195">
        <v>14</v>
      </c>
      <c r="M34" s="196" t="s">
        <v>119</v>
      </c>
      <c r="N34" s="217">
        <v>11.5</v>
      </c>
      <c r="O34" s="197">
        <v>123</v>
      </c>
      <c r="P34" s="197">
        <v>101</v>
      </c>
      <c r="Q34" s="197">
        <v>15024394</v>
      </c>
      <c r="R34" s="198">
        <f t="shared" si="3"/>
        <v>4072</v>
      </c>
      <c r="S34" s="199">
        <f t="shared" si="4"/>
        <v>97.727999999999994</v>
      </c>
      <c r="T34" s="199">
        <f t="shared" si="5"/>
        <v>4.0720000000000001</v>
      </c>
      <c r="U34" s="200">
        <v>3.9</v>
      </c>
      <c r="V34" s="200">
        <f t="shared" si="6"/>
        <v>3.9</v>
      </c>
      <c r="W34" s="262" t="s">
        <v>132</v>
      </c>
      <c r="X34" s="256">
        <v>0</v>
      </c>
      <c r="Y34" s="256">
        <v>0</v>
      </c>
      <c r="Z34" s="256">
        <v>1114</v>
      </c>
      <c r="AA34" s="256">
        <v>0</v>
      </c>
      <c r="AB34" s="256">
        <v>1110</v>
      </c>
      <c r="AC34" s="201" t="s">
        <v>91</v>
      </c>
      <c r="AD34" s="201" t="s">
        <v>91</v>
      </c>
      <c r="AE34" s="201" t="s">
        <v>91</v>
      </c>
      <c r="AF34" s="202" t="s">
        <v>91</v>
      </c>
      <c r="AG34" s="202">
        <v>32587000</v>
      </c>
      <c r="AH34" s="203">
        <f t="shared" si="9"/>
        <v>694</v>
      </c>
      <c r="AI34" s="204">
        <f t="shared" si="7"/>
        <v>170.43222003929273</v>
      </c>
      <c r="AJ34" s="205">
        <v>0</v>
      </c>
      <c r="AK34" s="205">
        <v>0</v>
      </c>
      <c r="AL34" s="205">
        <v>1</v>
      </c>
      <c r="AM34" s="205">
        <v>0</v>
      </c>
      <c r="AN34" s="205">
        <v>1</v>
      </c>
      <c r="AO34" s="329">
        <v>0.25</v>
      </c>
      <c r="AP34" s="328">
        <v>7170949</v>
      </c>
      <c r="AQ34" s="256">
        <f t="shared" si="8"/>
        <v>927</v>
      </c>
      <c r="AR34" s="206"/>
      <c r="AS34" s="207" t="s">
        <v>114</v>
      </c>
      <c r="AV34" s="212" t="s">
        <v>120</v>
      </c>
      <c r="AW34" s="218" t="s">
        <v>31</v>
      </c>
      <c r="AY34" s="257"/>
    </row>
    <row r="35" spans="2:51" x14ac:dyDescent="0.25">
      <c r="B35" s="219"/>
      <c r="C35" s="220"/>
      <c r="D35" s="219"/>
      <c r="E35" s="221"/>
      <c r="F35" s="221"/>
      <c r="G35" s="222"/>
      <c r="H35" s="223"/>
      <c r="I35" s="221"/>
      <c r="J35" s="221"/>
      <c r="K35" s="222"/>
      <c r="L35" s="399" t="s">
        <v>121</v>
      </c>
      <c r="M35" s="400"/>
      <c r="N35" s="401"/>
      <c r="O35" s="224"/>
      <c r="P35" s="224">
        <f>AVERAGE(P11:P34)</f>
        <v>125.5</v>
      </c>
      <c r="Q35" s="225">
        <f>Q34-Q10</f>
        <v>125317</v>
      </c>
      <c r="R35" s="226">
        <f>SUM(R11:R34)</f>
        <v>125317</v>
      </c>
      <c r="S35" s="227">
        <f>AVERAGE(S11:S34)</f>
        <v>125.31700000000002</v>
      </c>
      <c r="T35" s="227">
        <f>SUM(T11:T34)</f>
        <v>125.31699999999998</v>
      </c>
      <c r="U35" s="223"/>
      <c r="V35" s="223"/>
      <c r="W35" s="213"/>
      <c r="X35" s="228"/>
      <c r="Y35" s="229"/>
      <c r="Z35" s="229"/>
      <c r="AA35" s="229"/>
      <c r="AB35" s="230"/>
      <c r="AC35" s="228"/>
      <c r="AD35" s="229"/>
      <c r="AE35" s="230"/>
      <c r="AF35" s="231"/>
      <c r="AG35" s="232">
        <f>AG34-AG10</f>
        <v>26236</v>
      </c>
      <c r="AH35" s="233">
        <f>SUM(AH11:AH34)</f>
        <v>26236</v>
      </c>
      <c r="AI35" s="234">
        <f>$AH$35/$T35</f>
        <v>209.35707046928991</v>
      </c>
      <c r="AJ35" s="231"/>
      <c r="AK35" s="235"/>
      <c r="AL35" s="235"/>
      <c r="AM35" s="235"/>
      <c r="AN35" s="236"/>
      <c r="AO35" s="237"/>
      <c r="AP35" s="238"/>
      <c r="AQ35" s="239">
        <f>SUM(AQ11:AQ34)</f>
        <v>7226</v>
      </c>
      <c r="AR35" s="240" t="e">
        <f>AVERAGE(AR11:AR34)</f>
        <v>#DIV/0!</v>
      </c>
      <c r="AS35" s="237"/>
      <c r="AV35" s="241" t="s">
        <v>31</v>
      </c>
      <c r="AW35" s="241">
        <v>1</v>
      </c>
      <c r="AY35" s="257"/>
    </row>
    <row r="36" spans="2:51" x14ac:dyDescent="0.25">
      <c r="B36" s="242"/>
      <c r="C36" s="242"/>
      <c r="D36" s="242"/>
      <c r="E36" s="243"/>
      <c r="F36" s="243"/>
      <c r="G36" s="243"/>
      <c r="H36" s="243"/>
      <c r="I36" s="244"/>
      <c r="J36" s="244"/>
      <c r="K36" s="244"/>
      <c r="L36" s="254"/>
      <c r="M36" s="254"/>
      <c r="N36" s="254"/>
      <c r="O36" s="254"/>
      <c r="P36" s="254"/>
      <c r="Q36" s="254"/>
      <c r="R36" s="254"/>
      <c r="S36" s="254"/>
      <c r="T36" s="254"/>
      <c r="U36" s="245"/>
      <c r="V36" s="245"/>
      <c r="W36" s="254"/>
      <c r="X36" s="254"/>
      <c r="Y36" s="254"/>
      <c r="Z36" s="258"/>
      <c r="AA36" s="254"/>
      <c r="AB36" s="254"/>
      <c r="AC36" s="254"/>
      <c r="AD36" s="254"/>
      <c r="AE36" s="254"/>
      <c r="AH36" s="246"/>
      <c r="AM36" s="254"/>
      <c r="AN36" s="254"/>
      <c r="AO36" s="254"/>
      <c r="AP36" s="254"/>
      <c r="AQ36" s="254"/>
      <c r="AR36" s="254"/>
      <c r="AV36" s="241" t="s">
        <v>122</v>
      </c>
      <c r="AW36" s="241">
        <v>41.67</v>
      </c>
      <c r="AY36" s="257"/>
    </row>
    <row r="37" spans="2:51" x14ac:dyDescent="0.25">
      <c r="B37" s="275" t="s">
        <v>123</v>
      </c>
      <c r="C37" s="275"/>
      <c r="D37" s="275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58"/>
      <c r="X37" s="258"/>
      <c r="Y37" s="258"/>
      <c r="Z37" s="258"/>
      <c r="AA37" s="258"/>
      <c r="AB37" s="258"/>
      <c r="AC37" s="258"/>
      <c r="AD37" s="258"/>
      <c r="AE37" s="258"/>
      <c r="AM37" s="169"/>
      <c r="AN37" s="254"/>
      <c r="AO37" s="254"/>
      <c r="AP37" s="254"/>
      <c r="AQ37" s="254"/>
      <c r="AR37" s="258"/>
      <c r="AV37" s="241" t="s">
        <v>124</v>
      </c>
      <c r="AW37" s="241">
        <v>11.574999999999999</v>
      </c>
      <c r="AY37" s="257"/>
    </row>
    <row r="38" spans="2:51" x14ac:dyDescent="0.25">
      <c r="B38" s="295" t="s">
        <v>170</v>
      </c>
      <c r="C38" s="275"/>
      <c r="D38" s="275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58"/>
      <c r="X38" s="258"/>
      <c r="Y38" s="258"/>
      <c r="Z38" s="258"/>
      <c r="AA38" s="258"/>
      <c r="AB38" s="258"/>
      <c r="AC38" s="258"/>
      <c r="AD38" s="258"/>
      <c r="AE38" s="258"/>
      <c r="AM38" s="169"/>
      <c r="AN38" s="254"/>
      <c r="AO38" s="254"/>
      <c r="AP38" s="254"/>
      <c r="AQ38" s="254"/>
      <c r="AR38" s="258"/>
      <c r="AV38" s="247"/>
      <c r="AW38" s="247"/>
      <c r="AY38" s="257"/>
    </row>
    <row r="39" spans="2:51" x14ac:dyDescent="0.25">
      <c r="B39" s="273" t="s">
        <v>131</v>
      </c>
      <c r="C39" s="264"/>
      <c r="D39" s="264"/>
      <c r="E39" s="264"/>
      <c r="F39" s="264"/>
      <c r="G39" s="264"/>
      <c r="H39" s="264"/>
      <c r="I39" s="265"/>
      <c r="J39" s="265"/>
      <c r="K39" s="265"/>
      <c r="L39" s="265"/>
      <c r="M39" s="265"/>
      <c r="N39" s="265"/>
      <c r="O39" s="265"/>
      <c r="P39" s="265"/>
      <c r="Q39" s="265"/>
      <c r="R39" s="265"/>
      <c r="S39" s="263"/>
      <c r="T39" s="263"/>
      <c r="U39" s="263"/>
      <c r="V39" s="263"/>
      <c r="W39" s="258"/>
      <c r="X39" s="258"/>
      <c r="Y39" s="258"/>
      <c r="Z39" s="258"/>
      <c r="AA39" s="258"/>
      <c r="AB39" s="258"/>
      <c r="AC39" s="258"/>
      <c r="AD39" s="258"/>
      <c r="AE39" s="258"/>
      <c r="AM39" s="169"/>
      <c r="AN39" s="254"/>
      <c r="AO39" s="254"/>
      <c r="AP39" s="254"/>
      <c r="AQ39" s="254"/>
      <c r="AR39" s="258"/>
      <c r="AV39" s="247"/>
      <c r="AW39" s="247"/>
      <c r="AY39" s="257"/>
    </row>
    <row r="40" spans="2:51" x14ac:dyDescent="0.25">
      <c r="B40" s="276" t="s">
        <v>141</v>
      </c>
      <c r="C40" s="264"/>
      <c r="D40" s="264"/>
      <c r="E40" s="264"/>
      <c r="F40" s="264"/>
      <c r="G40" s="264"/>
      <c r="H40" s="264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3"/>
      <c r="T40" s="263"/>
      <c r="U40" s="263"/>
      <c r="V40" s="263"/>
      <c r="W40" s="258"/>
      <c r="X40" s="258"/>
      <c r="Y40" s="258"/>
      <c r="Z40" s="258"/>
      <c r="AA40" s="258"/>
      <c r="AB40" s="258"/>
      <c r="AC40" s="258"/>
      <c r="AD40" s="258"/>
      <c r="AE40" s="258"/>
      <c r="AM40" s="169"/>
      <c r="AN40" s="254"/>
      <c r="AO40" s="254"/>
      <c r="AP40" s="254"/>
      <c r="AQ40" s="254"/>
      <c r="AR40" s="258"/>
      <c r="AV40" s="247"/>
      <c r="AW40" s="247"/>
      <c r="AY40" s="257"/>
    </row>
    <row r="41" spans="2:51" x14ac:dyDescent="0.25">
      <c r="B41" s="268" t="s">
        <v>275</v>
      </c>
      <c r="C41" s="264"/>
      <c r="D41" s="264"/>
      <c r="E41" s="264"/>
      <c r="F41" s="264"/>
      <c r="G41" s="264"/>
      <c r="H41" s="264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9"/>
      <c r="T41" s="269"/>
      <c r="U41" s="269"/>
      <c r="V41" s="269"/>
      <c r="W41" s="258"/>
      <c r="X41" s="258"/>
      <c r="Y41" s="258"/>
      <c r="Z41" s="258"/>
      <c r="AA41" s="258"/>
      <c r="AB41" s="258"/>
      <c r="AC41" s="258"/>
      <c r="AD41" s="258"/>
      <c r="AE41" s="258"/>
      <c r="AM41" s="259"/>
      <c r="AN41" s="259"/>
      <c r="AO41" s="259"/>
      <c r="AP41" s="259"/>
      <c r="AQ41" s="259"/>
      <c r="AR41" s="259"/>
      <c r="AS41" s="260"/>
      <c r="AV41" s="257"/>
      <c r="AW41" s="301"/>
      <c r="AX41" s="301"/>
      <c r="AY41" s="301"/>
    </row>
    <row r="42" spans="2:51" x14ac:dyDescent="0.25">
      <c r="B42" s="276" t="s">
        <v>126</v>
      </c>
      <c r="C42" s="264"/>
      <c r="D42" s="264"/>
      <c r="E42" s="274"/>
      <c r="F42" s="274"/>
      <c r="G42" s="274"/>
      <c r="H42" s="264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9"/>
      <c r="T42" s="269"/>
      <c r="U42" s="269"/>
      <c r="V42" s="269"/>
      <c r="W42" s="258"/>
      <c r="X42" s="258"/>
      <c r="Y42" s="258"/>
      <c r="Z42" s="258"/>
      <c r="AA42" s="258"/>
      <c r="AB42" s="258"/>
      <c r="AC42" s="258"/>
      <c r="AD42" s="258"/>
      <c r="AE42" s="258"/>
      <c r="AM42" s="259"/>
      <c r="AN42" s="259"/>
      <c r="AO42" s="259"/>
      <c r="AP42" s="259"/>
      <c r="AQ42" s="259"/>
      <c r="AR42" s="259"/>
      <c r="AS42" s="260"/>
      <c r="AV42" s="257"/>
      <c r="AW42" s="301"/>
      <c r="AX42" s="301"/>
      <c r="AY42" s="301"/>
    </row>
    <row r="43" spans="2:51" x14ac:dyDescent="0.25">
      <c r="B43" s="270" t="s">
        <v>276</v>
      </c>
      <c r="C43" s="248"/>
      <c r="D43" s="248"/>
      <c r="E43" s="248"/>
      <c r="F43" s="248"/>
      <c r="G43" s="248"/>
      <c r="H43" s="248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9"/>
      <c r="T43" s="269"/>
      <c r="U43" s="269"/>
      <c r="V43" s="269"/>
      <c r="W43" s="258"/>
      <c r="X43" s="258"/>
      <c r="Y43" s="258"/>
      <c r="Z43" s="258"/>
      <c r="AA43" s="258"/>
      <c r="AB43" s="258"/>
      <c r="AC43" s="258"/>
      <c r="AD43" s="258"/>
      <c r="AE43" s="258"/>
      <c r="AM43" s="259"/>
      <c r="AN43" s="259"/>
      <c r="AO43" s="259"/>
      <c r="AP43" s="259"/>
      <c r="AQ43" s="259"/>
      <c r="AR43" s="259"/>
      <c r="AS43" s="260"/>
      <c r="AV43" s="257"/>
      <c r="AW43" s="301"/>
      <c r="AX43" s="301"/>
      <c r="AY43" s="301"/>
    </row>
    <row r="44" spans="2:51" x14ac:dyDescent="0.25">
      <c r="B44" s="276" t="s">
        <v>127</v>
      </c>
      <c r="C44" s="264"/>
      <c r="D44" s="264"/>
      <c r="E44" s="264"/>
      <c r="F44" s="264"/>
      <c r="G44" s="264"/>
      <c r="H44" s="264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9"/>
      <c r="T44" s="269"/>
      <c r="U44" s="269"/>
      <c r="V44" s="269"/>
      <c r="W44" s="258"/>
      <c r="X44" s="258"/>
      <c r="Y44" s="258"/>
      <c r="Z44" s="258"/>
      <c r="AA44" s="258"/>
      <c r="AB44" s="258"/>
      <c r="AC44" s="258"/>
      <c r="AD44" s="258"/>
      <c r="AE44" s="258"/>
      <c r="AM44" s="259"/>
      <c r="AN44" s="259"/>
      <c r="AO44" s="259"/>
      <c r="AP44" s="259"/>
      <c r="AQ44" s="259"/>
      <c r="AR44" s="259"/>
      <c r="AS44" s="260"/>
      <c r="AV44" s="257"/>
      <c r="AW44" s="301"/>
      <c r="AX44" s="301"/>
      <c r="AY44" s="301"/>
    </row>
    <row r="45" spans="2:51" x14ac:dyDescent="0.25">
      <c r="B45" s="267" t="s">
        <v>128</v>
      </c>
      <c r="C45" s="264"/>
      <c r="D45" s="264"/>
      <c r="E45" s="264"/>
      <c r="F45" s="264"/>
      <c r="G45" s="264"/>
      <c r="H45" s="264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9"/>
      <c r="U45" s="269"/>
      <c r="V45" s="269"/>
      <c r="W45" s="258"/>
      <c r="X45" s="258"/>
      <c r="Y45" s="258"/>
      <c r="Z45" s="258"/>
      <c r="AA45" s="258"/>
      <c r="AB45" s="258"/>
      <c r="AC45" s="258"/>
      <c r="AD45" s="258"/>
      <c r="AE45" s="258"/>
      <c r="AM45" s="259"/>
      <c r="AN45" s="259"/>
      <c r="AO45" s="259"/>
      <c r="AP45" s="259"/>
      <c r="AQ45" s="259"/>
      <c r="AR45" s="259"/>
      <c r="AS45" s="260"/>
      <c r="AV45" s="257"/>
      <c r="AW45" s="301"/>
      <c r="AX45" s="301"/>
      <c r="AY45" s="301"/>
    </row>
    <row r="46" spans="2:51" x14ac:dyDescent="0.25">
      <c r="B46" s="267" t="s">
        <v>161</v>
      </c>
      <c r="C46" s="264"/>
      <c r="D46" s="264"/>
      <c r="E46" s="264"/>
      <c r="F46" s="264"/>
      <c r="G46" s="264"/>
      <c r="H46" s="264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9"/>
      <c r="U46" s="269"/>
      <c r="V46" s="269"/>
      <c r="W46" s="258"/>
      <c r="X46" s="258"/>
      <c r="Y46" s="258"/>
      <c r="Z46" s="258"/>
      <c r="AA46" s="258"/>
      <c r="AB46" s="258"/>
      <c r="AC46" s="258"/>
      <c r="AD46" s="258"/>
      <c r="AE46" s="258"/>
      <c r="AM46" s="259"/>
      <c r="AN46" s="259"/>
      <c r="AO46" s="259"/>
      <c r="AP46" s="259"/>
      <c r="AQ46" s="259"/>
      <c r="AR46" s="259"/>
      <c r="AS46" s="260"/>
      <c r="AV46" s="257"/>
      <c r="AW46" s="301"/>
      <c r="AX46" s="301"/>
      <c r="AY46" s="301"/>
    </row>
    <row r="47" spans="2:51" x14ac:dyDescent="0.25">
      <c r="B47" s="276" t="s">
        <v>277</v>
      </c>
      <c r="C47" s="264"/>
      <c r="D47" s="264"/>
      <c r="E47" s="264"/>
      <c r="F47" s="264"/>
      <c r="G47" s="264"/>
      <c r="H47" s="264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71"/>
      <c r="T47" s="269"/>
      <c r="U47" s="269"/>
      <c r="V47" s="269"/>
      <c r="W47" s="258"/>
      <c r="X47" s="258"/>
      <c r="Y47" s="258"/>
      <c r="Z47" s="258"/>
      <c r="AA47" s="258"/>
      <c r="AB47" s="258"/>
      <c r="AC47" s="258"/>
      <c r="AD47" s="258"/>
      <c r="AE47" s="258"/>
      <c r="AM47" s="259"/>
      <c r="AN47" s="259"/>
      <c r="AO47" s="259"/>
      <c r="AP47" s="259"/>
      <c r="AQ47" s="259"/>
      <c r="AR47" s="259"/>
      <c r="AS47" s="260"/>
      <c r="AV47" s="257"/>
      <c r="AW47" s="301"/>
      <c r="AX47" s="301"/>
      <c r="AY47" s="301"/>
    </row>
    <row r="48" spans="2:51" x14ac:dyDescent="0.25">
      <c r="B48" s="276" t="s">
        <v>137</v>
      </c>
      <c r="C48" s="264"/>
      <c r="D48" s="264"/>
      <c r="E48" s="264"/>
      <c r="F48" s="264"/>
      <c r="G48" s="264"/>
      <c r="H48" s="264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71"/>
      <c r="T48" s="269"/>
      <c r="U48" s="269"/>
      <c r="V48" s="269"/>
      <c r="W48" s="258"/>
      <c r="X48" s="258"/>
      <c r="Y48" s="258"/>
      <c r="Z48" s="258"/>
      <c r="AA48" s="258"/>
      <c r="AB48" s="258"/>
      <c r="AC48" s="258"/>
      <c r="AD48" s="258"/>
      <c r="AE48" s="258"/>
      <c r="AM48" s="259"/>
      <c r="AN48" s="259"/>
      <c r="AO48" s="259"/>
      <c r="AP48" s="259"/>
      <c r="AQ48" s="259"/>
      <c r="AR48" s="259"/>
      <c r="AS48" s="260"/>
      <c r="AV48" s="257"/>
      <c r="AW48" s="301"/>
      <c r="AX48" s="301"/>
      <c r="AY48" s="301"/>
    </row>
    <row r="49" spans="1:51" x14ac:dyDescent="0.25">
      <c r="B49" s="267" t="s">
        <v>279</v>
      </c>
      <c r="C49" s="248"/>
      <c r="D49" s="248"/>
      <c r="E49" s="248"/>
      <c r="F49" s="248"/>
      <c r="G49" s="248"/>
      <c r="H49" s="248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9"/>
      <c r="U49" s="269"/>
      <c r="V49" s="269"/>
      <c r="W49" s="258"/>
      <c r="X49" s="258"/>
      <c r="Y49" s="258"/>
      <c r="Z49" s="258"/>
      <c r="AA49" s="258"/>
      <c r="AB49" s="258"/>
      <c r="AC49" s="258"/>
      <c r="AD49" s="258"/>
      <c r="AE49" s="258"/>
      <c r="AM49" s="259"/>
      <c r="AN49" s="259"/>
      <c r="AO49" s="259"/>
      <c r="AP49" s="259"/>
      <c r="AQ49" s="259"/>
      <c r="AR49" s="259"/>
      <c r="AS49" s="260"/>
      <c r="AV49" s="257"/>
      <c r="AW49" s="301"/>
      <c r="AX49" s="301"/>
      <c r="AY49" s="301"/>
    </row>
    <row r="50" spans="1:51" x14ac:dyDescent="0.25">
      <c r="B50" s="276" t="s">
        <v>138</v>
      </c>
      <c r="C50" s="264"/>
      <c r="D50" s="264"/>
      <c r="E50" s="264"/>
      <c r="F50" s="264"/>
      <c r="G50" s="264"/>
      <c r="H50" s="264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71"/>
      <c r="U50" s="250"/>
      <c r="V50" s="250"/>
      <c r="W50" s="258"/>
      <c r="X50" s="258"/>
      <c r="Y50" s="258"/>
      <c r="Z50" s="258"/>
      <c r="AA50" s="258"/>
      <c r="AB50" s="258"/>
      <c r="AC50" s="258"/>
      <c r="AD50" s="258"/>
      <c r="AE50" s="258"/>
      <c r="AM50" s="259"/>
      <c r="AN50" s="259"/>
      <c r="AO50" s="259"/>
      <c r="AP50" s="259"/>
      <c r="AQ50" s="259"/>
      <c r="AR50" s="259"/>
      <c r="AS50" s="260"/>
      <c r="AV50" s="257"/>
      <c r="AW50" s="301"/>
      <c r="AX50" s="301"/>
      <c r="AY50" s="301"/>
    </row>
    <row r="51" spans="1:51" x14ac:dyDescent="0.25">
      <c r="B51" s="284" t="s">
        <v>139</v>
      </c>
      <c r="C51" s="264"/>
      <c r="D51" s="264"/>
      <c r="E51" s="264"/>
      <c r="F51" s="264"/>
      <c r="G51" s="264"/>
      <c r="H51" s="264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71"/>
      <c r="U51" s="250"/>
      <c r="V51" s="250"/>
      <c r="W51" s="258"/>
      <c r="X51" s="258"/>
      <c r="Y51" s="258"/>
      <c r="Z51" s="258"/>
      <c r="AA51" s="258"/>
      <c r="AB51" s="258"/>
      <c r="AC51" s="258"/>
      <c r="AD51" s="258"/>
      <c r="AE51" s="258"/>
      <c r="AM51" s="259"/>
      <c r="AN51" s="259"/>
      <c r="AO51" s="259"/>
      <c r="AP51" s="259"/>
      <c r="AQ51" s="259"/>
      <c r="AR51" s="259"/>
      <c r="AS51" s="260"/>
      <c r="AV51" s="257"/>
      <c r="AW51" s="301"/>
      <c r="AX51" s="301"/>
      <c r="AY51" s="301"/>
    </row>
    <row r="52" spans="1:51" x14ac:dyDescent="0.25">
      <c r="B52" s="270" t="s">
        <v>165</v>
      </c>
      <c r="C52" s="264"/>
      <c r="D52" s="264"/>
      <c r="E52" s="264"/>
      <c r="F52" s="264"/>
      <c r="G52" s="264"/>
      <c r="H52" s="264"/>
      <c r="I52" s="264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71"/>
      <c r="U52" s="250"/>
      <c r="V52" s="250"/>
      <c r="W52" s="258"/>
      <c r="X52" s="258"/>
      <c r="Y52" s="258"/>
      <c r="Z52" s="258"/>
      <c r="AA52" s="258"/>
      <c r="AB52" s="258"/>
      <c r="AC52" s="258"/>
      <c r="AD52" s="258"/>
      <c r="AE52" s="258"/>
      <c r="AM52" s="259"/>
      <c r="AN52" s="259"/>
      <c r="AO52" s="259"/>
      <c r="AP52" s="259"/>
      <c r="AQ52" s="259"/>
      <c r="AR52" s="259"/>
      <c r="AS52" s="260"/>
      <c r="AV52" s="257"/>
      <c r="AW52" s="301"/>
      <c r="AX52" s="301"/>
      <c r="AY52" s="301"/>
    </row>
    <row r="53" spans="1:51" x14ac:dyDescent="0.25">
      <c r="B53" s="270" t="s">
        <v>209</v>
      </c>
      <c r="C53" s="248"/>
      <c r="D53" s="248"/>
      <c r="E53" s="248"/>
      <c r="F53" s="248"/>
      <c r="G53" s="248"/>
      <c r="H53" s="248"/>
      <c r="I53" s="264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71"/>
      <c r="U53" s="250"/>
      <c r="V53" s="250"/>
      <c r="W53" s="258"/>
      <c r="X53" s="258"/>
      <c r="Y53" s="258"/>
      <c r="Z53" s="258"/>
      <c r="AA53" s="258"/>
      <c r="AB53" s="258"/>
      <c r="AC53" s="258"/>
      <c r="AD53" s="258"/>
      <c r="AE53" s="258"/>
      <c r="AM53" s="259"/>
      <c r="AN53" s="259"/>
      <c r="AO53" s="259"/>
      <c r="AP53" s="259"/>
      <c r="AQ53" s="259"/>
      <c r="AR53" s="259"/>
      <c r="AS53" s="260"/>
      <c r="AV53" s="257"/>
      <c r="AW53" s="301"/>
      <c r="AX53" s="301"/>
      <c r="AY53" s="301"/>
    </row>
    <row r="54" spans="1:51" x14ac:dyDescent="0.25">
      <c r="B54" s="276" t="s">
        <v>278</v>
      </c>
      <c r="C54" s="267"/>
      <c r="D54" s="264"/>
      <c r="E54" s="264"/>
      <c r="F54" s="264"/>
      <c r="G54" s="264"/>
      <c r="H54" s="264"/>
      <c r="I54" s="248"/>
      <c r="J54" s="252"/>
      <c r="K54" s="252"/>
      <c r="L54" s="252"/>
      <c r="M54" s="252"/>
      <c r="N54" s="252"/>
      <c r="O54" s="252"/>
      <c r="P54" s="252"/>
      <c r="Q54" s="252"/>
      <c r="R54" s="265"/>
      <c r="S54" s="265"/>
      <c r="T54" s="271"/>
      <c r="U54" s="250"/>
      <c r="V54" s="250"/>
      <c r="W54" s="258"/>
      <c r="X54" s="258"/>
      <c r="Y54" s="258"/>
      <c r="Z54" s="252"/>
      <c r="AA54" s="258"/>
      <c r="AB54" s="258"/>
      <c r="AC54" s="258"/>
      <c r="AD54" s="258"/>
      <c r="AE54" s="258"/>
      <c r="AM54" s="259"/>
      <c r="AN54" s="259"/>
      <c r="AO54" s="259"/>
      <c r="AP54" s="259"/>
      <c r="AQ54" s="259"/>
      <c r="AR54" s="259"/>
      <c r="AS54" s="260"/>
      <c r="AV54" s="257"/>
      <c r="AW54" s="301"/>
      <c r="AX54" s="301"/>
      <c r="AY54" s="301"/>
    </row>
    <row r="55" spans="1:51" x14ac:dyDescent="0.25">
      <c r="B55" s="272" t="s">
        <v>140</v>
      </c>
      <c r="C55" s="261"/>
      <c r="D55" s="248"/>
      <c r="E55" s="264"/>
      <c r="F55" s="264"/>
      <c r="G55" s="264"/>
      <c r="H55" s="264"/>
      <c r="I55" s="264"/>
      <c r="J55" s="252"/>
      <c r="K55" s="252"/>
      <c r="L55" s="252"/>
      <c r="M55" s="252"/>
      <c r="N55" s="252"/>
      <c r="O55" s="252"/>
      <c r="P55" s="252"/>
      <c r="Q55" s="252"/>
      <c r="R55" s="265"/>
      <c r="S55" s="252"/>
      <c r="T55" s="252"/>
      <c r="U55" s="252"/>
      <c r="V55" s="252"/>
      <c r="W55" s="252"/>
      <c r="X55" s="252"/>
      <c r="Y55" s="252"/>
      <c r="Z55" s="251"/>
      <c r="AA55" s="252"/>
      <c r="AB55" s="252"/>
      <c r="AC55" s="252"/>
      <c r="AD55" s="252"/>
      <c r="AE55" s="252"/>
      <c r="AF55" s="252"/>
      <c r="AG55" s="252"/>
      <c r="AH55" s="252"/>
      <c r="AI55" s="252"/>
      <c r="AJ55" s="252"/>
      <c r="AK55" s="252"/>
      <c r="AL55" s="252"/>
      <c r="AM55" s="252"/>
      <c r="AN55" s="252"/>
      <c r="AO55" s="252"/>
      <c r="AP55" s="252"/>
      <c r="AQ55" s="252"/>
      <c r="AR55" s="252"/>
      <c r="AS55" s="252"/>
      <c r="AT55" s="252"/>
      <c r="AU55" s="252"/>
      <c r="AV55" s="257"/>
      <c r="AW55" s="301"/>
      <c r="AX55" s="301"/>
      <c r="AY55" s="301"/>
    </row>
    <row r="56" spans="1:51" x14ac:dyDescent="0.25">
      <c r="B56" s="277" t="s">
        <v>129</v>
      </c>
      <c r="C56" s="276"/>
      <c r="D56" s="248"/>
      <c r="E56" s="264"/>
      <c r="F56" s="264"/>
      <c r="G56" s="264"/>
      <c r="H56" s="264"/>
      <c r="I56" s="264"/>
      <c r="J56" s="265"/>
      <c r="K56" s="265"/>
      <c r="L56" s="265"/>
      <c r="M56" s="265"/>
      <c r="N56" s="265"/>
      <c r="O56" s="265"/>
      <c r="P56" s="265"/>
      <c r="Q56" s="265"/>
      <c r="R56" s="252"/>
      <c r="S56" s="252"/>
      <c r="T56" s="252"/>
      <c r="U56" s="252"/>
      <c r="V56" s="252"/>
      <c r="W56" s="251"/>
      <c r="X56" s="251"/>
      <c r="Y56" s="251"/>
      <c r="Z56" s="258"/>
      <c r="AA56" s="251"/>
      <c r="AB56" s="251"/>
      <c r="AC56" s="251"/>
      <c r="AD56" s="251"/>
      <c r="AE56" s="251"/>
      <c r="AF56" s="251"/>
      <c r="AG56" s="251"/>
      <c r="AH56" s="251"/>
      <c r="AI56" s="251"/>
      <c r="AJ56" s="251"/>
      <c r="AK56" s="251"/>
      <c r="AL56" s="251"/>
      <c r="AM56" s="251"/>
      <c r="AN56" s="251"/>
      <c r="AO56" s="251"/>
      <c r="AP56" s="251"/>
      <c r="AQ56" s="251"/>
      <c r="AR56" s="251"/>
      <c r="AS56" s="251"/>
      <c r="AT56" s="251"/>
      <c r="AU56" s="251"/>
      <c r="AV56" s="257"/>
      <c r="AW56" s="301"/>
      <c r="AX56" s="301"/>
      <c r="AY56" s="301"/>
    </row>
    <row r="57" spans="1:51" x14ac:dyDescent="0.25">
      <c r="B57" s="277" t="s">
        <v>148</v>
      </c>
      <c r="C57" s="276"/>
      <c r="D57" s="264"/>
      <c r="E57" s="248"/>
      <c r="F57" s="264"/>
      <c r="G57" s="248"/>
      <c r="H57" s="248"/>
      <c r="I57" s="264"/>
      <c r="J57" s="265"/>
      <c r="K57" s="265"/>
      <c r="L57" s="265"/>
      <c r="M57" s="265"/>
      <c r="N57" s="265"/>
      <c r="O57" s="265"/>
      <c r="P57" s="265"/>
      <c r="Q57" s="265"/>
      <c r="R57" s="252"/>
      <c r="S57" s="265"/>
      <c r="T57" s="271"/>
      <c r="U57" s="250"/>
      <c r="V57" s="250"/>
      <c r="W57" s="258"/>
      <c r="X57" s="258"/>
      <c r="Y57" s="258"/>
      <c r="Z57" s="258"/>
      <c r="AA57" s="258"/>
      <c r="AB57" s="258"/>
      <c r="AC57" s="258"/>
      <c r="AD57" s="258"/>
      <c r="AE57" s="258"/>
      <c r="AM57" s="259"/>
      <c r="AN57" s="259"/>
      <c r="AO57" s="259"/>
      <c r="AP57" s="259"/>
      <c r="AQ57" s="259"/>
      <c r="AR57" s="259"/>
      <c r="AS57" s="260"/>
      <c r="AV57" s="257"/>
      <c r="AW57" s="301"/>
      <c r="AX57" s="301"/>
      <c r="AY57" s="301"/>
    </row>
    <row r="58" spans="1:51" x14ac:dyDescent="0.25">
      <c r="B58" s="277" t="s">
        <v>130</v>
      </c>
      <c r="C58" s="267"/>
      <c r="D58" s="264"/>
      <c r="E58" s="248"/>
      <c r="F58" s="248"/>
      <c r="G58" s="248"/>
      <c r="H58" s="248"/>
      <c r="I58" s="264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71"/>
      <c r="U58" s="250"/>
      <c r="V58" s="250"/>
      <c r="W58" s="258"/>
      <c r="X58" s="258"/>
      <c r="Y58" s="258"/>
      <c r="Z58" s="258"/>
      <c r="AA58" s="258"/>
      <c r="AB58" s="258"/>
      <c r="AC58" s="258"/>
      <c r="AD58" s="258"/>
      <c r="AE58" s="258"/>
      <c r="AM58" s="259"/>
      <c r="AN58" s="259"/>
      <c r="AO58" s="259"/>
      <c r="AP58" s="259"/>
      <c r="AQ58" s="259"/>
      <c r="AR58" s="259"/>
      <c r="AS58" s="260"/>
      <c r="AV58" s="257"/>
      <c r="AW58" s="301"/>
      <c r="AX58" s="301"/>
      <c r="AY58" s="301"/>
    </row>
    <row r="59" spans="1:51" x14ac:dyDescent="0.25">
      <c r="B59" s="147"/>
      <c r="C59" s="267"/>
      <c r="D59" s="264"/>
      <c r="E59" s="264"/>
      <c r="F59" s="248"/>
      <c r="G59" s="264"/>
      <c r="H59" s="264"/>
      <c r="I59" s="252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71"/>
      <c r="U59" s="250"/>
      <c r="V59" s="250"/>
      <c r="W59" s="258"/>
      <c r="X59" s="258"/>
      <c r="Y59" s="258"/>
      <c r="Z59" s="258"/>
      <c r="AA59" s="258"/>
      <c r="AB59" s="258"/>
      <c r="AC59" s="258"/>
      <c r="AD59" s="258"/>
      <c r="AE59" s="258"/>
      <c r="AM59" s="259"/>
      <c r="AN59" s="259"/>
      <c r="AO59" s="259"/>
      <c r="AP59" s="259"/>
      <c r="AQ59" s="259"/>
      <c r="AR59" s="259"/>
      <c r="AS59" s="260"/>
      <c r="AV59" s="257"/>
      <c r="AW59" s="301"/>
      <c r="AX59" s="301"/>
      <c r="AY59" s="301"/>
    </row>
    <row r="60" spans="1:51" x14ac:dyDescent="0.25">
      <c r="B60" s="249"/>
      <c r="C60" s="252"/>
      <c r="D60" s="264"/>
      <c r="E60" s="264"/>
      <c r="F60" s="264"/>
      <c r="G60" s="264"/>
      <c r="H60" s="264"/>
      <c r="I60" s="252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71"/>
      <c r="U60" s="250"/>
      <c r="V60" s="250"/>
      <c r="W60" s="258"/>
      <c r="X60" s="258"/>
      <c r="Y60" s="258"/>
      <c r="Z60" s="258"/>
      <c r="AA60" s="258"/>
      <c r="AB60" s="258"/>
      <c r="AC60" s="258"/>
      <c r="AD60" s="258"/>
      <c r="AE60" s="258"/>
      <c r="AM60" s="259"/>
      <c r="AN60" s="259"/>
      <c r="AO60" s="259"/>
      <c r="AP60" s="259"/>
      <c r="AQ60" s="259"/>
      <c r="AR60" s="259"/>
      <c r="AS60" s="260"/>
      <c r="AV60" s="257"/>
      <c r="AW60" s="301"/>
      <c r="AX60" s="301"/>
      <c r="AY60" s="301"/>
    </row>
    <row r="61" spans="1:51" x14ac:dyDescent="0.25">
      <c r="I61" s="259"/>
      <c r="J61" s="259"/>
      <c r="K61" s="259"/>
      <c r="L61" s="259"/>
      <c r="M61" s="259"/>
      <c r="N61" s="259"/>
      <c r="O61" s="260"/>
      <c r="P61" s="254"/>
      <c r="R61" s="254"/>
      <c r="W61" s="258"/>
      <c r="X61" s="258"/>
      <c r="Y61" s="258"/>
      <c r="Z61" s="258"/>
      <c r="AA61" s="258"/>
      <c r="AB61" s="258"/>
      <c r="AC61" s="258"/>
      <c r="AD61" s="258"/>
      <c r="AE61" s="258"/>
      <c r="AM61" s="259"/>
      <c r="AN61" s="259"/>
      <c r="AO61" s="259"/>
      <c r="AP61" s="259"/>
      <c r="AQ61" s="259"/>
      <c r="AR61" s="259"/>
      <c r="AS61" s="260"/>
      <c r="AV61" s="257"/>
      <c r="AW61" s="301"/>
      <c r="AX61" s="301"/>
      <c r="AY61" s="301"/>
    </row>
    <row r="62" spans="1:51" x14ac:dyDescent="0.25">
      <c r="I62" s="259"/>
      <c r="J62" s="259"/>
      <c r="K62" s="259"/>
      <c r="L62" s="259"/>
      <c r="M62" s="259"/>
      <c r="N62" s="259"/>
      <c r="O62" s="260"/>
      <c r="P62" s="254"/>
      <c r="R62" s="254"/>
      <c r="W62" s="258"/>
      <c r="X62" s="258"/>
      <c r="Y62" s="258"/>
      <c r="Z62" s="258"/>
      <c r="AA62" s="258"/>
      <c r="AB62" s="258"/>
      <c r="AC62" s="258"/>
      <c r="AD62" s="258"/>
      <c r="AE62" s="258"/>
      <c r="AM62" s="259"/>
      <c r="AN62" s="259"/>
      <c r="AO62" s="259"/>
      <c r="AP62" s="259"/>
      <c r="AQ62" s="259"/>
      <c r="AR62" s="259"/>
      <c r="AS62" s="260"/>
      <c r="AU62" s="301"/>
      <c r="AV62" s="257"/>
      <c r="AW62" s="301"/>
      <c r="AX62" s="301"/>
      <c r="AY62" s="301"/>
    </row>
    <row r="63" spans="1:51" x14ac:dyDescent="0.25">
      <c r="I63" s="259"/>
      <c r="J63" s="259"/>
      <c r="K63" s="259"/>
      <c r="L63" s="259"/>
      <c r="M63" s="259"/>
      <c r="N63" s="259"/>
      <c r="O63" s="260"/>
      <c r="R63" s="254"/>
      <c r="W63" s="258"/>
      <c r="X63" s="258"/>
      <c r="Y63" s="258"/>
      <c r="Z63" s="258"/>
      <c r="AA63" s="258"/>
      <c r="AB63" s="258"/>
      <c r="AC63" s="258"/>
      <c r="AD63" s="258"/>
      <c r="AE63" s="258"/>
      <c r="AM63" s="259"/>
      <c r="AN63" s="259"/>
      <c r="AO63" s="259"/>
      <c r="AP63" s="259"/>
      <c r="AQ63" s="259"/>
      <c r="AR63" s="259"/>
      <c r="AS63" s="260"/>
      <c r="AU63" s="301"/>
      <c r="AV63" s="257"/>
      <c r="AW63" s="301"/>
      <c r="AX63" s="301"/>
      <c r="AY63" s="301"/>
    </row>
    <row r="64" spans="1:51" x14ac:dyDescent="0.25">
      <c r="A64" s="258"/>
      <c r="O64" s="260"/>
      <c r="R64" s="251"/>
      <c r="AS64" s="301"/>
      <c r="AT64" s="301"/>
      <c r="AU64" s="301"/>
      <c r="AV64" s="301"/>
      <c r="AW64" s="301"/>
      <c r="AX64" s="301"/>
      <c r="AY64" s="301"/>
    </row>
    <row r="65" spans="1:51" x14ac:dyDescent="0.25">
      <c r="A65" s="258"/>
      <c r="O65" s="260"/>
      <c r="R65" s="254"/>
      <c r="AS65" s="301"/>
      <c r="AT65" s="301"/>
      <c r="AU65" s="301"/>
      <c r="AV65" s="301"/>
      <c r="AW65" s="301"/>
      <c r="AX65" s="301"/>
      <c r="AY65" s="301"/>
    </row>
    <row r="66" spans="1:51" x14ac:dyDescent="0.25">
      <c r="A66" s="258"/>
      <c r="O66" s="260"/>
      <c r="R66" s="254"/>
      <c r="AS66" s="301"/>
      <c r="AT66" s="301"/>
      <c r="AU66" s="301"/>
      <c r="AV66" s="301"/>
      <c r="AW66" s="301"/>
      <c r="AX66" s="301"/>
      <c r="AY66" s="301"/>
    </row>
    <row r="67" spans="1:51" x14ac:dyDescent="0.25">
      <c r="A67" s="258"/>
      <c r="O67" s="260"/>
      <c r="R67" s="254"/>
      <c r="AS67" s="301"/>
      <c r="AT67" s="301"/>
      <c r="AU67" s="301"/>
      <c r="AV67" s="301"/>
      <c r="AW67" s="301"/>
      <c r="AX67" s="301"/>
      <c r="AY67" s="301"/>
    </row>
    <row r="68" spans="1:51" x14ac:dyDescent="0.25">
      <c r="A68" s="258"/>
      <c r="O68" s="260"/>
      <c r="R68" s="254"/>
      <c r="AS68" s="301"/>
      <c r="AT68" s="301"/>
      <c r="AU68" s="301"/>
      <c r="AV68" s="301"/>
      <c r="AW68" s="301"/>
      <c r="AX68" s="301"/>
      <c r="AY68" s="301"/>
    </row>
    <row r="69" spans="1:51" x14ac:dyDescent="0.25">
      <c r="A69" s="258"/>
      <c r="O69" s="260"/>
      <c r="R69" s="254"/>
      <c r="AS69" s="301"/>
      <c r="AT69" s="301"/>
      <c r="AU69" s="301"/>
      <c r="AV69" s="301"/>
      <c r="AW69" s="301"/>
      <c r="AX69" s="301"/>
      <c r="AY69" s="301"/>
    </row>
    <row r="70" spans="1:51" x14ac:dyDescent="0.25">
      <c r="A70" s="258"/>
      <c r="O70" s="260"/>
      <c r="AS70" s="301"/>
      <c r="AT70" s="301"/>
      <c r="AU70" s="301"/>
      <c r="AV70" s="301"/>
      <c r="AW70" s="301"/>
      <c r="AX70" s="301"/>
      <c r="AY70" s="301"/>
    </row>
    <row r="71" spans="1:51" x14ac:dyDescent="0.25">
      <c r="A71" s="258"/>
      <c r="O71" s="260"/>
      <c r="AS71" s="301"/>
      <c r="AT71" s="301"/>
      <c r="AU71" s="301"/>
      <c r="AV71" s="301"/>
      <c r="AW71" s="301"/>
      <c r="AX71" s="301"/>
      <c r="AY71" s="301"/>
    </row>
    <row r="72" spans="1:51" x14ac:dyDescent="0.25">
      <c r="O72" s="260"/>
      <c r="AS72" s="301"/>
      <c r="AT72" s="301"/>
      <c r="AU72" s="301"/>
      <c r="AV72" s="301"/>
      <c r="AW72" s="301"/>
      <c r="AX72" s="301"/>
      <c r="AY72" s="301"/>
    </row>
    <row r="73" spans="1:51" x14ac:dyDescent="0.25">
      <c r="O73" s="260"/>
      <c r="AS73" s="301"/>
      <c r="AT73" s="301"/>
      <c r="AU73" s="301"/>
      <c r="AV73" s="301"/>
      <c r="AW73" s="301"/>
      <c r="AX73" s="301"/>
      <c r="AY73" s="301"/>
    </row>
    <row r="74" spans="1:51" x14ac:dyDescent="0.25">
      <c r="O74" s="260"/>
      <c r="Q74" s="254"/>
      <c r="AS74" s="301"/>
      <c r="AT74" s="301"/>
      <c r="AU74" s="301"/>
      <c r="AV74" s="301"/>
      <c r="AW74" s="301"/>
      <c r="AX74" s="301"/>
      <c r="AY74" s="301"/>
    </row>
    <row r="75" spans="1:51" x14ac:dyDescent="0.25">
      <c r="O75" s="161"/>
      <c r="P75" s="254"/>
      <c r="Q75" s="254"/>
      <c r="AS75" s="301"/>
      <c r="AT75" s="301"/>
      <c r="AU75" s="301"/>
      <c r="AV75" s="301"/>
      <c r="AW75" s="301"/>
      <c r="AX75" s="301"/>
      <c r="AY75" s="301"/>
    </row>
    <row r="76" spans="1:51" x14ac:dyDescent="0.25">
      <c r="O76" s="161"/>
      <c r="P76" s="254"/>
      <c r="Q76" s="254"/>
      <c r="AS76" s="301"/>
      <c r="AT76" s="301"/>
      <c r="AU76" s="301"/>
      <c r="AV76" s="301"/>
      <c r="AW76" s="301"/>
      <c r="AX76" s="301"/>
      <c r="AY76" s="301"/>
    </row>
    <row r="77" spans="1:51" x14ac:dyDescent="0.25">
      <c r="O77" s="161"/>
      <c r="P77" s="254"/>
      <c r="Q77" s="254"/>
      <c r="AS77" s="301"/>
      <c r="AT77" s="301"/>
      <c r="AU77" s="301"/>
      <c r="AV77" s="301"/>
      <c r="AW77" s="301"/>
      <c r="AX77" s="301"/>
      <c r="AY77" s="301"/>
    </row>
    <row r="78" spans="1:51" x14ac:dyDescent="0.25">
      <c r="O78" s="161"/>
      <c r="P78" s="254"/>
      <c r="Q78" s="254"/>
      <c r="AS78" s="301"/>
      <c r="AT78" s="301"/>
      <c r="AU78" s="301"/>
      <c r="AV78" s="301"/>
      <c r="AW78" s="301"/>
      <c r="AX78" s="301"/>
      <c r="AY78" s="301"/>
    </row>
    <row r="79" spans="1:51" x14ac:dyDescent="0.25">
      <c r="O79" s="161"/>
      <c r="P79" s="254"/>
      <c r="Q79" s="254"/>
      <c r="AS79" s="301"/>
      <c r="AT79" s="301"/>
      <c r="AU79" s="301"/>
      <c r="AV79" s="301"/>
      <c r="AW79" s="301"/>
      <c r="AX79" s="301"/>
      <c r="AY79" s="301"/>
    </row>
    <row r="80" spans="1:51" x14ac:dyDescent="0.25">
      <c r="O80" s="161"/>
      <c r="P80" s="254"/>
      <c r="Q80" s="254"/>
      <c r="AS80" s="301"/>
      <c r="AT80" s="301"/>
      <c r="AU80" s="301"/>
      <c r="AV80" s="301"/>
      <c r="AW80" s="301"/>
      <c r="AX80" s="301"/>
      <c r="AY80" s="301"/>
    </row>
    <row r="81" spans="15:51" x14ac:dyDescent="0.25">
      <c r="O81" s="161"/>
      <c r="P81" s="254"/>
      <c r="Q81" s="254"/>
      <c r="AS81" s="301"/>
      <c r="AT81" s="301"/>
      <c r="AU81" s="301"/>
      <c r="AV81" s="301"/>
      <c r="AW81" s="301"/>
      <c r="AX81" s="301"/>
      <c r="AY81" s="301"/>
    </row>
    <row r="82" spans="15:51" x14ac:dyDescent="0.25">
      <c r="O82" s="161"/>
      <c r="P82" s="254"/>
      <c r="Q82" s="254"/>
      <c r="AS82" s="301"/>
      <c r="AT82" s="301"/>
      <c r="AU82" s="301"/>
      <c r="AV82" s="301"/>
      <c r="AW82" s="301"/>
      <c r="AX82" s="301"/>
      <c r="AY82" s="301"/>
    </row>
    <row r="83" spans="15:51" x14ac:dyDescent="0.25">
      <c r="O83" s="161"/>
      <c r="P83" s="254"/>
      <c r="Q83" s="254"/>
      <c r="AS83" s="301"/>
      <c r="AT83" s="301"/>
      <c r="AU83" s="301"/>
      <c r="AV83" s="301"/>
      <c r="AW83" s="301"/>
      <c r="AX83" s="301"/>
      <c r="AY83" s="301"/>
    </row>
    <row r="84" spans="15:51" x14ac:dyDescent="0.25">
      <c r="O84" s="161"/>
      <c r="P84" s="254"/>
      <c r="Q84" s="254"/>
      <c r="AS84" s="301"/>
      <c r="AT84" s="301"/>
      <c r="AU84" s="301"/>
      <c r="AV84" s="301"/>
      <c r="AW84" s="301"/>
      <c r="AX84" s="301"/>
      <c r="AY84" s="301"/>
    </row>
    <row r="85" spans="15:51" x14ac:dyDescent="0.25">
      <c r="O85" s="161"/>
      <c r="P85" s="254"/>
      <c r="Q85" s="254"/>
      <c r="AS85" s="301"/>
      <c r="AT85" s="301"/>
      <c r="AU85" s="301"/>
      <c r="AV85" s="301"/>
      <c r="AW85" s="301"/>
      <c r="AX85" s="301"/>
      <c r="AY85" s="301"/>
    </row>
    <row r="86" spans="15:51" x14ac:dyDescent="0.25">
      <c r="O86" s="161"/>
      <c r="P86" s="254"/>
      <c r="Q86" s="254"/>
      <c r="R86" s="254"/>
      <c r="S86" s="254"/>
      <c r="AS86" s="301"/>
      <c r="AT86" s="301"/>
      <c r="AU86" s="301"/>
      <c r="AV86" s="301"/>
      <c r="AW86" s="301"/>
      <c r="AX86" s="301"/>
      <c r="AY86" s="301"/>
    </row>
    <row r="87" spans="15:51" x14ac:dyDescent="0.25">
      <c r="O87" s="161"/>
      <c r="P87" s="254"/>
      <c r="R87" s="254"/>
      <c r="S87" s="254"/>
      <c r="T87" s="254"/>
      <c r="AS87" s="301"/>
      <c r="AT87" s="301"/>
      <c r="AU87" s="301"/>
      <c r="AV87" s="301"/>
      <c r="AW87" s="301"/>
      <c r="AX87" s="301"/>
      <c r="AY87" s="301"/>
    </row>
    <row r="88" spans="15:51" x14ac:dyDescent="0.25">
      <c r="O88" s="254"/>
      <c r="Q88" s="254"/>
      <c r="R88" s="254"/>
      <c r="S88" s="254"/>
      <c r="T88" s="254"/>
      <c r="AS88" s="301"/>
      <c r="AT88" s="301"/>
      <c r="AU88" s="301"/>
      <c r="AV88" s="301"/>
      <c r="AW88" s="301"/>
      <c r="AX88" s="301"/>
      <c r="AY88" s="301"/>
    </row>
    <row r="89" spans="15:51" x14ac:dyDescent="0.25">
      <c r="O89" s="161"/>
      <c r="P89" s="254"/>
      <c r="Q89" s="254"/>
      <c r="T89" s="254"/>
      <c r="AS89" s="301"/>
      <c r="AT89" s="301"/>
      <c r="AU89" s="301"/>
      <c r="AV89" s="301"/>
      <c r="AW89" s="301"/>
      <c r="AX89" s="301"/>
      <c r="AY89" s="301"/>
    </row>
    <row r="90" spans="15:51" x14ac:dyDescent="0.25">
      <c r="O90" s="161"/>
      <c r="P90" s="254"/>
      <c r="Q90" s="254"/>
      <c r="R90" s="254"/>
      <c r="S90" s="254"/>
      <c r="AS90" s="301"/>
      <c r="AT90" s="301"/>
      <c r="AU90" s="301"/>
      <c r="AV90" s="301"/>
      <c r="AW90" s="301"/>
      <c r="AX90" s="301"/>
      <c r="AY90" s="301"/>
    </row>
    <row r="91" spans="15:51" x14ac:dyDescent="0.25">
      <c r="O91" s="161"/>
      <c r="P91" s="254"/>
      <c r="R91" s="254"/>
      <c r="S91" s="254"/>
      <c r="T91" s="254"/>
      <c r="AS91" s="301"/>
      <c r="AT91" s="301"/>
      <c r="AU91" s="301"/>
      <c r="AV91" s="301"/>
      <c r="AW91" s="301"/>
      <c r="AX91" s="301"/>
      <c r="AY91" s="301"/>
    </row>
    <row r="92" spans="15:51" x14ac:dyDescent="0.25">
      <c r="R92" s="254"/>
      <c r="S92" s="254"/>
      <c r="T92" s="254"/>
      <c r="U92" s="254"/>
      <c r="AS92" s="301"/>
      <c r="AT92" s="301"/>
      <c r="AU92" s="301"/>
      <c r="AV92" s="301"/>
      <c r="AW92" s="301"/>
      <c r="AX92" s="301"/>
      <c r="AY92" s="301"/>
    </row>
    <row r="93" spans="15:51" x14ac:dyDescent="0.25">
      <c r="T93" s="254"/>
      <c r="U93" s="254"/>
      <c r="AS93" s="301"/>
      <c r="AT93" s="301"/>
      <c r="AU93" s="301"/>
      <c r="AV93" s="301"/>
      <c r="AW93" s="301"/>
      <c r="AX93" s="301"/>
      <c r="AY93" s="301"/>
    </row>
    <row r="94" spans="15:51" x14ac:dyDescent="0.25">
      <c r="AS94" s="301"/>
      <c r="AT94" s="301"/>
      <c r="AU94" s="301"/>
      <c r="AV94" s="301"/>
      <c r="AW94" s="301"/>
      <c r="AX94" s="301"/>
      <c r="AY94" s="301"/>
    </row>
    <row r="95" spans="15:51" x14ac:dyDescent="0.25">
      <c r="AS95" s="301"/>
      <c r="AT95" s="301"/>
      <c r="AU95" s="301"/>
      <c r="AV95" s="301"/>
      <c r="AW95" s="301"/>
      <c r="AX95" s="301"/>
      <c r="AY95" s="301"/>
    </row>
    <row r="96" spans="15:51" x14ac:dyDescent="0.25">
      <c r="AS96" s="301"/>
      <c r="AT96" s="301"/>
      <c r="AU96" s="301"/>
      <c r="AV96" s="301"/>
      <c r="AW96" s="301"/>
      <c r="AX96" s="301"/>
      <c r="AY96" s="301"/>
    </row>
    <row r="97" spans="45:51" x14ac:dyDescent="0.25">
      <c r="AS97" s="301"/>
      <c r="AT97" s="301"/>
      <c r="AU97" s="301"/>
      <c r="AV97" s="301"/>
      <c r="AW97" s="301"/>
      <c r="AX97" s="301"/>
      <c r="AY97" s="301"/>
    </row>
    <row r="98" spans="45:51" x14ac:dyDescent="0.25">
      <c r="AS98" s="301"/>
      <c r="AT98" s="301"/>
      <c r="AU98" s="301"/>
      <c r="AV98" s="301"/>
      <c r="AW98" s="301"/>
      <c r="AX98" s="301"/>
      <c r="AY98" s="301"/>
    </row>
    <row r="99" spans="45:51" x14ac:dyDescent="0.25">
      <c r="AS99" s="301"/>
      <c r="AT99" s="301"/>
      <c r="AU99" s="301"/>
      <c r="AV99" s="301"/>
      <c r="AW99" s="301"/>
      <c r="AX99" s="301"/>
      <c r="AY99" s="301"/>
    </row>
    <row r="111" spans="45:51" x14ac:dyDescent="0.25">
      <c r="AS111" s="301"/>
      <c r="AT111" s="301"/>
      <c r="AU111" s="301"/>
      <c r="AV111" s="301"/>
      <c r="AW111" s="301"/>
      <c r="AX111" s="301"/>
      <c r="AY111" s="301"/>
    </row>
  </sheetData>
  <protectedRanges>
    <protectedRange sqref="R55 S57:T60 B59:B60 N57:Q60 R58:R60 T42 T50 S51:T54" name="Range2_12_5_1_1_5_1"/>
    <protectedRange sqref="L10 L6 D6 D8 AD8 AF8 O8:U8 AJ8:AR8 AF10 AR11:AR34 L24:N31 N32:N34 N10:N23 E11:G15 O16:T34 R11:Y11 AA11:AA15 AC11:AF15 R12:T15 W12:Y15 U12:V34 E16:E34 G16:G34 W16:AG34" name="Range1_16_3_1_1_2_2"/>
    <protectedRange sqref="I58 J57:M60" name="Range2_2_12_2_1_1_1_1"/>
    <protectedRange sqref="L16:M23" name="Range1_1_1_1_10_1_1_1_1_1"/>
    <protectedRange sqref="L32:M34" name="Range1_1_10_1_1_1_1_1"/>
    <protectedRange sqref="K11:L15 K16:K34 I11:I15 I16:J24 I25:I34 J25" name="Range1_1_2_1_10_2_1_1_1_1"/>
    <protectedRange sqref="M11:M15" name="Range1_2_1_2_1_10_1_1_1_1_1"/>
    <protectedRange sqref="D60" name="Range2_1_1_1_1_1_9_2_1_1_1_1"/>
    <protectedRange sqref="Q10" name="Range1_17_1_1_1_1_1"/>
    <protectedRange sqref="AG10" name="Range1_18_1_1_1_1_1"/>
    <protectedRange sqref="AS16:AS34" name="Range1_1_1_1_1_1"/>
    <protectedRange sqref="P3:U5" name="Range1_16_1_1_1_1_1_1"/>
    <protectedRange sqref="C59" name="Range2_1_3_1_1_1_1"/>
    <protectedRange sqref="H11:H34" name="Range1_1_1_1_1_1_1_1_1"/>
    <protectedRange sqref="S55:Y56 R56:R57 AA55:AU56 I59:I60 Z54:Z55" name="Range2_2_1_10_1_1_1_2_1_1"/>
    <protectedRange sqref="C60" name="Range2_2_1_10_2_1_1_1_1_1"/>
    <protectedRange sqref="G59:H59 D57 F60 E59 R53:R54" name="Range2_12_1_6_1_1_1_1"/>
    <protectedRange sqref="I57 E60 G60:H60" name="Range2_2_12_1_7_1_1_2_1"/>
    <protectedRange sqref="D58:D59" name="Range2_1_1_1_1_11_1_2_1_1_2_1"/>
    <protectedRange sqref="F57" name="Range2_2_2_9_1_1_1_1_1_1"/>
    <protectedRange sqref="C58" name="Range2_1_1_2_1_1_1_1"/>
    <protectedRange sqref="C57" name="Range2_1_2_2_1_1_1_1"/>
    <protectedRange sqref="E57:E58 F58:F59 G57:H58" name="Range2_2_1_1_1_1_1_1"/>
    <protectedRange sqref="AS11:AS15" name="Range1_4_1_1_1_1_1_1"/>
    <protectedRange sqref="J11:J15 J26:J34" name="Range1_1_2_1_10_1_1_1_1_1_1"/>
    <protectedRange sqref="R64" name="Range2_2_1_10_1_1_1_1_1_1_1"/>
    <protectedRange sqref="T41" name="Range2_12_5_1_1_4_2_1"/>
    <protectedRange sqref="B41:B42" name="Range2_12_5_1_1_1_2_1"/>
    <protectedRange sqref="E41:H41" name="Range2_2_12_1_7_1_1_1_1_1"/>
    <protectedRange sqref="D41" name="Range2_3_2_1_3_1_1_2_10_1_1_1_1_1_1_1"/>
    <protectedRange sqref="C41" name="Range2_1_1_1_1_11_1_2_1_1_1_1_1"/>
    <protectedRange sqref="S39:S40" name="Range2_12_3_1_1_1_1_1_1"/>
    <protectedRange sqref="D39:H39 N39:R40" name="Range2_12_1_3_1_1_1_1_1_1"/>
    <protectedRange sqref="I39:M39 E40:M40" name="Range2_2_12_1_6_1_1_1_1_1_1"/>
    <protectedRange sqref="D40" name="Range2_1_1_1_1_11_1_1_1_1_1_1_1_1"/>
    <protectedRange sqref="C40" name="Range2_1_2_1_1_1_1_1_1_1"/>
    <protectedRange sqref="C39" name="Range2_3_1_1_1_1_1_1_1"/>
    <protectedRange sqref="S41" name="Range2_12_5_1_1_4_1_1_1"/>
    <protectedRange sqref="Q41:R41" name="Range2_12_1_5_1_1_1_1_1_1_1"/>
    <protectedRange sqref="N41:P41" name="Range2_12_1_2_2_1_1_1_1_1_1_1"/>
    <protectedRange sqref="K41:M41" name="Range2_2_12_1_4_2_1_1_1_1_1_1_1"/>
    <protectedRange sqref="G42:H42" name="Range2_2_12_1_3_1_1_1_1_1_4_1_1_1_1"/>
    <protectedRange sqref="E42:F42" name="Range2_2_12_1_7_1_1_3_1_1_1_1"/>
    <protectedRange sqref="I41:J41" name="Range2_2_12_1_4_2_1_1_1_2_1_1_1_1"/>
    <protectedRange sqref="S42" name="Range2_12_5_1_1_2_3_1_1_1"/>
    <protectedRange sqref="Q42:R42" name="Range2_12_1_6_1_1_1_1_2_1_1_1"/>
    <protectedRange sqref="N42:P42" name="Range2_12_1_2_3_1_1_1_1_2_1_1_1"/>
    <protectedRange sqref="I42:M42" name="Range2_2_12_1_4_3_1_1_1_1_2_1_1_1"/>
    <protectedRange sqref="D42" name="Range2_2_12_1_3_1_2_1_1_1_2_1_2_1_1_1"/>
    <protectedRange sqref="S50" name="Range2_12_5_1_1_5_1_1_1_1"/>
    <protectedRange sqref="T48:T49" name="Range2_12_5_1_1_3_1_1"/>
    <protectedRange sqref="S48" name="Range2_12_4_1_1_1_4_2_2_2_1_1"/>
    <protectedRange sqref="S49" name="Range2_12_2_1_1_1_2_1_1_1_1_1"/>
    <protectedRange sqref="T47" name="Range2_12_5_1_1_2_1_1_1_1"/>
    <protectedRange sqref="T43" name="Range2_12_5_1_1_3_1_1_1_1_1_1_1"/>
    <protectedRange sqref="S43" name="Range2_12_5_1_1_2_3_1_1_1_1_1_1_1_1_1"/>
    <protectedRange sqref="Q43:R43" name="Range2_12_1_6_1_1_1_1_2_1_1_1_1_1_1_1_1"/>
    <protectedRange sqref="N43:P43" name="Range2_12_1_2_3_1_1_1_1_2_1_1_1_1_1_1_1_1"/>
    <protectedRange sqref="I43:M43" name="Range2_2_12_1_4_3_1_1_1_1_2_1_1_1_1_1_1_1_1"/>
    <protectedRange sqref="E43:H43" name="Range2_2_12_1_3_1_2_1_1_1_1_2_1_1_1_1_1_1_1_1"/>
    <protectedRange sqref="D43" name="Range2_2_12_1_3_1_2_1_1_1_2_1_2_3_1_1_1_1_1_1"/>
    <protectedRange sqref="T44" name="Range2_12_5_1_1_2_1_1_1_1_1_1_1_1_1"/>
    <protectedRange sqref="S44" name="Range2_12_4_1_1_1_4_2_1_1_1_1_1_1_1_1"/>
    <protectedRange sqref="T45:T46" name="Range2_12_5_1_1_6_1_1_1_1_1_1_1_1_1"/>
    <protectedRange sqref="S45:S46" name="Range2_12_5_1_1_5_3_1_1_1_1_1_1_1_1_1"/>
    <protectedRange sqref="B43" name="Range2_12_5_1_1_1_2_2_1_1_1_1_1_1_1_1_1_1"/>
    <protectedRange sqref="S47" name="Range2_12_4_1_1_1_4_2_2_1_1_1_1"/>
    <protectedRange sqref="O11:O15" name="Range1_16_3_1_1_7"/>
    <protectedRange sqref="P11:P15" name="Range1_16_3_1_1_1_1"/>
    <protectedRange sqref="Q11:Q15" name="Range1_16_3_1_1_3_1"/>
    <protectedRange sqref="Z11:Z15" name="Range1_16_3_1_1_4_1"/>
    <protectedRange sqref="AB11:AB15" name="Range1_16_3_1_1_5_1"/>
    <protectedRange sqref="AG11:AG15" name="Range1_16_3_1_1_6_1"/>
    <protectedRange sqref="F16:F22" name="Range1_16_3_1_1_2_1_1"/>
    <protectedRange sqref="R51:R52" name="Range2_12_1_6_1_1_1_1_1"/>
    <protectedRange sqref="R50" name="Range2_12_1_6_1_1_4_1_1_1_1_1_1_1_1_1_1_1_1_1"/>
    <protectedRange sqref="D50:E50" name="Range2_2_12_1_3_1_2_1_1_1_2_1_1_1_1_3_1_1_1_1_1_1_1_1_1"/>
    <protectedRange sqref="F50" name="Range2_2_12_1_3_1_2_1_1_1_3_1_1_1_1_1_3_1_1_1_1_1_1_1_1_1"/>
    <protectedRange sqref="Q48:R48" name="Range2_12_1_6_1_1_1_2_3_2_1_1_3_1_1_1"/>
    <protectedRange sqref="N48:P48" name="Range2_12_1_2_3_1_1_1_2_3_2_1_1_3_1_1_1"/>
    <protectedRange sqref="K48:M48" name="Range2_2_12_1_4_3_1_1_1_3_3_2_1_1_3_1_1_1"/>
    <protectedRange sqref="J48" name="Range2_2_12_1_4_3_1_1_1_3_2_1_2_2_1_1_1"/>
    <protectedRange sqref="G48:H48" name="Range2_2_12_1_3_1_2_1_1_1_2_1_1_1_1_1_1_2_1_1_1_1_1"/>
    <protectedRange sqref="D48:E48" name="Range2_2_12_1_3_1_2_1_1_1_2_1_1_1_1_3_1_1_1_1_1_1_1"/>
    <protectedRange sqref="F48" name="Range2_2_12_1_3_1_2_1_1_1_3_1_1_1_1_1_3_1_1_1_1_1_1_1"/>
    <protectedRange sqref="Q49:R49" name="Range2_12_1_6_1_1_1_2_3_1_1_3_1_1_1_1_1_1_1_1_1_1"/>
    <protectedRange sqref="N49:P49" name="Range2_12_1_2_3_1_1_1_2_3_1_1_3_1_1_1_1_1_1_1_1_1_1"/>
    <protectedRange sqref="J49:M49" name="Range2_2_12_1_4_3_1_1_1_3_3_1_1_3_1_1_1_1_1_1_1_1_1_1"/>
    <protectedRange sqref="I48:I49" name="Range2_2_12_1_4_3_1_1_1_2_1_2_1_1_3_1_1_1_1_1_1_1_1_1"/>
    <protectedRange sqref="G50:H50" name="Range2_2_12_1_3_1_2_1_1_1_2_1_3_1_1_3_1_1_1_1_1_1_1_1_1_1"/>
    <protectedRange sqref="Q44:R44" name="Range2_12_1_6_1_1_1_2_3_2_1_1_1_1_1_1_1_1_1"/>
    <protectedRange sqref="N44:P44" name="Range2_12_1_2_3_1_1_1_2_3_2_1_1_1_1_1_1_1_1_1"/>
    <protectedRange sqref="J44:M44" name="Range2_2_12_1_4_3_1_1_1_3_3_2_1_1_1_1_1_1_1_1_1"/>
    <protectedRange sqref="I44" name="Range2_2_12_1_4_3_1_1_1_2_1_2_2_1_1_1_1_1_1_1_1"/>
    <protectedRange sqref="G44:H44 D44:E44" name="Range2_2_12_1_3_1_2_1_1_1_2_1_3_2_1_1_1_1_1_1_1_1"/>
    <protectedRange sqref="F44" name="Range2_2_12_1_3_1_2_1_1_1_1_1_2_2_1_1_1_1_1_1_1_1"/>
    <protectedRange sqref="Q45:R46" name="Range2_12_1_6_1_1_1_2_3_2_1_1_2_1_1_1_1_1_1_1_1"/>
    <protectedRange sqref="N45:P46" name="Range2_12_1_2_3_1_1_1_2_3_2_1_1_2_1_1_1_1_1_1_1_1"/>
    <protectedRange sqref="J45:M46" name="Range2_2_12_1_4_3_1_1_1_3_3_2_1_1_2_1_1_1_1_1_1_1_1"/>
    <protectedRange sqref="I45:I46" name="Range2_2_12_1_4_3_1_1_1_2_1_2_2_1_2_1_1_1_1_1_1_1_1"/>
    <protectedRange sqref="G45:H46 D45:E46" name="Range2_2_12_1_3_1_2_1_1_1_2_1_3_2_1_2_1_1_1_1_1_1_2_1"/>
    <protectedRange sqref="F45:F46" name="Range2_2_12_1_3_1_2_1_1_1_1_1_2_2_1_2_1_1_1_1_1_1_2_1"/>
    <protectedRange sqref="B44:B45" name="Range2_12_5_1_1_1_2_2_1_1_1_1_1_1_1_1_1_1_1"/>
    <protectedRange sqref="B46" name="Range2_12_5_1_1_1_3_1_1_1_1_1_1_1_1_1_1_1_1"/>
    <protectedRange sqref="Q47:R47" name="Range2_12_1_6_1_1_1_2_3_2_1_1_1_1_1_1_1"/>
    <protectedRange sqref="N47:P47" name="Range2_12_1_2_3_1_1_1_2_3_2_1_1_1_1_1_1_1"/>
    <protectedRange sqref="K47:M47" name="Range2_2_12_1_4_3_1_1_1_3_3_2_1_1_1_1_1_1_1"/>
    <protectedRange sqref="J47" name="Range2_2_12_1_4_3_1_1_1_3_2_1_2_1_1_1_1_1"/>
    <protectedRange sqref="D47:E47" name="Range2_2_12_1_3_1_2_1_1_1_2_1_2_3_2_1_1_1_1_1"/>
    <protectedRange sqref="I47" name="Range2_2_12_1_4_2_1_1_1_4_1_2_1_1_1_2_1_1_1_1_1"/>
    <protectedRange sqref="F47:H47" name="Range2_2_12_1_3_1_1_1_1_1_4_1_2_1_2_1_2_1_1_1_1_1"/>
    <protectedRange sqref="B52" name="Range2_12_5_1_1_1_2_1_1_1_1_1_1_1_1_2_1"/>
    <protectedRange sqref="B51" name="Range2_12_5_1_1_2_1_4_1_1_1_2_1_1_1_1_1_1_1_1_2_1"/>
    <protectedRange sqref="N52:Q52" name="Range2_12_1_6_1_1_2_1_1"/>
    <protectedRange sqref="I52:M52" name="Range2_2_12_1_7_1_1_3_1_1"/>
    <protectedRange sqref="N51:Q51" name="Range2_12_1_6_1_1_4_1_1_1_1_1_1_1_1_1_1_2_1_1"/>
    <protectedRange sqref="J51:M51" name="Range2_2_12_1_7_1_1_6_1_1_1_1_1_1_1_1_1_1_2_1_1"/>
    <protectedRange sqref="I51" name="Range2_2_12_1_4_3_1_1_1_5_1_1_1_1_1_1_1_1_1_1_1_2_1_1"/>
    <protectedRange sqref="Q50" name="Range2_12_1_4_1_1_1_1_1_1_1_1_1_1_1_1_1_1_2_1_1"/>
    <protectedRange sqref="N50:P50" name="Range2_12_1_2_1_1_1_1_1_1_1_1_1_1_1_1_1_1_1_2_1_1"/>
    <protectedRange sqref="J50:M50" name="Range2_2_12_1_4_1_1_1_1_1_1_1_1_1_1_1_1_1_1_1_2_1_1"/>
    <protectedRange sqref="I50" name="Range2_2_12_1_4_3_1_1_1_3_3_1_1_3_1_1_1_1_1_1_3_1_1"/>
    <protectedRange sqref="D52:E52 G52:H52" name="Range2_2_12_1_3_3_1_1_1_2_1_1_1_1_1_1_1_1_1_1_1_2_1_1"/>
    <protectedRange sqref="F52" name="Range2_2_12_1_3_1_2_1_1_1_2_1_3_1_1_3_1_1_1_1_1_1_3_1_1"/>
    <protectedRange sqref="D51:E51" name="Range2_2_12_1_3_1_2_1_1_1_2_1_1_1_1_3_1_1_1_1_1_1_2_1_1"/>
    <protectedRange sqref="F51" name="Range2_2_12_1_3_1_2_1_1_1_3_1_1_1_1_1_3_1_1_1_1_1_1_2_1_1"/>
    <protectedRange sqref="G51:H51" name="Range2_2_12_1_3_1_2_1_1_1_2_1_3_1_1_3_1_1_1_1_1_1_1_2_1_1"/>
    <protectedRange sqref="D49:E49 G49:H49" name="Range2_2_12_1_3_1_2_1_1_1_2_1_3_2_1_2_1_1_1_1_1_1_1_1_1"/>
    <protectedRange sqref="F49" name="Range2_2_12_1_3_1_2_1_1_1_1_1_2_2_1_2_1_1_1_1_1_1_1_1_1"/>
    <protectedRange sqref="N56:Q56" name="Range2_12_5_1_1_5_1_1"/>
    <protectedRange sqref="J56:M56" name="Range2_2_12_2_1_1_1_1_1"/>
    <protectedRange sqref="J54:Q55" name="Range2_2_1_10_1_1_1_2_1_1_1"/>
    <protectedRange sqref="I55:I56 G55:H55 F55:F56 E55" name="Range2_2_12_1_7_1_1_2_1_1"/>
    <protectedRange sqref="E56 G56:H56" name="Range2_2_2_9_1_1_1_1_1_1_1"/>
    <protectedRange sqref="C56" name="Range2_3_2_1_1_1_1_1"/>
    <protectedRange sqref="C55" name="Range2_5_1_1_1_1_1_1"/>
    <protectedRange sqref="I54" name="Range2_2_1_1_1_1_1_1_1"/>
    <protectedRange sqref="D55:D56" name="Range2_1_1_1_1_1_1_1_1_1_1_1"/>
    <protectedRange sqref="N53:Q53" name="Range2_12_1_6_1_1_2_1_2"/>
    <protectedRange sqref="D54:E54 G54:H54 I53:M53" name="Range2_2_12_1_7_1_1_3_1_2"/>
    <protectedRange sqref="C54" name="Range2_1_1_2_1_1_2_1_1"/>
    <protectedRange sqref="F54" name="Range2_2_12_1_1_1_1_1_2_1_1"/>
    <protectedRange sqref="G53:H53" name="Range2_2_12_1_3_1_2_1_1_1_3_1_1_1_1_1_1_1_2_1_1_2_1_1"/>
    <protectedRange sqref="D53:E53" name="Range2_2_12_1_3_3_1_1_1_2_1_1_1_1_1_1_1_1_1_1_1_2_1_2"/>
    <protectedRange sqref="F53" name="Range2_2_12_1_3_1_2_1_1_1_2_1_3_1_1_3_1_1_1_1_1_1_3_1_2"/>
    <protectedRange sqref="B53" name="Range2_12_5_1_1_1_2_1_1_1_1_1_1_1_1_1_1"/>
    <protectedRange sqref="B56:B58" name="Range2_12_5_1_1_2_1_3_1"/>
    <protectedRange sqref="B54" name="Range2_12_5_1_1_2_2_1_3_1_1_1_1_1_1_1_1_1_1_1_1_1"/>
    <protectedRange sqref="B55" name="Range2_12_5_1_1_2_1_4_1_1_1_2_1_1_1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Y15 AA11:AA15 AC11:AE15 X16:AE34">
    <cfRule type="containsText" dxfId="345" priority="13" operator="containsText" text="N/A">
      <formula>NOT(ISERROR(SEARCH("N/A",X11)))</formula>
    </cfRule>
    <cfRule type="cellIs" dxfId="344" priority="31" operator="equal">
      <formula>0</formula>
    </cfRule>
  </conditionalFormatting>
  <conditionalFormatting sqref="X11:Y15 AA11:AA15 AC11:AE15 X16:AE34">
    <cfRule type="cellIs" dxfId="343" priority="30" operator="greaterThanOrEqual">
      <formula>1185</formula>
    </cfRule>
  </conditionalFormatting>
  <conditionalFormatting sqref="X11:Y15 AA11:AA15 AC11:AE15 X16:AE34">
    <cfRule type="cellIs" dxfId="342" priority="29" operator="between">
      <formula>0.1</formula>
      <formula>1184</formula>
    </cfRule>
  </conditionalFormatting>
  <conditionalFormatting sqref="X8 AJ11:AO15 AJ16:AJ34 AK17:AK34 AL16:AO34">
    <cfRule type="cellIs" dxfId="341" priority="28" operator="equal">
      <formula>0</formula>
    </cfRule>
  </conditionalFormatting>
  <conditionalFormatting sqref="X8 AJ11:AO15 AJ16:AJ34 AK17:AK34 AL16:AO34">
    <cfRule type="cellIs" dxfId="340" priority="27" operator="greaterThan">
      <formula>1179</formula>
    </cfRule>
  </conditionalFormatting>
  <conditionalFormatting sqref="X8 AJ11:AO15 AJ16:AJ34 AK17:AK34 AL16:AO34">
    <cfRule type="cellIs" dxfId="339" priority="26" operator="greaterThan">
      <formula>99</formula>
    </cfRule>
  </conditionalFormatting>
  <conditionalFormatting sqref="X8 AJ11:AO15 AJ16:AJ34 AK17:AK34 AL16:AO34">
    <cfRule type="cellIs" dxfId="338" priority="25" operator="greaterThan">
      <formula>0.99</formula>
    </cfRule>
  </conditionalFormatting>
  <conditionalFormatting sqref="AB8">
    <cfRule type="cellIs" dxfId="337" priority="24" operator="equal">
      <formula>0</formula>
    </cfRule>
  </conditionalFormatting>
  <conditionalFormatting sqref="AB8">
    <cfRule type="cellIs" dxfId="336" priority="23" operator="greaterThan">
      <formula>1179</formula>
    </cfRule>
  </conditionalFormatting>
  <conditionalFormatting sqref="AB8">
    <cfRule type="cellIs" dxfId="335" priority="22" operator="greaterThan">
      <formula>99</formula>
    </cfRule>
  </conditionalFormatting>
  <conditionalFormatting sqref="AB8">
    <cfRule type="cellIs" dxfId="334" priority="21" operator="greaterThan">
      <formula>0.99</formula>
    </cfRule>
  </conditionalFormatting>
  <conditionalFormatting sqref="AQ11:AQ34 AK16">
    <cfRule type="cellIs" dxfId="333" priority="20" operator="equal">
      <formula>0</formula>
    </cfRule>
  </conditionalFormatting>
  <conditionalFormatting sqref="AQ11:AQ34 AK16">
    <cfRule type="cellIs" dxfId="332" priority="19" operator="greaterThan">
      <formula>1179</formula>
    </cfRule>
  </conditionalFormatting>
  <conditionalFormatting sqref="AQ11:AQ34 AK16">
    <cfRule type="cellIs" dxfId="331" priority="18" operator="greaterThan">
      <formula>99</formula>
    </cfRule>
  </conditionalFormatting>
  <conditionalFormatting sqref="AQ11:AQ34 AK16">
    <cfRule type="cellIs" dxfId="330" priority="17" operator="greaterThan">
      <formula>0.99</formula>
    </cfRule>
  </conditionalFormatting>
  <conditionalFormatting sqref="AI11:AI34">
    <cfRule type="cellIs" dxfId="329" priority="16" operator="greaterThan">
      <formula>$AI$8</formula>
    </cfRule>
  </conditionalFormatting>
  <conditionalFormatting sqref="AH11:AH34">
    <cfRule type="cellIs" dxfId="328" priority="14" operator="greaterThan">
      <formula>$AH$8</formula>
    </cfRule>
    <cfRule type="cellIs" dxfId="327" priority="15" operator="greaterThan">
      <formula>$AH$8</formula>
    </cfRule>
  </conditionalFormatting>
  <conditionalFormatting sqref="Z11:Z15">
    <cfRule type="containsText" dxfId="326" priority="9" operator="containsText" text="N/A">
      <formula>NOT(ISERROR(SEARCH("N/A",Z11)))</formula>
    </cfRule>
    <cfRule type="cellIs" dxfId="325" priority="12" operator="equal">
      <formula>0</formula>
    </cfRule>
  </conditionalFormatting>
  <conditionalFormatting sqref="Z11:Z15">
    <cfRule type="cellIs" dxfId="324" priority="11" operator="greaterThanOrEqual">
      <formula>1185</formula>
    </cfRule>
  </conditionalFormatting>
  <conditionalFormatting sqref="Z11:Z15">
    <cfRule type="cellIs" dxfId="323" priority="10" operator="between">
      <formula>0.1</formula>
      <formula>1184</formula>
    </cfRule>
  </conditionalFormatting>
  <conditionalFormatting sqref="AB11:AB15">
    <cfRule type="containsText" dxfId="322" priority="5" operator="containsText" text="N/A">
      <formula>NOT(ISERROR(SEARCH("N/A",AB11)))</formula>
    </cfRule>
    <cfRule type="cellIs" dxfId="321" priority="8" operator="equal">
      <formula>0</formula>
    </cfRule>
  </conditionalFormatting>
  <conditionalFormatting sqref="AB11:AB15">
    <cfRule type="cellIs" dxfId="320" priority="7" operator="greaterThanOrEqual">
      <formula>1185</formula>
    </cfRule>
  </conditionalFormatting>
  <conditionalFormatting sqref="AB11:AB15">
    <cfRule type="cellIs" dxfId="319" priority="6" operator="between">
      <formula>0.1</formula>
      <formula>1184</formula>
    </cfRule>
  </conditionalFormatting>
  <conditionalFormatting sqref="AP11:AP34">
    <cfRule type="cellIs" dxfId="318" priority="4" operator="equal">
      <formula>0</formula>
    </cfRule>
  </conditionalFormatting>
  <conditionalFormatting sqref="AP11:AP34">
    <cfRule type="cellIs" dxfId="317" priority="3" operator="greaterThan">
      <formula>1179</formula>
    </cfRule>
  </conditionalFormatting>
  <conditionalFormatting sqref="AP11:AP34">
    <cfRule type="cellIs" dxfId="316" priority="2" operator="greaterThan">
      <formula>99</formula>
    </cfRule>
  </conditionalFormatting>
  <conditionalFormatting sqref="AP11:AP34">
    <cfRule type="cellIs" dxfId="315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2"/>
  <sheetViews>
    <sheetView showGridLines="0" topLeftCell="O25" zoomScaleNormal="100" workbookViewId="0">
      <selection activeCell="AH39" sqref="AH39"/>
    </sheetView>
  </sheetViews>
  <sheetFormatPr defaultRowHeight="15" x14ac:dyDescent="0.25"/>
  <cols>
    <col min="1" max="1" width="7.140625" style="301" customWidth="1"/>
    <col min="2" max="2" width="10.5703125" style="301" customWidth="1"/>
    <col min="3" max="3" width="14" style="301" customWidth="1"/>
    <col min="4" max="7" width="9.140625" style="301"/>
    <col min="8" max="8" width="20.42578125" style="301" customWidth="1"/>
    <col min="9" max="10" width="9.140625" style="301"/>
    <col min="11" max="11" width="9" style="301" customWidth="1"/>
    <col min="12" max="14" width="9.140625" style="301" hidden="1" customWidth="1"/>
    <col min="15" max="16" width="9.140625" style="301"/>
    <col min="17" max="18" width="9.140625" style="301" customWidth="1"/>
    <col min="19" max="32" width="9.140625" style="301"/>
    <col min="33" max="33" width="10.42578125" style="301" bestFit="1" customWidth="1"/>
    <col min="34" max="44" width="9.140625" style="301"/>
    <col min="45" max="45" width="83.85546875" style="161" customWidth="1"/>
    <col min="46" max="47" width="9.140625" style="254"/>
    <col min="48" max="48" width="29.7109375" style="254" customWidth="1"/>
    <col min="49" max="49" width="22" style="254" customWidth="1"/>
    <col min="50" max="50" width="9.140625" style="254"/>
    <col min="51" max="51" width="38.5703125" style="254" bestFit="1" customWidth="1"/>
    <col min="52" max="16384" width="9.140625" style="301"/>
  </cols>
  <sheetData>
    <row r="2" spans="2:51" ht="21" x14ac:dyDescent="0.25">
      <c r="B2" s="151"/>
      <c r="C2" s="254"/>
      <c r="D2" s="254"/>
      <c r="E2" s="152"/>
      <c r="F2" s="152"/>
      <c r="G2" s="254"/>
      <c r="H2" s="153"/>
      <c r="I2" s="153"/>
      <c r="J2" s="254"/>
      <c r="K2" s="153"/>
      <c r="L2" s="153"/>
      <c r="M2" s="254"/>
      <c r="N2" s="254"/>
      <c r="O2" s="154"/>
      <c r="P2" s="155" t="s">
        <v>0</v>
      </c>
      <c r="Q2" s="155"/>
      <c r="R2" s="156"/>
      <c r="S2" s="157"/>
      <c r="T2" s="158"/>
      <c r="U2" s="158"/>
      <c r="V2" s="159"/>
      <c r="W2" s="160"/>
      <c r="X2" s="158"/>
      <c r="Y2" s="158"/>
      <c r="Z2" s="158"/>
      <c r="AA2" s="158"/>
      <c r="AB2" s="158"/>
      <c r="AC2" s="158"/>
      <c r="AD2" s="158"/>
      <c r="AE2" s="158"/>
      <c r="AM2" s="254"/>
      <c r="AN2" s="254"/>
      <c r="AO2" s="254"/>
      <c r="AP2" s="254"/>
      <c r="AQ2" s="254"/>
      <c r="AR2" s="254"/>
    </row>
    <row r="3" spans="2:51" ht="21" x14ac:dyDescent="0.25">
      <c r="B3" s="162" t="s">
        <v>1</v>
      </c>
      <c r="C3" s="162"/>
      <c r="D3" s="162"/>
      <c r="E3" s="254"/>
      <c r="F3" s="153"/>
      <c r="G3" s="153"/>
      <c r="H3" s="254"/>
      <c r="I3" s="254"/>
      <c r="J3" s="254"/>
      <c r="K3" s="163"/>
      <c r="L3" s="164"/>
      <c r="M3" s="254"/>
      <c r="N3" s="254"/>
      <c r="O3" s="165" t="s">
        <v>2</v>
      </c>
      <c r="P3" s="367" t="s">
        <v>135</v>
      </c>
      <c r="Q3" s="368"/>
      <c r="R3" s="368"/>
      <c r="S3" s="368"/>
      <c r="T3" s="368"/>
      <c r="U3" s="369"/>
      <c r="V3" s="166"/>
      <c r="W3" s="166"/>
      <c r="X3" s="166"/>
      <c r="Y3" s="166"/>
      <c r="Z3" s="166"/>
      <c r="AH3" s="254"/>
      <c r="AI3" s="254"/>
      <c r="AJ3" s="254"/>
      <c r="AK3" s="254"/>
      <c r="AL3" s="161"/>
      <c r="AM3" s="254"/>
      <c r="AN3" s="254"/>
      <c r="AO3" s="254"/>
      <c r="AP3" s="254"/>
      <c r="AQ3" s="254"/>
      <c r="AR3" s="254"/>
      <c r="AS3" s="254"/>
    </row>
    <row r="4" spans="2:51" x14ac:dyDescent="0.25">
      <c r="B4" s="167" t="s">
        <v>4</v>
      </c>
      <c r="C4" s="167"/>
      <c r="D4" s="167"/>
      <c r="E4" s="254"/>
      <c r="F4" s="168"/>
      <c r="G4" s="254"/>
      <c r="H4" s="254"/>
      <c r="I4" s="254"/>
      <c r="J4" s="254"/>
      <c r="K4" s="254"/>
      <c r="L4" s="254"/>
      <c r="M4" s="254"/>
      <c r="N4" s="254"/>
      <c r="O4" s="165" t="s">
        <v>5</v>
      </c>
      <c r="P4" s="367" t="s">
        <v>135</v>
      </c>
      <c r="Q4" s="368"/>
      <c r="R4" s="368"/>
      <c r="S4" s="368"/>
      <c r="T4" s="368"/>
      <c r="U4" s="369"/>
      <c r="V4" s="166"/>
      <c r="W4" s="166"/>
      <c r="X4" s="166"/>
      <c r="Y4" s="166"/>
      <c r="Z4" s="166"/>
      <c r="AH4" s="254"/>
      <c r="AI4" s="254"/>
      <c r="AJ4" s="254"/>
      <c r="AK4" s="254"/>
      <c r="AL4" s="161"/>
      <c r="AM4" s="254"/>
      <c r="AN4" s="254"/>
      <c r="AO4" s="254"/>
      <c r="AP4" s="254"/>
      <c r="AQ4" s="254"/>
      <c r="AR4" s="254"/>
      <c r="AS4" s="254"/>
    </row>
    <row r="5" spans="2:51" x14ac:dyDescent="0.25">
      <c r="B5" s="254"/>
      <c r="C5" s="254"/>
      <c r="D5" s="254"/>
      <c r="E5" s="169"/>
      <c r="F5" s="169"/>
      <c r="G5" s="254"/>
      <c r="H5" s="254"/>
      <c r="I5" s="254"/>
      <c r="J5" s="254"/>
      <c r="K5" s="254"/>
      <c r="L5" s="254"/>
      <c r="M5" s="254"/>
      <c r="N5" s="254"/>
      <c r="O5" s="165" t="s">
        <v>6</v>
      </c>
      <c r="P5" s="367" t="s">
        <v>133</v>
      </c>
      <c r="Q5" s="368"/>
      <c r="R5" s="368"/>
      <c r="S5" s="368"/>
      <c r="T5" s="368"/>
      <c r="U5" s="369"/>
      <c r="V5" s="166"/>
      <c r="W5" s="166"/>
      <c r="X5" s="166"/>
      <c r="Y5" s="166"/>
      <c r="Z5" s="166"/>
      <c r="AH5" s="254"/>
      <c r="AI5" s="254"/>
      <c r="AJ5" s="254"/>
      <c r="AK5" s="254"/>
      <c r="AL5" s="161"/>
      <c r="AM5" s="254"/>
      <c r="AN5" s="254"/>
      <c r="AO5" s="254"/>
      <c r="AP5" s="254"/>
      <c r="AQ5" s="254"/>
      <c r="AR5" s="254"/>
      <c r="AS5" s="254"/>
    </row>
    <row r="6" spans="2:51" x14ac:dyDescent="0.25">
      <c r="B6" s="367" t="s">
        <v>7</v>
      </c>
      <c r="C6" s="369"/>
      <c r="D6" s="370" t="s">
        <v>8</v>
      </c>
      <c r="E6" s="371"/>
      <c r="F6" s="371"/>
      <c r="G6" s="371"/>
      <c r="H6" s="372"/>
      <c r="I6" s="254"/>
      <c r="J6" s="254"/>
      <c r="K6" s="165"/>
      <c r="L6" s="373">
        <v>41686</v>
      </c>
      <c r="M6" s="373"/>
      <c r="N6" s="170"/>
      <c r="O6" s="170"/>
      <c r="P6" s="171"/>
      <c r="Q6" s="171"/>
      <c r="R6" s="171"/>
      <c r="S6" s="171"/>
      <c r="T6" s="171"/>
      <c r="U6" s="171"/>
      <c r="V6" s="171"/>
      <c r="W6" s="172"/>
      <c r="X6" s="172"/>
      <c r="Y6" s="172"/>
      <c r="Z6" s="172"/>
      <c r="AA6" s="172"/>
      <c r="AB6" s="172"/>
      <c r="AC6" s="172"/>
      <c r="AD6" s="172"/>
      <c r="AE6" s="172"/>
      <c r="AJ6" s="302"/>
      <c r="AM6" s="174"/>
      <c r="AN6" s="174"/>
      <c r="AO6" s="174"/>
      <c r="AP6" s="174"/>
      <c r="AQ6" s="174"/>
      <c r="AR6" s="174"/>
      <c r="AS6" s="175"/>
    </row>
    <row r="7" spans="2:51" ht="36" x14ac:dyDescent="0.25">
      <c r="B7" s="374" t="s">
        <v>9</v>
      </c>
      <c r="C7" s="375"/>
      <c r="D7" s="374" t="s">
        <v>10</v>
      </c>
      <c r="E7" s="376"/>
      <c r="F7" s="376"/>
      <c r="G7" s="375"/>
      <c r="H7" s="337" t="s">
        <v>11</v>
      </c>
      <c r="I7" s="338" t="s">
        <v>12</v>
      </c>
      <c r="J7" s="338" t="s">
        <v>13</v>
      </c>
      <c r="K7" s="338" t="s">
        <v>14</v>
      </c>
      <c r="L7" s="161"/>
      <c r="M7" s="161"/>
      <c r="N7" s="161"/>
      <c r="O7" s="337" t="s">
        <v>15</v>
      </c>
      <c r="P7" s="374" t="s">
        <v>16</v>
      </c>
      <c r="Q7" s="376"/>
      <c r="R7" s="376"/>
      <c r="S7" s="376"/>
      <c r="T7" s="375"/>
      <c r="U7" s="387" t="s">
        <v>17</v>
      </c>
      <c r="V7" s="387"/>
      <c r="W7" s="338" t="s">
        <v>18</v>
      </c>
      <c r="X7" s="374" t="s">
        <v>19</v>
      </c>
      <c r="Y7" s="375"/>
      <c r="Z7" s="374" t="s">
        <v>20</v>
      </c>
      <c r="AA7" s="375"/>
      <c r="AB7" s="374" t="s">
        <v>21</v>
      </c>
      <c r="AC7" s="375"/>
      <c r="AD7" s="374" t="s">
        <v>22</v>
      </c>
      <c r="AE7" s="375"/>
      <c r="AF7" s="338" t="s">
        <v>23</v>
      </c>
      <c r="AG7" s="338" t="s">
        <v>24</v>
      </c>
      <c r="AH7" s="338" t="s">
        <v>25</v>
      </c>
      <c r="AI7" s="338" t="s">
        <v>26</v>
      </c>
      <c r="AJ7" s="374" t="s">
        <v>27</v>
      </c>
      <c r="AK7" s="376"/>
      <c r="AL7" s="376"/>
      <c r="AM7" s="376"/>
      <c r="AN7" s="375"/>
      <c r="AO7" s="374" t="s">
        <v>28</v>
      </c>
      <c r="AP7" s="376"/>
      <c r="AQ7" s="375"/>
      <c r="AR7" s="338" t="s">
        <v>29</v>
      </c>
      <c r="AS7" s="176"/>
      <c r="AT7" s="161"/>
      <c r="AU7" s="161"/>
      <c r="AV7" s="161"/>
      <c r="AW7" s="161"/>
      <c r="AX7" s="161"/>
      <c r="AY7" s="161"/>
    </row>
    <row r="8" spans="2:51" x14ac:dyDescent="0.25">
      <c r="B8" s="377">
        <v>41965</v>
      </c>
      <c r="C8" s="378"/>
      <c r="D8" s="379" t="s">
        <v>30</v>
      </c>
      <c r="E8" s="380"/>
      <c r="F8" s="380"/>
      <c r="G8" s="381"/>
      <c r="H8" s="177"/>
      <c r="I8" s="379" t="s">
        <v>30</v>
      </c>
      <c r="J8" s="380"/>
      <c r="K8" s="381"/>
      <c r="L8" s="178"/>
      <c r="M8" s="178"/>
      <c r="N8" s="178"/>
      <c r="O8" s="177" t="s">
        <v>31</v>
      </c>
      <c r="P8" s="177" t="s">
        <v>31</v>
      </c>
      <c r="Q8" s="177" t="s">
        <v>32</v>
      </c>
      <c r="R8" s="177" t="s">
        <v>32</v>
      </c>
      <c r="S8" s="177" t="s">
        <v>31</v>
      </c>
      <c r="T8" s="177" t="s">
        <v>33</v>
      </c>
      <c r="U8" s="382" t="s">
        <v>34</v>
      </c>
      <c r="V8" s="382"/>
      <c r="W8" s="179" t="s">
        <v>35</v>
      </c>
      <c r="X8" s="383">
        <v>0</v>
      </c>
      <c r="Y8" s="384"/>
      <c r="Z8" s="385" t="s">
        <v>36</v>
      </c>
      <c r="AA8" s="386"/>
      <c r="AB8" s="383">
        <v>1185</v>
      </c>
      <c r="AC8" s="384"/>
      <c r="AD8" s="388">
        <v>800</v>
      </c>
      <c r="AE8" s="389"/>
      <c r="AF8" s="177"/>
      <c r="AG8" s="179">
        <f>AG34-AG10</f>
        <v>25494</v>
      </c>
      <c r="AH8" s="180"/>
      <c r="AI8" s="180"/>
      <c r="AJ8" s="177" t="s">
        <v>37</v>
      </c>
      <c r="AK8" s="177" t="s">
        <v>37</v>
      </c>
      <c r="AL8" s="177" t="s">
        <v>37</v>
      </c>
      <c r="AM8" s="177" t="s">
        <v>37</v>
      </c>
      <c r="AN8" s="177" t="s">
        <v>37</v>
      </c>
      <c r="AO8" s="177" t="s">
        <v>37</v>
      </c>
      <c r="AP8" s="177" t="s">
        <v>32</v>
      </c>
      <c r="AQ8" s="177" t="s">
        <v>32</v>
      </c>
      <c r="AR8" s="177" t="s">
        <v>38</v>
      </c>
      <c r="AS8" s="176"/>
      <c r="AV8" s="181" t="s">
        <v>39</v>
      </c>
    </row>
    <row r="9" spans="2:51" ht="60" x14ac:dyDescent="0.25">
      <c r="B9" s="390" t="s">
        <v>40</v>
      </c>
      <c r="C9" s="390"/>
      <c r="D9" s="391" t="s">
        <v>41</v>
      </c>
      <c r="E9" s="392"/>
      <c r="F9" s="393" t="s">
        <v>42</v>
      </c>
      <c r="G9" s="392"/>
      <c r="H9" s="394" t="s">
        <v>43</v>
      </c>
      <c r="I9" s="390" t="s">
        <v>44</v>
      </c>
      <c r="J9" s="390"/>
      <c r="K9" s="390"/>
      <c r="L9" s="338" t="s">
        <v>45</v>
      </c>
      <c r="M9" s="387" t="s">
        <v>46</v>
      </c>
      <c r="N9" s="182" t="s">
        <v>47</v>
      </c>
      <c r="O9" s="395" t="s">
        <v>48</v>
      </c>
      <c r="P9" s="395" t="s">
        <v>49</v>
      </c>
      <c r="Q9" s="183" t="s">
        <v>50</v>
      </c>
      <c r="R9" s="402" t="s">
        <v>51</v>
      </c>
      <c r="S9" s="403"/>
      <c r="T9" s="404"/>
      <c r="U9" s="339" t="s">
        <v>52</v>
      </c>
      <c r="V9" s="339" t="s">
        <v>53</v>
      </c>
      <c r="W9" s="390" t="s">
        <v>54</v>
      </c>
      <c r="X9" s="408" t="s">
        <v>55</v>
      </c>
      <c r="Y9" s="409"/>
      <c r="Z9" s="409"/>
      <c r="AA9" s="409"/>
      <c r="AB9" s="409"/>
      <c r="AC9" s="409"/>
      <c r="AD9" s="409"/>
      <c r="AE9" s="410"/>
      <c r="AF9" s="341" t="s">
        <v>56</v>
      </c>
      <c r="AG9" s="341" t="s">
        <v>57</v>
      </c>
      <c r="AH9" s="397" t="s">
        <v>58</v>
      </c>
      <c r="AI9" s="411" t="s">
        <v>59</v>
      </c>
      <c r="AJ9" s="339" t="s">
        <v>60</v>
      </c>
      <c r="AK9" s="339" t="s">
        <v>61</v>
      </c>
      <c r="AL9" s="339" t="s">
        <v>62</v>
      </c>
      <c r="AM9" s="339" t="s">
        <v>63</v>
      </c>
      <c r="AN9" s="339" t="s">
        <v>64</v>
      </c>
      <c r="AO9" s="339" t="s">
        <v>65</v>
      </c>
      <c r="AP9" s="339" t="s">
        <v>66</v>
      </c>
      <c r="AQ9" s="395" t="s">
        <v>67</v>
      </c>
      <c r="AR9" s="339" t="s">
        <v>68</v>
      </c>
      <c r="AS9" s="397" t="s">
        <v>69</v>
      </c>
      <c r="AV9" s="184" t="s">
        <v>70</v>
      </c>
      <c r="AW9" s="184" t="s">
        <v>71</v>
      </c>
      <c r="AY9" s="185" t="s">
        <v>72</v>
      </c>
    </row>
    <row r="10" spans="2:51" x14ac:dyDescent="0.25">
      <c r="B10" s="339" t="s">
        <v>73</v>
      </c>
      <c r="C10" s="339" t="s">
        <v>74</v>
      </c>
      <c r="D10" s="339" t="s">
        <v>75</v>
      </c>
      <c r="E10" s="339" t="s">
        <v>76</v>
      </c>
      <c r="F10" s="339" t="s">
        <v>75</v>
      </c>
      <c r="G10" s="339" t="s">
        <v>76</v>
      </c>
      <c r="H10" s="394"/>
      <c r="I10" s="339" t="s">
        <v>76</v>
      </c>
      <c r="J10" s="339" t="s">
        <v>76</v>
      </c>
      <c r="K10" s="339" t="s">
        <v>76</v>
      </c>
      <c r="L10" s="177" t="s">
        <v>30</v>
      </c>
      <c r="M10" s="387"/>
      <c r="N10" s="177" t="s">
        <v>30</v>
      </c>
      <c r="O10" s="396"/>
      <c r="P10" s="396"/>
      <c r="Q10" s="150">
        <v>15024394</v>
      </c>
      <c r="R10" s="405"/>
      <c r="S10" s="406"/>
      <c r="T10" s="407"/>
      <c r="U10" s="339" t="s">
        <v>76</v>
      </c>
      <c r="V10" s="339" t="s">
        <v>76</v>
      </c>
      <c r="W10" s="390"/>
      <c r="X10" s="186" t="s">
        <v>77</v>
      </c>
      <c r="Y10" s="186" t="s">
        <v>78</v>
      </c>
      <c r="Z10" s="186" t="s">
        <v>79</v>
      </c>
      <c r="AA10" s="186" t="s">
        <v>80</v>
      </c>
      <c r="AB10" s="186" t="s">
        <v>81</v>
      </c>
      <c r="AC10" s="186" t="s">
        <v>82</v>
      </c>
      <c r="AD10" s="186" t="s">
        <v>83</v>
      </c>
      <c r="AE10" s="186" t="s">
        <v>84</v>
      </c>
      <c r="AF10" s="187"/>
      <c r="AG10" s="148">
        <f>'NOV 21'!AG34</f>
        <v>32587000</v>
      </c>
      <c r="AH10" s="397"/>
      <c r="AI10" s="412"/>
      <c r="AJ10" s="339" t="s">
        <v>85</v>
      </c>
      <c r="AK10" s="339" t="s">
        <v>85</v>
      </c>
      <c r="AL10" s="339" t="s">
        <v>85</v>
      </c>
      <c r="AM10" s="339" t="s">
        <v>85</v>
      </c>
      <c r="AN10" s="339" t="s">
        <v>85</v>
      </c>
      <c r="AO10" s="339" t="s">
        <v>85</v>
      </c>
      <c r="AP10" s="149">
        <f>'NOV 21'!AP34</f>
        <v>7170949</v>
      </c>
      <c r="AQ10" s="396"/>
      <c r="AR10" s="340" t="s">
        <v>86</v>
      </c>
      <c r="AS10" s="397"/>
      <c r="AV10" s="188" t="s">
        <v>87</v>
      </c>
      <c r="AW10" s="188" t="s">
        <v>88</v>
      </c>
      <c r="AY10" s="189"/>
    </row>
    <row r="11" spans="2:51" x14ac:dyDescent="0.25">
      <c r="B11" s="190">
        <v>2</v>
      </c>
      <c r="C11" s="190">
        <v>4.1666666666666664E-2</v>
      </c>
      <c r="D11" s="191">
        <v>11</v>
      </c>
      <c r="E11" s="192">
        <f>D11/1.42</f>
        <v>7.746478873239437</v>
      </c>
      <c r="F11" s="255">
        <v>66</v>
      </c>
      <c r="G11" s="192">
        <f>F11/1.42</f>
        <v>46.478873239436624</v>
      </c>
      <c r="H11" s="193" t="s">
        <v>89</v>
      </c>
      <c r="I11" s="193">
        <f>J11-(2/1.42)</f>
        <v>41.549295774647888</v>
      </c>
      <c r="J11" s="194">
        <f>(F11-5)/1.42</f>
        <v>42.95774647887324</v>
      </c>
      <c r="K11" s="193">
        <f>J11+(6/1.42)</f>
        <v>47.183098591549296</v>
      </c>
      <c r="L11" s="195">
        <v>14</v>
      </c>
      <c r="M11" s="196" t="s">
        <v>90</v>
      </c>
      <c r="N11" s="196">
        <v>11.4</v>
      </c>
      <c r="O11" s="197">
        <v>125</v>
      </c>
      <c r="P11" s="197">
        <v>96</v>
      </c>
      <c r="Q11" s="197">
        <v>15028466</v>
      </c>
      <c r="R11" s="198">
        <f>Q11-Q10</f>
        <v>4072</v>
      </c>
      <c r="S11" s="199">
        <f>R11*24/1000</f>
        <v>97.727999999999994</v>
      </c>
      <c r="T11" s="199">
        <f>R11/1000</f>
        <v>4.0720000000000001</v>
      </c>
      <c r="U11" s="200">
        <v>4.8</v>
      </c>
      <c r="V11" s="200">
        <f>U11</f>
        <v>4.8</v>
      </c>
      <c r="W11" s="262" t="s">
        <v>132</v>
      </c>
      <c r="X11" s="256">
        <v>0</v>
      </c>
      <c r="Y11" s="256">
        <v>0</v>
      </c>
      <c r="Z11" s="256">
        <v>1029</v>
      </c>
      <c r="AA11" s="256">
        <v>0</v>
      </c>
      <c r="AB11" s="256">
        <v>1110</v>
      </c>
      <c r="AC11" s="201" t="s">
        <v>91</v>
      </c>
      <c r="AD11" s="201" t="s">
        <v>91</v>
      </c>
      <c r="AE11" s="201" t="s">
        <v>91</v>
      </c>
      <c r="AF11" s="202" t="s">
        <v>91</v>
      </c>
      <c r="AG11" s="202">
        <v>32587694</v>
      </c>
      <c r="AH11" s="203">
        <f>IF(ISBLANK(AG11),"-",AG11-AG10)</f>
        <v>694</v>
      </c>
      <c r="AI11" s="204">
        <f>AH11/T11</f>
        <v>170.43222003929273</v>
      </c>
      <c r="AJ11" s="205">
        <v>0</v>
      </c>
      <c r="AK11" s="205">
        <v>0</v>
      </c>
      <c r="AL11" s="205">
        <v>1</v>
      </c>
      <c r="AM11" s="205">
        <v>0</v>
      </c>
      <c r="AN11" s="205">
        <v>1</v>
      </c>
      <c r="AO11" s="205">
        <v>0.35</v>
      </c>
      <c r="AP11" s="328">
        <v>7171876</v>
      </c>
      <c r="AQ11" s="256">
        <f>AP11-AP10</f>
        <v>927</v>
      </c>
      <c r="AR11" s="206"/>
      <c r="AS11" s="207" t="s">
        <v>114</v>
      </c>
      <c r="AV11" s="188" t="s">
        <v>89</v>
      </c>
      <c r="AW11" s="188" t="s">
        <v>92</v>
      </c>
      <c r="AY11" s="253" t="s">
        <v>134</v>
      </c>
    </row>
    <row r="12" spans="2:51" x14ac:dyDescent="0.25">
      <c r="B12" s="190">
        <v>2.0416666666666701</v>
      </c>
      <c r="C12" s="190">
        <v>8.3333333333333329E-2</v>
      </c>
      <c r="D12" s="191">
        <v>13</v>
      </c>
      <c r="E12" s="192">
        <f t="shared" ref="E12:E34" si="0">D12/1.42</f>
        <v>9.1549295774647899</v>
      </c>
      <c r="F12" s="255">
        <v>66</v>
      </c>
      <c r="G12" s="192">
        <f t="shared" ref="G12:G34" si="1">F12/1.42</f>
        <v>46.478873239436624</v>
      </c>
      <c r="H12" s="193" t="s">
        <v>89</v>
      </c>
      <c r="I12" s="193">
        <f t="shared" ref="I12:I34" si="2">J12-(2/1.42)</f>
        <v>41.549295774647888</v>
      </c>
      <c r="J12" s="194">
        <f>(F12-5)/1.42</f>
        <v>42.95774647887324</v>
      </c>
      <c r="K12" s="193">
        <f>J12+(6/1.42)</f>
        <v>47.183098591549296</v>
      </c>
      <c r="L12" s="195">
        <v>14</v>
      </c>
      <c r="M12" s="196" t="s">
        <v>90</v>
      </c>
      <c r="N12" s="196">
        <v>11.2</v>
      </c>
      <c r="O12" s="197">
        <v>121</v>
      </c>
      <c r="P12" s="197">
        <v>91</v>
      </c>
      <c r="Q12" s="197">
        <v>15032539</v>
      </c>
      <c r="R12" s="198">
        <f t="shared" ref="R12:R34" si="3">Q12-Q11</f>
        <v>4073</v>
      </c>
      <c r="S12" s="199">
        <f t="shared" ref="S12:S34" si="4">R12*24/1000</f>
        <v>97.751999999999995</v>
      </c>
      <c r="T12" s="199">
        <f t="shared" ref="T12:T34" si="5">R12/1000</f>
        <v>4.0730000000000004</v>
      </c>
      <c r="U12" s="200">
        <v>5.9</v>
      </c>
      <c r="V12" s="200">
        <f t="shared" ref="V12:V34" si="6">U12</f>
        <v>5.9</v>
      </c>
      <c r="W12" s="262" t="s">
        <v>132</v>
      </c>
      <c r="X12" s="256">
        <v>0</v>
      </c>
      <c r="Y12" s="256">
        <v>0</v>
      </c>
      <c r="Z12" s="256">
        <v>997</v>
      </c>
      <c r="AA12" s="256">
        <v>0</v>
      </c>
      <c r="AB12" s="256">
        <v>1110</v>
      </c>
      <c r="AC12" s="201" t="s">
        <v>91</v>
      </c>
      <c r="AD12" s="201" t="s">
        <v>91</v>
      </c>
      <c r="AE12" s="201" t="s">
        <v>91</v>
      </c>
      <c r="AF12" s="202" t="s">
        <v>91</v>
      </c>
      <c r="AG12" s="202">
        <v>32588390</v>
      </c>
      <c r="AH12" s="203">
        <f>IF(ISBLANK(AG12),"-",AG12-AG11)</f>
        <v>696</v>
      </c>
      <c r="AI12" s="204">
        <f t="shared" ref="AI12:AI34" si="7">AH12/T12</f>
        <v>170.88141419101399</v>
      </c>
      <c r="AJ12" s="205">
        <v>0</v>
      </c>
      <c r="AK12" s="205">
        <v>0</v>
      </c>
      <c r="AL12" s="205">
        <v>1</v>
      </c>
      <c r="AM12" s="205">
        <v>0</v>
      </c>
      <c r="AN12" s="205">
        <v>1</v>
      </c>
      <c r="AO12" s="205">
        <v>0.35</v>
      </c>
      <c r="AP12" s="256">
        <v>7172803</v>
      </c>
      <c r="AQ12" s="256">
        <f t="shared" ref="AQ12:AQ34" si="8">AP12-AP11</f>
        <v>927</v>
      </c>
      <c r="AR12" s="208"/>
      <c r="AS12" s="207" t="s">
        <v>114</v>
      </c>
      <c r="AV12" s="188" t="s">
        <v>93</v>
      </c>
      <c r="AW12" s="188" t="s">
        <v>94</v>
      </c>
      <c r="AY12" s="253" t="s">
        <v>3</v>
      </c>
    </row>
    <row r="13" spans="2:51" x14ac:dyDescent="0.25">
      <c r="B13" s="190">
        <v>2.0833333333333299</v>
      </c>
      <c r="C13" s="190">
        <v>0.125</v>
      </c>
      <c r="D13" s="191">
        <v>14</v>
      </c>
      <c r="E13" s="192">
        <f t="shared" si="0"/>
        <v>9.8591549295774659</v>
      </c>
      <c r="F13" s="255">
        <v>66</v>
      </c>
      <c r="G13" s="192">
        <f t="shared" si="1"/>
        <v>46.478873239436624</v>
      </c>
      <c r="H13" s="193" t="s">
        <v>89</v>
      </c>
      <c r="I13" s="193">
        <f t="shared" si="2"/>
        <v>41.549295774647888</v>
      </c>
      <c r="J13" s="194">
        <f>(F13-5)/1.42</f>
        <v>42.95774647887324</v>
      </c>
      <c r="K13" s="193">
        <f>J13+(6/1.42)</f>
        <v>47.183098591549296</v>
      </c>
      <c r="L13" s="195">
        <v>14</v>
      </c>
      <c r="M13" s="196" t="s">
        <v>90</v>
      </c>
      <c r="N13" s="196">
        <v>11.2</v>
      </c>
      <c r="O13" s="197">
        <v>124</v>
      </c>
      <c r="P13" s="197">
        <v>89</v>
      </c>
      <c r="Q13" s="197">
        <v>15036332</v>
      </c>
      <c r="R13" s="198">
        <f t="shared" si="3"/>
        <v>3793</v>
      </c>
      <c r="S13" s="199">
        <f t="shared" si="4"/>
        <v>91.031999999999996</v>
      </c>
      <c r="T13" s="199">
        <f t="shared" si="5"/>
        <v>3.7930000000000001</v>
      </c>
      <c r="U13" s="200">
        <v>7.4</v>
      </c>
      <c r="V13" s="200">
        <f t="shared" si="6"/>
        <v>7.4</v>
      </c>
      <c r="W13" s="262" t="s">
        <v>132</v>
      </c>
      <c r="X13" s="256">
        <v>0</v>
      </c>
      <c r="Y13" s="256">
        <v>0</v>
      </c>
      <c r="Z13" s="256">
        <v>966</v>
      </c>
      <c r="AA13" s="256">
        <v>0</v>
      </c>
      <c r="AB13" s="256">
        <v>1110</v>
      </c>
      <c r="AC13" s="201" t="s">
        <v>91</v>
      </c>
      <c r="AD13" s="201" t="s">
        <v>91</v>
      </c>
      <c r="AE13" s="201" t="s">
        <v>91</v>
      </c>
      <c r="AF13" s="202" t="s">
        <v>91</v>
      </c>
      <c r="AG13" s="202">
        <v>32589014</v>
      </c>
      <c r="AH13" s="203">
        <f>IF(ISBLANK(AG13),"-",AG13-AG12)</f>
        <v>624</v>
      </c>
      <c r="AI13" s="204">
        <f t="shared" si="7"/>
        <v>164.51357764302662</v>
      </c>
      <c r="AJ13" s="205">
        <v>0</v>
      </c>
      <c r="AK13" s="205">
        <v>0</v>
      </c>
      <c r="AL13" s="205">
        <v>1</v>
      </c>
      <c r="AM13" s="205">
        <v>0</v>
      </c>
      <c r="AN13" s="205">
        <v>1</v>
      </c>
      <c r="AO13" s="205">
        <v>0.35</v>
      </c>
      <c r="AP13" s="256">
        <v>7174056</v>
      </c>
      <c r="AQ13" s="256">
        <f t="shared" si="8"/>
        <v>1253</v>
      </c>
      <c r="AR13" s="206"/>
      <c r="AS13" s="207" t="s">
        <v>114</v>
      </c>
      <c r="AV13" s="188" t="s">
        <v>95</v>
      </c>
      <c r="AW13" s="188" t="s">
        <v>96</v>
      </c>
      <c r="AY13" s="253" t="s">
        <v>136</v>
      </c>
    </row>
    <row r="14" spans="2:51" x14ac:dyDescent="0.25">
      <c r="B14" s="190">
        <v>2.125</v>
      </c>
      <c r="C14" s="190">
        <v>0.16666666666666699</v>
      </c>
      <c r="D14" s="191">
        <v>14</v>
      </c>
      <c r="E14" s="192">
        <f t="shared" si="0"/>
        <v>9.8591549295774659</v>
      </c>
      <c r="F14" s="255">
        <v>66</v>
      </c>
      <c r="G14" s="192">
        <f t="shared" si="1"/>
        <v>46.478873239436624</v>
      </c>
      <c r="H14" s="193" t="s">
        <v>89</v>
      </c>
      <c r="I14" s="193">
        <f t="shared" si="2"/>
        <v>41.549295774647888</v>
      </c>
      <c r="J14" s="194">
        <f>(F14-5)/1.42</f>
        <v>42.95774647887324</v>
      </c>
      <c r="K14" s="193">
        <f>J14+(6/1.42)</f>
        <v>47.183098591549296</v>
      </c>
      <c r="L14" s="195">
        <v>14</v>
      </c>
      <c r="M14" s="196" t="s">
        <v>90</v>
      </c>
      <c r="N14" s="196">
        <v>12.8</v>
      </c>
      <c r="O14" s="197">
        <v>118</v>
      </c>
      <c r="P14" s="197">
        <v>96</v>
      </c>
      <c r="Q14" s="197">
        <v>15040435</v>
      </c>
      <c r="R14" s="198">
        <f t="shared" si="3"/>
        <v>4103</v>
      </c>
      <c r="S14" s="199">
        <f t="shared" si="4"/>
        <v>98.471999999999994</v>
      </c>
      <c r="T14" s="199">
        <f t="shared" si="5"/>
        <v>4.1029999999999998</v>
      </c>
      <c r="U14" s="200">
        <v>8.8000000000000007</v>
      </c>
      <c r="V14" s="200">
        <f t="shared" si="6"/>
        <v>8.8000000000000007</v>
      </c>
      <c r="W14" s="262" t="s">
        <v>132</v>
      </c>
      <c r="X14" s="256">
        <v>0</v>
      </c>
      <c r="Y14" s="256">
        <v>0</v>
      </c>
      <c r="Z14" s="256">
        <v>1005</v>
      </c>
      <c r="AA14" s="256">
        <v>0</v>
      </c>
      <c r="AB14" s="256">
        <v>1080</v>
      </c>
      <c r="AC14" s="201" t="s">
        <v>91</v>
      </c>
      <c r="AD14" s="201" t="s">
        <v>91</v>
      </c>
      <c r="AE14" s="201" t="s">
        <v>91</v>
      </c>
      <c r="AF14" s="202" t="s">
        <v>91</v>
      </c>
      <c r="AG14" s="202">
        <v>32589632</v>
      </c>
      <c r="AH14" s="203">
        <f t="shared" ref="AH14:AH34" si="9">IF(ISBLANK(AG14),"-",AG14-AG13)</f>
        <v>618</v>
      </c>
      <c r="AI14" s="204">
        <f t="shared" si="7"/>
        <v>150.62149646600051</v>
      </c>
      <c r="AJ14" s="205">
        <v>0</v>
      </c>
      <c r="AK14" s="205">
        <v>0</v>
      </c>
      <c r="AL14" s="205">
        <v>1</v>
      </c>
      <c r="AM14" s="205">
        <v>0</v>
      </c>
      <c r="AN14" s="205">
        <v>1</v>
      </c>
      <c r="AO14" s="205">
        <v>0.35</v>
      </c>
      <c r="AP14" s="256">
        <v>7175494</v>
      </c>
      <c r="AQ14" s="256">
        <f t="shared" si="8"/>
        <v>1438</v>
      </c>
      <c r="AR14" s="206"/>
      <c r="AS14" s="207" t="s">
        <v>114</v>
      </c>
      <c r="AT14" s="209"/>
      <c r="AV14" s="188" t="s">
        <v>97</v>
      </c>
      <c r="AW14" s="188" t="s">
        <v>98</v>
      </c>
      <c r="AY14" s="253" t="s">
        <v>135</v>
      </c>
    </row>
    <row r="15" spans="2:51" x14ac:dyDescent="0.25">
      <c r="B15" s="190">
        <v>2.1666666666666701</v>
      </c>
      <c r="C15" s="190">
        <v>0.20833333333333301</v>
      </c>
      <c r="D15" s="191">
        <v>18</v>
      </c>
      <c r="E15" s="192">
        <f t="shared" si="0"/>
        <v>12.67605633802817</v>
      </c>
      <c r="F15" s="255">
        <v>66</v>
      </c>
      <c r="G15" s="192">
        <f t="shared" si="1"/>
        <v>46.478873239436624</v>
      </c>
      <c r="H15" s="193" t="s">
        <v>89</v>
      </c>
      <c r="I15" s="193">
        <f t="shared" si="2"/>
        <v>41.549295774647888</v>
      </c>
      <c r="J15" s="194">
        <f>(F15-5)/1.42</f>
        <v>42.95774647887324</v>
      </c>
      <c r="K15" s="193">
        <f>J15+(6/1.42)</f>
        <v>47.183098591549296</v>
      </c>
      <c r="L15" s="195">
        <v>18</v>
      </c>
      <c r="M15" s="196" t="s">
        <v>90</v>
      </c>
      <c r="N15" s="196">
        <v>13.1</v>
      </c>
      <c r="O15" s="197">
        <v>116</v>
      </c>
      <c r="P15" s="197">
        <v>101</v>
      </c>
      <c r="Q15" s="197">
        <v>15044538</v>
      </c>
      <c r="R15" s="198">
        <f t="shared" si="3"/>
        <v>4103</v>
      </c>
      <c r="S15" s="199">
        <f t="shared" si="4"/>
        <v>98.471999999999994</v>
      </c>
      <c r="T15" s="199">
        <f t="shared" si="5"/>
        <v>4.1029999999999998</v>
      </c>
      <c r="U15" s="200">
        <v>9.5</v>
      </c>
      <c r="V15" s="200">
        <f t="shared" si="6"/>
        <v>9.5</v>
      </c>
      <c r="W15" s="262" t="s">
        <v>132</v>
      </c>
      <c r="X15" s="256">
        <v>0</v>
      </c>
      <c r="Y15" s="256">
        <v>0</v>
      </c>
      <c r="Z15" s="256">
        <v>1010</v>
      </c>
      <c r="AA15" s="256">
        <v>0</v>
      </c>
      <c r="AB15" s="256">
        <v>1080</v>
      </c>
      <c r="AC15" s="201" t="s">
        <v>91</v>
      </c>
      <c r="AD15" s="201" t="s">
        <v>91</v>
      </c>
      <c r="AE15" s="201" t="s">
        <v>91</v>
      </c>
      <c r="AF15" s="202" t="s">
        <v>91</v>
      </c>
      <c r="AG15" s="202">
        <v>32590250</v>
      </c>
      <c r="AH15" s="203">
        <f t="shared" si="9"/>
        <v>618</v>
      </c>
      <c r="AI15" s="204">
        <f t="shared" si="7"/>
        <v>150.62149646600051</v>
      </c>
      <c r="AJ15" s="205">
        <v>0</v>
      </c>
      <c r="AK15" s="205">
        <v>0</v>
      </c>
      <c r="AL15" s="205">
        <v>1</v>
      </c>
      <c r="AM15" s="205">
        <v>0</v>
      </c>
      <c r="AN15" s="205">
        <v>1</v>
      </c>
      <c r="AO15" s="205">
        <v>0.35</v>
      </c>
      <c r="AP15" s="256">
        <v>7176215</v>
      </c>
      <c r="AQ15" s="256">
        <f t="shared" si="8"/>
        <v>721</v>
      </c>
      <c r="AR15" s="206"/>
      <c r="AS15" s="207" t="s">
        <v>114</v>
      </c>
      <c r="AV15" s="188" t="s">
        <v>99</v>
      </c>
      <c r="AW15" s="188" t="s">
        <v>100</v>
      </c>
      <c r="AY15" s="253" t="s">
        <v>143</v>
      </c>
    </row>
    <row r="16" spans="2:51" x14ac:dyDescent="0.25">
      <c r="B16" s="190">
        <v>2.2083333333333299</v>
      </c>
      <c r="C16" s="190">
        <v>0.25</v>
      </c>
      <c r="D16" s="191">
        <v>16</v>
      </c>
      <c r="E16" s="192">
        <f t="shared" si="0"/>
        <v>11.267605633802818</v>
      </c>
      <c r="F16" s="210">
        <v>68</v>
      </c>
      <c r="G16" s="192">
        <f t="shared" si="1"/>
        <v>47.887323943661976</v>
      </c>
      <c r="H16" s="193" t="s">
        <v>89</v>
      </c>
      <c r="I16" s="193">
        <f t="shared" si="2"/>
        <v>46.478873239436624</v>
      </c>
      <c r="J16" s="194">
        <f t="shared" ref="J16:J25" si="10">F16/1.42</f>
        <v>47.887323943661976</v>
      </c>
      <c r="K16" s="193">
        <f>J16+1.42</f>
        <v>49.307323943661977</v>
      </c>
      <c r="L16" s="195">
        <v>19</v>
      </c>
      <c r="M16" s="196" t="s">
        <v>101</v>
      </c>
      <c r="N16" s="196">
        <v>13.1</v>
      </c>
      <c r="O16" s="197">
        <v>114</v>
      </c>
      <c r="P16" s="197">
        <v>114</v>
      </c>
      <c r="Q16" s="197">
        <v>15048643</v>
      </c>
      <c r="R16" s="198">
        <f t="shared" si="3"/>
        <v>4105</v>
      </c>
      <c r="S16" s="199">
        <f t="shared" si="4"/>
        <v>98.52</v>
      </c>
      <c r="T16" s="199">
        <f t="shared" si="5"/>
        <v>4.1050000000000004</v>
      </c>
      <c r="U16" s="200">
        <v>9.5</v>
      </c>
      <c r="V16" s="200">
        <f t="shared" si="6"/>
        <v>9.5</v>
      </c>
      <c r="W16" s="262" t="s">
        <v>132</v>
      </c>
      <c r="X16" s="256">
        <v>0</v>
      </c>
      <c r="Y16" s="256">
        <v>0</v>
      </c>
      <c r="Z16" s="256">
        <v>1114</v>
      </c>
      <c r="AA16" s="256">
        <v>0</v>
      </c>
      <c r="AB16" s="256">
        <v>1080</v>
      </c>
      <c r="AC16" s="201" t="s">
        <v>91</v>
      </c>
      <c r="AD16" s="201" t="s">
        <v>91</v>
      </c>
      <c r="AE16" s="201" t="s">
        <v>91</v>
      </c>
      <c r="AF16" s="202" t="s">
        <v>91</v>
      </c>
      <c r="AG16" s="202">
        <v>32590870</v>
      </c>
      <c r="AH16" s="203">
        <f t="shared" si="9"/>
        <v>620</v>
      </c>
      <c r="AI16" s="204">
        <f t="shared" si="7"/>
        <v>151.03532277710107</v>
      </c>
      <c r="AJ16" s="205">
        <v>0</v>
      </c>
      <c r="AK16" s="205">
        <v>0</v>
      </c>
      <c r="AL16" s="205">
        <v>1</v>
      </c>
      <c r="AM16" s="205">
        <v>0</v>
      </c>
      <c r="AN16" s="205">
        <v>1</v>
      </c>
      <c r="AO16" s="329">
        <v>0</v>
      </c>
      <c r="AP16" s="256">
        <v>7176215</v>
      </c>
      <c r="AQ16" s="256">
        <f t="shared" si="8"/>
        <v>0</v>
      </c>
      <c r="AR16" s="208"/>
      <c r="AS16" s="207" t="s">
        <v>102</v>
      </c>
      <c r="AV16" s="188" t="s">
        <v>103</v>
      </c>
      <c r="AW16" s="188" t="s">
        <v>104</v>
      </c>
      <c r="AY16" s="253" t="s">
        <v>133</v>
      </c>
    </row>
    <row r="17" spans="1:51" x14ac:dyDescent="0.25">
      <c r="B17" s="190">
        <v>2.25</v>
      </c>
      <c r="C17" s="190">
        <v>0.29166666666666702</v>
      </c>
      <c r="D17" s="191">
        <v>8</v>
      </c>
      <c r="E17" s="192">
        <f t="shared" si="0"/>
        <v>5.6338028169014089</v>
      </c>
      <c r="F17" s="210">
        <v>83</v>
      </c>
      <c r="G17" s="192">
        <f t="shared" si="1"/>
        <v>58.450704225352112</v>
      </c>
      <c r="H17" s="193" t="s">
        <v>89</v>
      </c>
      <c r="I17" s="193">
        <f t="shared" si="2"/>
        <v>57.04225352112676</v>
      </c>
      <c r="J17" s="194">
        <f t="shared" si="10"/>
        <v>58.450704225352112</v>
      </c>
      <c r="K17" s="193">
        <f t="shared" ref="K17:K22" si="11">J17+1.42</f>
        <v>59.870704225352114</v>
      </c>
      <c r="L17" s="195">
        <v>19</v>
      </c>
      <c r="M17" s="196" t="s">
        <v>101</v>
      </c>
      <c r="N17" s="196">
        <v>16.7</v>
      </c>
      <c r="O17" s="197">
        <v>140</v>
      </c>
      <c r="P17" s="197">
        <v>144</v>
      </c>
      <c r="Q17" s="197">
        <v>15054522</v>
      </c>
      <c r="R17" s="198">
        <f t="shared" si="3"/>
        <v>5879</v>
      </c>
      <c r="S17" s="199">
        <f t="shared" si="4"/>
        <v>141.096</v>
      </c>
      <c r="T17" s="199">
        <f t="shared" si="5"/>
        <v>5.8789999999999996</v>
      </c>
      <c r="U17" s="200">
        <v>9.3000000000000007</v>
      </c>
      <c r="V17" s="200">
        <f t="shared" si="6"/>
        <v>9.3000000000000007</v>
      </c>
      <c r="W17" s="262" t="s">
        <v>152</v>
      </c>
      <c r="X17" s="256">
        <v>0</v>
      </c>
      <c r="Y17" s="256">
        <v>999</v>
      </c>
      <c r="Z17" s="256">
        <v>1196</v>
      </c>
      <c r="AA17" s="256">
        <v>1185</v>
      </c>
      <c r="AB17" s="256">
        <v>1199</v>
      </c>
      <c r="AC17" s="201" t="s">
        <v>91</v>
      </c>
      <c r="AD17" s="201" t="s">
        <v>91</v>
      </c>
      <c r="AE17" s="201" t="s">
        <v>91</v>
      </c>
      <c r="AF17" s="202" t="s">
        <v>91</v>
      </c>
      <c r="AG17" s="202">
        <v>32592162</v>
      </c>
      <c r="AH17" s="203">
        <f t="shared" si="9"/>
        <v>1292</v>
      </c>
      <c r="AI17" s="204">
        <f t="shared" si="7"/>
        <v>219.76526620173502</v>
      </c>
      <c r="AJ17" s="205">
        <v>0</v>
      </c>
      <c r="AK17" s="205">
        <v>1</v>
      </c>
      <c r="AL17" s="205">
        <v>1</v>
      </c>
      <c r="AM17" s="205">
        <v>1</v>
      </c>
      <c r="AN17" s="205">
        <v>1</v>
      </c>
      <c r="AO17" s="329">
        <v>0</v>
      </c>
      <c r="AP17" s="256">
        <v>7176215</v>
      </c>
      <c r="AQ17" s="256">
        <f t="shared" si="8"/>
        <v>0</v>
      </c>
      <c r="AR17" s="206"/>
      <c r="AS17" s="207" t="s">
        <v>102</v>
      </c>
      <c r="AT17" s="209"/>
      <c r="AV17" s="188" t="s">
        <v>105</v>
      </c>
      <c r="AW17" s="188" t="s">
        <v>106</v>
      </c>
      <c r="AY17" s="257"/>
    </row>
    <row r="18" spans="1:51" x14ac:dyDescent="0.25">
      <c r="B18" s="190">
        <v>2.2916666666666701</v>
      </c>
      <c r="C18" s="190">
        <v>0.33333333333333298</v>
      </c>
      <c r="D18" s="191">
        <v>7</v>
      </c>
      <c r="E18" s="192">
        <f t="shared" si="0"/>
        <v>4.9295774647887329</v>
      </c>
      <c r="F18" s="210">
        <v>83</v>
      </c>
      <c r="G18" s="192">
        <f t="shared" si="1"/>
        <v>58.450704225352112</v>
      </c>
      <c r="H18" s="193" t="s">
        <v>89</v>
      </c>
      <c r="I18" s="193">
        <f t="shared" si="2"/>
        <v>57.04225352112676</v>
      </c>
      <c r="J18" s="194">
        <f t="shared" si="10"/>
        <v>58.450704225352112</v>
      </c>
      <c r="K18" s="193">
        <f t="shared" si="11"/>
        <v>59.870704225352114</v>
      </c>
      <c r="L18" s="195">
        <v>19</v>
      </c>
      <c r="M18" s="196" t="s">
        <v>101</v>
      </c>
      <c r="N18" s="196">
        <v>17.3</v>
      </c>
      <c r="O18" s="197">
        <v>137</v>
      </c>
      <c r="P18" s="197">
        <v>150</v>
      </c>
      <c r="Q18" s="197">
        <v>15060742</v>
      </c>
      <c r="R18" s="198">
        <f t="shared" si="3"/>
        <v>6220</v>
      </c>
      <c r="S18" s="199">
        <f t="shared" si="4"/>
        <v>149.28</v>
      </c>
      <c r="T18" s="199">
        <f t="shared" si="5"/>
        <v>6.22</v>
      </c>
      <c r="U18" s="200">
        <v>8.8000000000000007</v>
      </c>
      <c r="V18" s="200">
        <f t="shared" si="6"/>
        <v>8.8000000000000007</v>
      </c>
      <c r="W18" s="262" t="s">
        <v>152</v>
      </c>
      <c r="X18" s="256">
        <v>0</v>
      </c>
      <c r="Y18" s="256">
        <v>1041</v>
      </c>
      <c r="Z18" s="256">
        <v>1195</v>
      </c>
      <c r="AA18" s="256">
        <v>1185</v>
      </c>
      <c r="AB18" s="256">
        <v>1198</v>
      </c>
      <c r="AC18" s="201" t="s">
        <v>91</v>
      </c>
      <c r="AD18" s="201" t="s">
        <v>91</v>
      </c>
      <c r="AE18" s="201" t="s">
        <v>91</v>
      </c>
      <c r="AF18" s="202" t="s">
        <v>91</v>
      </c>
      <c r="AG18" s="202">
        <v>32593542</v>
      </c>
      <c r="AH18" s="203">
        <f t="shared" si="9"/>
        <v>1380</v>
      </c>
      <c r="AI18" s="204">
        <f t="shared" si="7"/>
        <v>221.86495176848877</v>
      </c>
      <c r="AJ18" s="205">
        <v>0</v>
      </c>
      <c r="AK18" s="205">
        <v>1</v>
      </c>
      <c r="AL18" s="205">
        <v>1</v>
      </c>
      <c r="AM18" s="205">
        <v>1</v>
      </c>
      <c r="AN18" s="205">
        <v>1</v>
      </c>
      <c r="AO18" s="329">
        <v>0</v>
      </c>
      <c r="AP18" s="256">
        <v>7176215</v>
      </c>
      <c r="AQ18" s="256">
        <f t="shared" si="8"/>
        <v>0</v>
      </c>
      <c r="AR18" s="206"/>
      <c r="AS18" s="207" t="s">
        <v>102</v>
      </c>
      <c r="AV18" s="188" t="s">
        <v>107</v>
      </c>
      <c r="AW18" s="188" t="s">
        <v>108</v>
      </c>
      <c r="AY18" s="257"/>
    </row>
    <row r="19" spans="1:51" x14ac:dyDescent="0.25">
      <c r="B19" s="190">
        <v>2.3333333333333299</v>
      </c>
      <c r="C19" s="190">
        <v>0.375</v>
      </c>
      <c r="D19" s="191">
        <v>6</v>
      </c>
      <c r="E19" s="192">
        <f t="shared" si="0"/>
        <v>4.2253521126760569</v>
      </c>
      <c r="F19" s="210">
        <v>83</v>
      </c>
      <c r="G19" s="192">
        <f t="shared" si="1"/>
        <v>58.450704225352112</v>
      </c>
      <c r="H19" s="193" t="s">
        <v>89</v>
      </c>
      <c r="I19" s="193">
        <f t="shared" si="2"/>
        <v>57.04225352112676</v>
      </c>
      <c r="J19" s="194">
        <f t="shared" si="10"/>
        <v>58.450704225352112</v>
      </c>
      <c r="K19" s="193">
        <f t="shared" si="11"/>
        <v>59.870704225352114</v>
      </c>
      <c r="L19" s="195">
        <v>19</v>
      </c>
      <c r="M19" s="196" t="s">
        <v>101</v>
      </c>
      <c r="N19" s="196">
        <v>18.399999999999999</v>
      </c>
      <c r="O19" s="197">
        <v>133</v>
      </c>
      <c r="P19" s="197">
        <v>148</v>
      </c>
      <c r="Q19" s="197">
        <v>15066997</v>
      </c>
      <c r="R19" s="198">
        <f t="shared" si="3"/>
        <v>6255</v>
      </c>
      <c r="S19" s="199">
        <f t="shared" si="4"/>
        <v>150.12</v>
      </c>
      <c r="T19" s="199">
        <f t="shared" si="5"/>
        <v>6.2549999999999999</v>
      </c>
      <c r="U19" s="200">
        <v>8.1</v>
      </c>
      <c r="V19" s="200">
        <f t="shared" si="6"/>
        <v>8.1</v>
      </c>
      <c r="W19" s="262" t="s">
        <v>152</v>
      </c>
      <c r="X19" s="256">
        <v>0</v>
      </c>
      <c r="Y19" s="256">
        <v>1123</v>
      </c>
      <c r="Z19" s="256">
        <v>1195</v>
      </c>
      <c r="AA19" s="256">
        <v>1185</v>
      </c>
      <c r="AB19" s="256">
        <v>1198</v>
      </c>
      <c r="AC19" s="201" t="s">
        <v>91</v>
      </c>
      <c r="AD19" s="201" t="s">
        <v>91</v>
      </c>
      <c r="AE19" s="201" t="s">
        <v>91</v>
      </c>
      <c r="AF19" s="202" t="s">
        <v>91</v>
      </c>
      <c r="AG19" s="202">
        <v>32594948</v>
      </c>
      <c r="AH19" s="203">
        <f t="shared" si="9"/>
        <v>1406</v>
      </c>
      <c r="AI19" s="204">
        <f t="shared" si="7"/>
        <v>224.78017585931255</v>
      </c>
      <c r="AJ19" s="205">
        <v>0</v>
      </c>
      <c r="AK19" s="205">
        <v>1</v>
      </c>
      <c r="AL19" s="205">
        <v>1</v>
      </c>
      <c r="AM19" s="205">
        <v>1</v>
      </c>
      <c r="AN19" s="205">
        <v>1</v>
      </c>
      <c r="AO19" s="329">
        <v>0</v>
      </c>
      <c r="AP19" s="256">
        <v>7176215</v>
      </c>
      <c r="AQ19" s="256">
        <f t="shared" si="8"/>
        <v>0</v>
      </c>
      <c r="AR19" s="206"/>
      <c r="AS19" s="207" t="s">
        <v>102</v>
      </c>
      <c r="AV19" s="188" t="s">
        <v>109</v>
      </c>
      <c r="AW19" s="188" t="s">
        <v>110</v>
      </c>
      <c r="AY19" s="257"/>
    </row>
    <row r="20" spans="1:51" x14ac:dyDescent="0.25">
      <c r="B20" s="190">
        <v>2.375</v>
      </c>
      <c r="C20" s="190">
        <v>0.41666666666666669</v>
      </c>
      <c r="D20" s="191">
        <v>6</v>
      </c>
      <c r="E20" s="192">
        <f t="shared" si="0"/>
        <v>4.2253521126760569</v>
      </c>
      <c r="F20" s="210">
        <v>83</v>
      </c>
      <c r="G20" s="192">
        <f t="shared" si="1"/>
        <v>58.450704225352112</v>
      </c>
      <c r="H20" s="193" t="s">
        <v>89</v>
      </c>
      <c r="I20" s="193">
        <f t="shared" si="2"/>
        <v>57.04225352112676</v>
      </c>
      <c r="J20" s="194">
        <f t="shared" si="10"/>
        <v>58.450704225352112</v>
      </c>
      <c r="K20" s="193">
        <f t="shared" si="11"/>
        <v>59.870704225352114</v>
      </c>
      <c r="L20" s="195">
        <v>19</v>
      </c>
      <c r="M20" s="196" t="s">
        <v>101</v>
      </c>
      <c r="N20" s="196">
        <v>17.7</v>
      </c>
      <c r="O20" s="197">
        <v>131</v>
      </c>
      <c r="P20" s="197">
        <v>155</v>
      </c>
      <c r="Q20" s="197">
        <v>15073301</v>
      </c>
      <c r="R20" s="198">
        <f t="shared" si="3"/>
        <v>6304</v>
      </c>
      <c r="S20" s="199">
        <f t="shared" si="4"/>
        <v>151.29599999999999</v>
      </c>
      <c r="T20" s="199">
        <f t="shared" si="5"/>
        <v>6.3040000000000003</v>
      </c>
      <c r="U20" s="200">
        <v>7.2</v>
      </c>
      <c r="V20" s="200">
        <f t="shared" si="6"/>
        <v>7.2</v>
      </c>
      <c r="W20" s="262" t="s">
        <v>152</v>
      </c>
      <c r="X20" s="256">
        <v>0</v>
      </c>
      <c r="Y20" s="256">
        <v>1173</v>
      </c>
      <c r="Z20" s="256">
        <v>1195</v>
      </c>
      <c r="AA20" s="256">
        <v>1185</v>
      </c>
      <c r="AB20" s="256">
        <v>1198</v>
      </c>
      <c r="AC20" s="201" t="s">
        <v>91</v>
      </c>
      <c r="AD20" s="201" t="s">
        <v>91</v>
      </c>
      <c r="AE20" s="201" t="s">
        <v>91</v>
      </c>
      <c r="AF20" s="202" t="s">
        <v>91</v>
      </c>
      <c r="AG20" s="202">
        <v>32596382</v>
      </c>
      <c r="AH20" s="203">
        <f t="shared" si="9"/>
        <v>1434</v>
      </c>
      <c r="AI20" s="204">
        <f t="shared" si="7"/>
        <v>227.4746192893401</v>
      </c>
      <c r="AJ20" s="205">
        <v>0</v>
      </c>
      <c r="AK20" s="205">
        <v>1</v>
      </c>
      <c r="AL20" s="205">
        <v>1</v>
      </c>
      <c r="AM20" s="205">
        <v>1</v>
      </c>
      <c r="AN20" s="205">
        <v>1</v>
      </c>
      <c r="AO20" s="329">
        <v>0</v>
      </c>
      <c r="AP20" s="256">
        <v>7176215</v>
      </c>
      <c r="AQ20" s="256">
        <f t="shared" si="8"/>
        <v>0</v>
      </c>
      <c r="AR20" s="208"/>
      <c r="AS20" s="207" t="s">
        <v>102</v>
      </c>
      <c r="AY20" s="257"/>
    </row>
    <row r="21" spans="1:51" x14ac:dyDescent="0.25">
      <c r="B21" s="190">
        <v>2.4166666666666701</v>
      </c>
      <c r="C21" s="190">
        <v>0.45833333333333298</v>
      </c>
      <c r="D21" s="191">
        <v>7</v>
      </c>
      <c r="E21" s="192">
        <f t="shared" si="0"/>
        <v>4.9295774647887329</v>
      </c>
      <c r="F21" s="210">
        <v>83</v>
      </c>
      <c r="G21" s="192">
        <f t="shared" si="1"/>
        <v>58.450704225352112</v>
      </c>
      <c r="H21" s="193" t="s">
        <v>89</v>
      </c>
      <c r="I21" s="193">
        <f t="shared" si="2"/>
        <v>57.04225352112676</v>
      </c>
      <c r="J21" s="194">
        <f t="shared" si="10"/>
        <v>58.450704225352112</v>
      </c>
      <c r="K21" s="193">
        <f t="shared" si="11"/>
        <v>59.870704225352114</v>
      </c>
      <c r="L21" s="195">
        <v>19</v>
      </c>
      <c r="M21" s="196" t="s">
        <v>101</v>
      </c>
      <c r="N21" s="196">
        <v>17.7</v>
      </c>
      <c r="O21" s="197">
        <v>130</v>
      </c>
      <c r="P21" s="197">
        <v>153</v>
      </c>
      <c r="Q21" s="197">
        <v>15079659</v>
      </c>
      <c r="R21" s="198">
        <f>Q21-Q20</f>
        <v>6358</v>
      </c>
      <c r="S21" s="199">
        <f t="shared" si="4"/>
        <v>152.59200000000001</v>
      </c>
      <c r="T21" s="199">
        <f t="shared" si="5"/>
        <v>6.3579999999999997</v>
      </c>
      <c r="U21" s="200">
        <v>6.2</v>
      </c>
      <c r="V21" s="200">
        <f t="shared" si="6"/>
        <v>6.2</v>
      </c>
      <c r="W21" s="262" t="s">
        <v>152</v>
      </c>
      <c r="X21" s="256">
        <v>0</v>
      </c>
      <c r="Y21" s="256">
        <v>1133</v>
      </c>
      <c r="Z21" s="256">
        <v>1195</v>
      </c>
      <c r="AA21" s="256">
        <v>1185</v>
      </c>
      <c r="AB21" s="256">
        <v>1198</v>
      </c>
      <c r="AC21" s="201" t="s">
        <v>91</v>
      </c>
      <c r="AD21" s="201" t="s">
        <v>91</v>
      </c>
      <c r="AE21" s="201" t="s">
        <v>91</v>
      </c>
      <c r="AF21" s="202" t="s">
        <v>91</v>
      </c>
      <c r="AG21" s="202">
        <v>32597830</v>
      </c>
      <c r="AH21" s="203">
        <f t="shared" si="9"/>
        <v>1448</v>
      </c>
      <c r="AI21" s="204">
        <f t="shared" si="7"/>
        <v>227.74457376533502</v>
      </c>
      <c r="AJ21" s="205">
        <v>0</v>
      </c>
      <c r="AK21" s="205">
        <v>1</v>
      </c>
      <c r="AL21" s="205">
        <v>1</v>
      </c>
      <c r="AM21" s="205">
        <v>1</v>
      </c>
      <c r="AN21" s="205">
        <v>1</v>
      </c>
      <c r="AO21" s="329">
        <v>0</v>
      </c>
      <c r="AP21" s="256">
        <v>7176215</v>
      </c>
      <c r="AQ21" s="256">
        <f t="shared" si="8"/>
        <v>0</v>
      </c>
      <c r="AR21" s="206"/>
      <c r="AS21" s="207" t="s">
        <v>102</v>
      </c>
      <c r="AY21" s="257"/>
    </row>
    <row r="22" spans="1:51" x14ac:dyDescent="0.25">
      <c r="B22" s="190">
        <v>2.4583333333333299</v>
      </c>
      <c r="C22" s="190">
        <v>0.5</v>
      </c>
      <c r="D22" s="191">
        <v>6</v>
      </c>
      <c r="E22" s="192">
        <f t="shared" si="0"/>
        <v>4.2253521126760569</v>
      </c>
      <c r="F22" s="210">
        <v>83</v>
      </c>
      <c r="G22" s="192">
        <f t="shared" si="1"/>
        <v>58.450704225352112</v>
      </c>
      <c r="H22" s="193" t="s">
        <v>89</v>
      </c>
      <c r="I22" s="193">
        <f t="shared" si="2"/>
        <v>57.04225352112676</v>
      </c>
      <c r="J22" s="194">
        <f t="shared" si="10"/>
        <v>58.450704225352112</v>
      </c>
      <c r="K22" s="193">
        <f t="shared" si="11"/>
        <v>59.870704225352114</v>
      </c>
      <c r="L22" s="195">
        <v>19</v>
      </c>
      <c r="M22" s="196" t="s">
        <v>101</v>
      </c>
      <c r="N22" s="196">
        <v>17.3</v>
      </c>
      <c r="O22" s="197">
        <v>130</v>
      </c>
      <c r="P22" s="197">
        <v>148</v>
      </c>
      <c r="Q22" s="197">
        <v>15085847</v>
      </c>
      <c r="R22" s="198">
        <f t="shared" si="3"/>
        <v>6188</v>
      </c>
      <c r="S22" s="199">
        <f t="shared" si="4"/>
        <v>148.512</v>
      </c>
      <c r="T22" s="199">
        <f t="shared" si="5"/>
        <v>6.1879999999999997</v>
      </c>
      <c r="U22" s="200">
        <v>5.3</v>
      </c>
      <c r="V22" s="200">
        <f t="shared" si="6"/>
        <v>5.3</v>
      </c>
      <c r="W22" s="262" t="s">
        <v>152</v>
      </c>
      <c r="X22" s="256">
        <v>0</v>
      </c>
      <c r="Y22" s="256">
        <v>1162</v>
      </c>
      <c r="Z22" s="256">
        <v>1195</v>
      </c>
      <c r="AA22" s="256">
        <v>1185</v>
      </c>
      <c r="AB22" s="256">
        <v>1198</v>
      </c>
      <c r="AC22" s="201" t="s">
        <v>91</v>
      </c>
      <c r="AD22" s="201" t="s">
        <v>91</v>
      </c>
      <c r="AE22" s="201" t="s">
        <v>91</v>
      </c>
      <c r="AF22" s="202" t="s">
        <v>91</v>
      </c>
      <c r="AG22" s="202">
        <v>32599266</v>
      </c>
      <c r="AH22" s="203">
        <f t="shared" si="9"/>
        <v>1436</v>
      </c>
      <c r="AI22" s="204">
        <f t="shared" si="7"/>
        <v>232.06205559146736</v>
      </c>
      <c r="AJ22" s="205">
        <v>0</v>
      </c>
      <c r="AK22" s="205">
        <v>1</v>
      </c>
      <c r="AL22" s="205">
        <v>1</v>
      </c>
      <c r="AM22" s="205">
        <v>1</v>
      </c>
      <c r="AN22" s="205">
        <v>1</v>
      </c>
      <c r="AO22" s="329">
        <v>0</v>
      </c>
      <c r="AP22" s="256">
        <v>7176215</v>
      </c>
      <c r="AQ22" s="256">
        <f t="shared" si="8"/>
        <v>0</v>
      </c>
      <c r="AR22" s="206"/>
      <c r="AS22" s="207" t="s">
        <v>102</v>
      </c>
      <c r="AV22" s="211" t="s">
        <v>111</v>
      </c>
      <c r="AY22" s="257"/>
    </row>
    <row r="23" spans="1:51" x14ac:dyDescent="0.25">
      <c r="A23" s="301" t="s">
        <v>144</v>
      </c>
      <c r="B23" s="190">
        <v>2.5</v>
      </c>
      <c r="C23" s="190">
        <v>0.54166666666666696</v>
      </c>
      <c r="D23" s="191">
        <v>4</v>
      </c>
      <c r="E23" s="192">
        <f t="shared" si="0"/>
        <v>2.8169014084507045</v>
      </c>
      <c r="F23" s="255">
        <v>81</v>
      </c>
      <c r="G23" s="192">
        <f t="shared" si="1"/>
        <v>57.04225352112676</v>
      </c>
      <c r="H23" s="193" t="s">
        <v>89</v>
      </c>
      <c r="I23" s="193">
        <f t="shared" si="2"/>
        <v>55.633802816901408</v>
      </c>
      <c r="J23" s="194">
        <f t="shared" si="10"/>
        <v>57.04225352112676</v>
      </c>
      <c r="K23" s="193">
        <f>J23+(6/1.42)</f>
        <v>61.267605633802816</v>
      </c>
      <c r="L23" s="195">
        <v>19</v>
      </c>
      <c r="M23" s="196" t="s">
        <v>101</v>
      </c>
      <c r="N23" s="196">
        <v>17.5</v>
      </c>
      <c r="O23" s="197">
        <v>128</v>
      </c>
      <c r="P23" s="197">
        <v>145</v>
      </c>
      <c r="Q23" s="197">
        <v>15091902</v>
      </c>
      <c r="R23" s="198">
        <f t="shared" si="3"/>
        <v>6055</v>
      </c>
      <c r="S23" s="199">
        <f t="shared" si="4"/>
        <v>145.32</v>
      </c>
      <c r="T23" s="199">
        <f t="shared" si="5"/>
        <v>6.0549999999999997</v>
      </c>
      <c r="U23" s="200">
        <v>4.5</v>
      </c>
      <c r="V23" s="200">
        <f t="shared" si="6"/>
        <v>4.5</v>
      </c>
      <c r="W23" s="262" t="s">
        <v>152</v>
      </c>
      <c r="X23" s="256">
        <v>0</v>
      </c>
      <c r="Y23" s="256">
        <v>1132</v>
      </c>
      <c r="Z23" s="256">
        <v>1195</v>
      </c>
      <c r="AA23" s="256">
        <v>1185</v>
      </c>
      <c r="AB23" s="256">
        <v>1198</v>
      </c>
      <c r="AC23" s="201" t="s">
        <v>91</v>
      </c>
      <c r="AD23" s="201" t="s">
        <v>91</v>
      </c>
      <c r="AE23" s="201" t="s">
        <v>91</v>
      </c>
      <c r="AF23" s="202" t="s">
        <v>91</v>
      </c>
      <c r="AG23" s="202">
        <v>32600666</v>
      </c>
      <c r="AH23" s="203">
        <f t="shared" si="9"/>
        <v>1400</v>
      </c>
      <c r="AI23" s="204">
        <f t="shared" si="7"/>
        <v>231.21387283236996</v>
      </c>
      <c r="AJ23" s="205">
        <v>0</v>
      </c>
      <c r="AK23" s="205">
        <v>1</v>
      </c>
      <c r="AL23" s="205">
        <v>1</v>
      </c>
      <c r="AM23" s="205">
        <v>1</v>
      </c>
      <c r="AN23" s="205">
        <v>1</v>
      </c>
      <c r="AO23" s="329">
        <v>0</v>
      </c>
      <c r="AP23" s="256">
        <v>7176215</v>
      </c>
      <c r="AQ23" s="256">
        <f t="shared" si="8"/>
        <v>0</v>
      </c>
      <c r="AR23" s="206"/>
      <c r="AS23" s="207" t="s">
        <v>114</v>
      </c>
      <c r="AT23" s="209"/>
      <c r="AV23" s="212" t="s">
        <v>112</v>
      </c>
      <c r="AW23" s="213" t="s">
        <v>113</v>
      </c>
      <c r="AY23" s="257"/>
    </row>
    <row r="24" spans="1:51" x14ac:dyDescent="0.25">
      <c r="B24" s="190">
        <v>2.5416666666666701</v>
      </c>
      <c r="C24" s="190">
        <v>0.58333333333333404</v>
      </c>
      <c r="D24" s="191">
        <v>4</v>
      </c>
      <c r="E24" s="192">
        <f t="shared" si="0"/>
        <v>2.8169014084507045</v>
      </c>
      <c r="F24" s="255">
        <v>81</v>
      </c>
      <c r="G24" s="192">
        <f t="shared" si="1"/>
        <v>57.04225352112676</v>
      </c>
      <c r="H24" s="193" t="s">
        <v>89</v>
      </c>
      <c r="I24" s="193">
        <f t="shared" si="2"/>
        <v>55.633802816901408</v>
      </c>
      <c r="J24" s="194">
        <f t="shared" si="10"/>
        <v>57.04225352112676</v>
      </c>
      <c r="K24" s="193">
        <f t="shared" ref="K24:K34" si="12">J24+(6/1.42)</f>
        <v>61.267605633802816</v>
      </c>
      <c r="L24" s="195">
        <v>18</v>
      </c>
      <c r="M24" s="196" t="s">
        <v>101</v>
      </c>
      <c r="N24" s="196">
        <v>17.3</v>
      </c>
      <c r="O24" s="197">
        <v>130</v>
      </c>
      <c r="P24" s="197">
        <v>146</v>
      </c>
      <c r="Q24" s="197">
        <v>15097821</v>
      </c>
      <c r="R24" s="198">
        <f t="shared" si="3"/>
        <v>5919</v>
      </c>
      <c r="S24" s="199">
        <f t="shared" si="4"/>
        <v>142.05600000000001</v>
      </c>
      <c r="T24" s="199">
        <f t="shared" si="5"/>
        <v>5.9189999999999996</v>
      </c>
      <c r="U24" s="200">
        <v>3.4</v>
      </c>
      <c r="V24" s="200">
        <f t="shared" si="6"/>
        <v>3.4</v>
      </c>
      <c r="W24" s="262" t="s">
        <v>152</v>
      </c>
      <c r="X24" s="256">
        <v>0</v>
      </c>
      <c r="Y24" s="256">
        <v>1142</v>
      </c>
      <c r="Z24" s="256">
        <v>1195</v>
      </c>
      <c r="AA24" s="256">
        <v>1185</v>
      </c>
      <c r="AB24" s="256">
        <v>1198</v>
      </c>
      <c r="AC24" s="201" t="s">
        <v>91</v>
      </c>
      <c r="AD24" s="201" t="s">
        <v>91</v>
      </c>
      <c r="AE24" s="201" t="s">
        <v>91</v>
      </c>
      <c r="AF24" s="202" t="s">
        <v>91</v>
      </c>
      <c r="AG24" s="202">
        <v>32602054</v>
      </c>
      <c r="AH24" s="203">
        <f t="shared" si="9"/>
        <v>1388</v>
      </c>
      <c r="AI24" s="204">
        <f t="shared" si="7"/>
        <v>234.49907078898465</v>
      </c>
      <c r="AJ24" s="205">
        <v>0</v>
      </c>
      <c r="AK24" s="205">
        <v>1</v>
      </c>
      <c r="AL24" s="205">
        <v>1</v>
      </c>
      <c r="AM24" s="205">
        <v>1</v>
      </c>
      <c r="AN24" s="205">
        <v>1</v>
      </c>
      <c r="AO24" s="329">
        <v>0</v>
      </c>
      <c r="AP24" s="256">
        <v>7176215</v>
      </c>
      <c r="AQ24" s="256">
        <f t="shared" si="8"/>
        <v>0</v>
      </c>
      <c r="AR24" s="208"/>
      <c r="AS24" s="207" t="s">
        <v>114</v>
      </c>
      <c r="AV24" s="214" t="s">
        <v>30</v>
      </c>
      <c r="AW24" s="214">
        <v>14.7</v>
      </c>
      <c r="AY24" s="257"/>
    </row>
    <row r="25" spans="1:51" x14ac:dyDescent="0.25">
      <c r="B25" s="190">
        <v>2.5833333333333299</v>
      </c>
      <c r="C25" s="190">
        <v>0.625</v>
      </c>
      <c r="D25" s="191">
        <v>4</v>
      </c>
      <c r="E25" s="192">
        <f t="shared" si="0"/>
        <v>2.8169014084507045</v>
      </c>
      <c r="F25" s="255">
        <v>81</v>
      </c>
      <c r="G25" s="192">
        <f t="shared" si="1"/>
        <v>57.04225352112676</v>
      </c>
      <c r="H25" s="193" t="s">
        <v>89</v>
      </c>
      <c r="I25" s="193">
        <f t="shared" si="2"/>
        <v>55.633802816901408</v>
      </c>
      <c r="J25" s="194">
        <f t="shared" si="10"/>
        <v>57.04225352112676</v>
      </c>
      <c r="K25" s="193">
        <f t="shared" si="12"/>
        <v>61.267605633802816</v>
      </c>
      <c r="L25" s="195">
        <v>18</v>
      </c>
      <c r="M25" s="196" t="s">
        <v>101</v>
      </c>
      <c r="N25" s="196">
        <v>16.899999999999999</v>
      </c>
      <c r="O25" s="197">
        <v>132</v>
      </c>
      <c r="P25" s="197">
        <v>146</v>
      </c>
      <c r="Q25" s="197">
        <v>15103740</v>
      </c>
      <c r="R25" s="198">
        <f t="shared" si="3"/>
        <v>5919</v>
      </c>
      <c r="S25" s="199">
        <f t="shared" si="4"/>
        <v>142.05600000000001</v>
      </c>
      <c r="T25" s="199">
        <f t="shared" si="5"/>
        <v>5.9189999999999996</v>
      </c>
      <c r="U25" s="200">
        <v>2.8</v>
      </c>
      <c r="V25" s="200">
        <f t="shared" si="6"/>
        <v>2.8</v>
      </c>
      <c r="W25" s="262" t="s">
        <v>152</v>
      </c>
      <c r="X25" s="256">
        <v>0</v>
      </c>
      <c r="Y25" s="256">
        <v>1111</v>
      </c>
      <c r="Z25" s="256">
        <v>1195</v>
      </c>
      <c r="AA25" s="256">
        <v>1185</v>
      </c>
      <c r="AB25" s="256">
        <v>1198</v>
      </c>
      <c r="AC25" s="201" t="s">
        <v>91</v>
      </c>
      <c r="AD25" s="201" t="s">
        <v>91</v>
      </c>
      <c r="AE25" s="201" t="s">
        <v>91</v>
      </c>
      <c r="AF25" s="202" t="s">
        <v>91</v>
      </c>
      <c r="AG25" s="202">
        <v>32603442</v>
      </c>
      <c r="AH25" s="203">
        <f t="shared" si="9"/>
        <v>1388</v>
      </c>
      <c r="AI25" s="204">
        <f t="shared" si="7"/>
        <v>234.49907078898465</v>
      </c>
      <c r="AJ25" s="205">
        <v>0</v>
      </c>
      <c r="AK25" s="205">
        <v>1</v>
      </c>
      <c r="AL25" s="205">
        <v>1</v>
      </c>
      <c r="AM25" s="205">
        <v>1</v>
      </c>
      <c r="AN25" s="205">
        <v>1</v>
      </c>
      <c r="AO25" s="329">
        <v>0</v>
      </c>
      <c r="AP25" s="256">
        <v>7176215</v>
      </c>
      <c r="AQ25" s="256">
        <f t="shared" si="8"/>
        <v>0</v>
      </c>
      <c r="AR25" s="206"/>
      <c r="AS25" s="207" t="s">
        <v>114</v>
      </c>
      <c r="AV25" s="214" t="s">
        <v>75</v>
      </c>
      <c r="AW25" s="214">
        <v>10.36</v>
      </c>
      <c r="AY25" s="257"/>
    </row>
    <row r="26" spans="1:51" x14ac:dyDescent="0.25">
      <c r="B26" s="190">
        <v>2.625</v>
      </c>
      <c r="C26" s="190">
        <v>0.66666666666666696</v>
      </c>
      <c r="D26" s="191">
        <v>4</v>
      </c>
      <c r="E26" s="192">
        <f t="shared" si="0"/>
        <v>2.8169014084507045</v>
      </c>
      <c r="F26" s="255">
        <v>81</v>
      </c>
      <c r="G26" s="192">
        <f t="shared" si="1"/>
        <v>57.04225352112676</v>
      </c>
      <c r="H26" s="193" t="s">
        <v>89</v>
      </c>
      <c r="I26" s="193">
        <f t="shared" si="2"/>
        <v>53.521126760563384</v>
      </c>
      <c r="J26" s="194">
        <f>(F26-3)/1.42</f>
        <v>54.929577464788736</v>
      </c>
      <c r="K26" s="193">
        <f t="shared" si="12"/>
        <v>59.154929577464792</v>
      </c>
      <c r="L26" s="195">
        <v>18</v>
      </c>
      <c r="M26" s="196" t="s">
        <v>101</v>
      </c>
      <c r="N26" s="196">
        <v>16.7</v>
      </c>
      <c r="O26" s="197">
        <v>130</v>
      </c>
      <c r="P26" s="197">
        <v>141</v>
      </c>
      <c r="Q26" s="197">
        <v>15109661</v>
      </c>
      <c r="R26" s="198">
        <f t="shared" si="3"/>
        <v>5921</v>
      </c>
      <c r="S26" s="199">
        <f t="shared" si="4"/>
        <v>142.10400000000001</v>
      </c>
      <c r="T26" s="199">
        <f t="shared" si="5"/>
        <v>5.9210000000000003</v>
      </c>
      <c r="U26" s="200">
        <v>2.2000000000000002</v>
      </c>
      <c r="V26" s="200">
        <f t="shared" si="6"/>
        <v>2.2000000000000002</v>
      </c>
      <c r="W26" s="262" t="s">
        <v>152</v>
      </c>
      <c r="X26" s="256">
        <v>0</v>
      </c>
      <c r="Y26" s="256">
        <v>1091</v>
      </c>
      <c r="Z26" s="256">
        <v>1195</v>
      </c>
      <c r="AA26" s="256">
        <v>1185</v>
      </c>
      <c r="AB26" s="256">
        <v>1198</v>
      </c>
      <c r="AC26" s="201" t="s">
        <v>91</v>
      </c>
      <c r="AD26" s="201" t="s">
        <v>91</v>
      </c>
      <c r="AE26" s="201" t="s">
        <v>91</v>
      </c>
      <c r="AF26" s="202" t="s">
        <v>91</v>
      </c>
      <c r="AG26" s="202">
        <v>32604830</v>
      </c>
      <c r="AH26" s="203">
        <f t="shared" si="9"/>
        <v>1388</v>
      </c>
      <c r="AI26" s="204">
        <f t="shared" si="7"/>
        <v>234.41986150988006</v>
      </c>
      <c r="AJ26" s="205">
        <v>0</v>
      </c>
      <c r="AK26" s="205">
        <v>1</v>
      </c>
      <c r="AL26" s="205">
        <v>1</v>
      </c>
      <c r="AM26" s="205">
        <v>1</v>
      </c>
      <c r="AN26" s="205">
        <v>1</v>
      </c>
      <c r="AO26" s="329">
        <v>0</v>
      </c>
      <c r="AP26" s="256">
        <v>7176215</v>
      </c>
      <c r="AQ26" s="256">
        <f t="shared" si="8"/>
        <v>0</v>
      </c>
      <c r="AR26" s="206"/>
      <c r="AS26" s="207" t="s">
        <v>114</v>
      </c>
      <c r="AV26" s="214" t="s">
        <v>115</v>
      </c>
      <c r="AW26" s="214">
        <v>1.01325</v>
      </c>
      <c r="AY26" s="257"/>
    </row>
    <row r="27" spans="1:51" x14ac:dyDescent="0.25">
      <c r="B27" s="190">
        <v>2.6666666666666701</v>
      </c>
      <c r="C27" s="190">
        <v>0.70833333333333404</v>
      </c>
      <c r="D27" s="191">
        <v>3</v>
      </c>
      <c r="E27" s="192">
        <f t="shared" si="0"/>
        <v>2.1126760563380285</v>
      </c>
      <c r="F27" s="255">
        <v>81</v>
      </c>
      <c r="G27" s="192">
        <f t="shared" si="1"/>
        <v>57.04225352112676</v>
      </c>
      <c r="H27" s="193" t="s">
        <v>89</v>
      </c>
      <c r="I27" s="193">
        <f t="shared" si="2"/>
        <v>53.521126760563384</v>
      </c>
      <c r="J27" s="194">
        <f t="shared" ref="J27:J32" si="13">(F27-3)/1.42</f>
        <v>54.929577464788736</v>
      </c>
      <c r="K27" s="193">
        <f t="shared" si="12"/>
        <v>59.154929577464792</v>
      </c>
      <c r="L27" s="195">
        <v>18</v>
      </c>
      <c r="M27" s="196" t="s">
        <v>101</v>
      </c>
      <c r="N27" s="196">
        <v>16.7</v>
      </c>
      <c r="O27" s="197">
        <v>138</v>
      </c>
      <c r="P27" s="197">
        <v>136</v>
      </c>
      <c r="Q27" s="197">
        <v>15115417</v>
      </c>
      <c r="R27" s="198">
        <f t="shared" si="3"/>
        <v>5756</v>
      </c>
      <c r="S27" s="199">
        <f t="shared" si="4"/>
        <v>138.14400000000001</v>
      </c>
      <c r="T27" s="199">
        <f t="shared" si="5"/>
        <v>5.7560000000000002</v>
      </c>
      <c r="U27" s="200">
        <v>1.6</v>
      </c>
      <c r="V27" s="200">
        <f t="shared" si="6"/>
        <v>1.6</v>
      </c>
      <c r="W27" s="262" t="s">
        <v>152</v>
      </c>
      <c r="X27" s="256">
        <v>0</v>
      </c>
      <c r="Y27" s="256">
        <v>1193</v>
      </c>
      <c r="Z27" s="256">
        <v>1195</v>
      </c>
      <c r="AA27" s="256">
        <v>1185</v>
      </c>
      <c r="AB27" s="256">
        <v>1198</v>
      </c>
      <c r="AC27" s="201" t="s">
        <v>91</v>
      </c>
      <c r="AD27" s="201" t="s">
        <v>91</v>
      </c>
      <c r="AE27" s="201" t="s">
        <v>91</v>
      </c>
      <c r="AF27" s="202" t="s">
        <v>91</v>
      </c>
      <c r="AG27" s="202">
        <v>32606210</v>
      </c>
      <c r="AH27" s="203">
        <f t="shared" si="9"/>
        <v>1380</v>
      </c>
      <c r="AI27" s="204">
        <f t="shared" si="7"/>
        <v>239.74982626824183</v>
      </c>
      <c r="AJ27" s="205">
        <v>0</v>
      </c>
      <c r="AK27" s="205">
        <v>1</v>
      </c>
      <c r="AL27" s="205">
        <v>1</v>
      </c>
      <c r="AM27" s="205">
        <v>1</v>
      </c>
      <c r="AN27" s="205">
        <v>1</v>
      </c>
      <c r="AO27" s="329">
        <v>0</v>
      </c>
      <c r="AP27" s="256">
        <v>7176215</v>
      </c>
      <c r="AQ27" s="256">
        <f t="shared" si="8"/>
        <v>0</v>
      </c>
      <c r="AR27" s="206"/>
      <c r="AS27" s="207" t="s">
        <v>114</v>
      </c>
      <c r="AV27" s="214" t="s">
        <v>116</v>
      </c>
      <c r="AW27" s="214">
        <v>1</v>
      </c>
      <c r="AY27" s="257"/>
    </row>
    <row r="28" spans="1:51" x14ac:dyDescent="0.25">
      <c r="B28" s="190">
        <v>2.7083333333333299</v>
      </c>
      <c r="C28" s="190">
        <v>0.750000000000002</v>
      </c>
      <c r="D28" s="191">
        <v>3</v>
      </c>
      <c r="E28" s="192">
        <f t="shared" si="0"/>
        <v>2.1126760563380285</v>
      </c>
      <c r="F28" s="255">
        <v>78</v>
      </c>
      <c r="G28" s="192">
        <f t="shared" si="1"/>
        <v>54.929577464788736</v>
      </c>
      <c r="H28" s="193" t="s">
        <v>89</v>
      </c>
      <c r="I28" s="193">
        <f t="shared" si="2"/>
        <v>51.408450704225352</v>
      </c>
      <c r="J28" s="194">
        <f t="shared" si="13"/>
        <v>52.816901408450704</v>
      </c>
      <c r="K28" s="193">
        <f t="shared" si="12"/>
        <v>57.04225352112676</v>
      </c>
      <c r="L28" s="195">
        <v>18</v>
      </c>
      <c r="M28" s="196" t="s">
        <v>101</v>
      </c>
      <c r="N28" s="196">
        <v>16.7</v>
      </c>
      <c r="O28" s="197">
        <v>137</v>
      </c>
      <c r="P28" s="197">
        <v>128</v>
      </c>
      <c r="Q28" s="197">
        <v>15121117</v>
      </c>
      <c r="R28" s="198">
        <f t="shared" si="3"/>
        <v>5700</v>
      </c>
      <c r="S28" s="199">
        <f t="shared" si="4"/>
        <v>136.80000000000001</v>
      </c>
      <c r="T28" s="199">
        <f t="shared" si="5"/>
        <v>5.7</v>
      </c>
      <c r="U28" s="200">
        <v>1.5</v>
      </c>
      <c r="V28" s="200">
        <f t="shared" si="6"/>
        <v>1.5</v>
      </c>
      <c r="W28" s="262" t="s">
        <v>149</v>
      </c>
      <c r="X28" s="256">
        <v>0</v>
      </c>
      <c r="Y28" s="256">
        <v>0</v>
      </c>
      <c r="Z28" s="256">
        <v>1195</v>
      </c>
      <c r="AA28" s="256">
        <v>1185</v>
      </c>
      <c r="AB28" s="256">
        <v>1198</v>
      </c>
      <c r="AC28" s="201" t="s">
        <v>91</v>
      </c>
      <c r="AD28" s="201" t="s">
        <v>91</v>
      </c>
      <c r="AE28" s="201" t="s">
        <v>91</v>
      </c>
      <c r="AF28" s="202" t="s">
        <v>91</v>
      </c>
      <c r="AG28" s="202">
        <v>32607498</v>
      </c>
      <c r="AH28" s="203">
        <f t="shared" si="9"/>
        <v>1288</v>
      </c>
      <c r="AI28" s="204">
        <f t="shared" si="7"/>
        <v>225.96491228070175</v>
      </c>
      <c r="AJ28" s="205">
        <v>0</v>
      </c>
      <c r="AK28" s="205">
        <v>0</v>
      </c>
      <c r="AL28" s="205">
        <v>1</v>
      </c>
      <c r="AM28" s="205">
        <v>1</v>
      </c>
      <c r="AN28" s="205">
        <v>1</v>
      </c>
      <c r="AO28" s="329">
        <v>0</v>
      </c>
      <c r="AP28" s="256">
        <v>7176215</v>
      </c>
      <c r="AQ28" s="256">
        <f t="shared" si="8"/>
        <v>0</v>
      </c>
      <c r="AR28" s="208"/>
      <c r="AS28" s="207" t="s">
        <v>114</v>
      </c>
      <c r="AV28" s="214" t="s">
        <v>117</v>
      </c>
      <c r="AW28" s="214">
        <v>101.325</v>
      </c>
      <c r="AY28" s="257"/>
    </row>
    <row r="29" spans="1:51" x14ac:dyDescent="0.25">
      <c r="B29" s="190">
        <v>2.75</v>
      </c>
      <c r="C29" s="190">
        <v>0.79166666666666896</v>
      </c>
      <c r="D29" s="191">
        <v>6</v>
      </c>
      <c r="E29" s="192">
        <f t="shared" si="0"/>
        <v>4.2253521126760569</v>
      </c>
      <c r="F29" s="255">
        <v>66</v>
      </c>
      <c r="G29" s="192">
        <f t="shared" si="1"/>
        <v>46.478873239436624</v>
      </c>
      <c r="H29" s="193" t="s">
        <v>89</v>
      </c>
      <c r="I29" s="193">
        <f t="shared" si="2"/>
        <v>42.95774647887324</v>
      </c>
      <c r="J29" s="194">
        <f t="shared" si="13"/>
        <v>44.366197183098592</v>
      </c>
      <c r="K29" s="193">
        <f t="shared" si="12"/>
        <v>48.591549295774648</v>
      </c>
      <c r="L29" s="195">
        <v>18</v>
      </c>
      <c r="M29" s="196" t="s">
        <v>101</v>
      </c>
      <c r="N29" s="196">
        <v>16.600000000000001</v>
      </c>
      <c r="O29" s="197">
        <v>119</v>
      </c>
      <c r="P29" s="197">
        <v>117</v>
      </c>
      <c r="Q29" s="197">
        <v>15126118</v>
      </c>
      <c r="R29" s="198">
        <f t="shared" si="3"/>
        <v>5001</v>
      </c>
      <c r="S29" s="199">
        <f t="shared" si="4"/>
        <v>120.024</v>
      </c>
      <c r="T29" s="199">
        <f t="shared" si="5"/>
        <v>5.0010000000000003</v>
      </c>
      <c r="U29" s="200">
        <v>1.5</v>
      </c>
      <c r="V29" s="200">
        <f t="shared" si="6"/>
        <v>1.5</v>
      </c>
      <c r="W29" s="262" t="s">
        <v>132</v>
      </c>
      <c r="X29" s="256">
        <v>0</v>
      </c>
      <c r="Y29" s="256">
        <v>0</v>
      </c>
      <c r="Z29" s="256">
        <v>1167</v>
      </c>
      <c r="AA29" s="256">
        <v>0</v>
      </c>
      <c r="AB29" s="256">
        <v>1182</v>
      </c>
      <c r="AC29" s="201" t="s">
        <v>91</v>
      </c>
      <c r="AD29" s="201" t="s">
        <v>91</v>
      </c>
      <c r="AE29" s="201" t="s">
        <v>91</v>
      </c>
      <c r="AF29" s="202" t="s">
        <v>91</v>
      </c>
      <c r="AG29" s="202">
        <v>32608428</v>
      </c>
      <c r="AH29" s="203">
        <f t="shared" si="9"/>
        <v>930</v>
      </c>
      <c r="AI29" s="204">
        <f t="shared" si="7"/>
        <v>185.96280743851227</v>
      </c>
      <c r="AJ29" s="205">
        <v>0</v>
      </c>
      <c r="AK29" s="205">
        <v>0</v>
      </c>
      <c r="AL29" s="205">
        <v>1</v>
      </c>
      <c r="AM29" s="205">
        <v>0</v>
      </c>
      <c r="AN29" s="205">
        <v>1</v>
      </c>
      <c r="AO29" s="329">
        <v>0</v>
      </c>
      <c r="AP29" s="256">
        <v>7176215</v>
      </c>
      <c r="AQ29" s="256">
        <f t="shared" si="8"/>
        <v>0</v>
      </c>
      <c r="AR29" s="206"/>
      <c r="AS29" s="207" t="s">
        <v>114</v>
      </c>
      <c r="AY29" s="257"/>
    </row>
    <row r="30" spans="1:51" x14ac:dyDescent="0.25">
      <c r="B30" s="190">
        <v>2.7916666666666701</v>
      </c>
      <c r="C30" s="190">
        <v>0.83333333333333703</v>
      </c>
      <c r="D30" s="191">
        <v>7</v>
      </c>
      <c r="E30" s="192">
        <f t="shared" si="0"/>
        <v>4.9295774647887329</v>
      </c>
      <c r="F30" s="255">
        <v>66</v>
      </c>
      <c r="G30" s="192">
        <f t="shared" si="1"/>
        <v>46.478873239436624</v>
      </c>
      <c r="H30" s="193" t="s">
        <v>89</v>
      </c>
      <c r="I30" s="193">
        <f t="shared" si="2"/>
        <v>42.95774647887324</v>
      </c>
      <c r="J30" s="194">
        <f t="shared" si="13"/>
        <v>44.366197183098592</v>
      </c>
      <c r="K30" s="193">
        <f t="shared" si="12"/>
        <v>48.591549295774648</v>
      </c>
      <c r="L30" s="195">
        <v>18</v>
      </c>
      <c r="M30" s="196" t="s">
        <v>101</v>
      </c>
      <c r="N30" s="196">
        <v>16.600000000000001</v>
      </c>
      <c r="O30" s="197">
        <v>119</v>
      </c>
      <c r="P30" s="197">
        <v>112</v>
      </c>
      <c r="Q30" s="197">
        <v>15131078</v>
      </c>
      <c r="R30" s="198">
        <f t="shared" si="3"/>
        <v>4960</v>
      </c>
      <c r="S30" s="199">
        <f t="shared" si="4"/>
        <v>119.04</v>
      </c>
      <c r="T30" s="199">
        <f t="shared" si="5"/>
        <v>4.96</v>
      </c>
      <c r="U30" s="200">
        <v>1.5</v>
      </c>
      <c r="V30" s="200">
        <f t="shared" si="6"/>
        <v>1.5</v>
      </c>
      <c r="W30" s="262" t="s">
        <v>132</v>
      </c>
      <c r="X30" s="256">
        <v>0</v>
      </c>
      <c r="Y30" s="256">
        <v>0</v>
      </c>
      <c r="Z30" s="256">
        <v>1185</v>
      </c>
      <c r="AA30" s="256">
        <v>0</v>
      </c>
      <c r="AB30" s="256">
        <v>1150</v>
      </c>
      <c r="AC30" s="201" t="s">
        <v>91</v>
      </c>
      <c r="AD30" s="201" t="s">
        <v>91</v>
      </c>
      <c r="AE30" s="201" t="s">
        <v>91</v>
      </c>
      <c r="AF30" s="202" t="s">
        <v>91</v>
      </c>
      <c r="AG30" s="202">
        <v>32609322</v>
      </c>
      <c r="AH30" s="203">
        <f t="shared" si="9"/>
        <v>894</v>
      </c>
      <c r="AI30" s="204">
        <f t="shared" si="7"/>
        <v>180.24193548387098</v>
      </c>
      <c r="AJ30" s="205">
        <v>0</v>
      </c>
      <c r="AK30" s="205">
        <v>0</v>
      </c>
      <c r="AL30" s="205">
        <v>1</v>
      </c>
      <c r="AM30" s="205">
        <v>0</v>
      </c>
      <c r="AN30" s="205">
        <v>1</v>
      </c>
      <c r="AO30" s="329">
        <v>0</v>
      </c>
      <c r="AP30" s="256">
        <v>7176215</v>
      </c>
      <c r="AQ30" s="256">
        <f t="shared" si="8"/>
        <v>0</v>
      </c>
      <c r="AR30" s="206"/>
      <c r="AS30" s="207" t="s">
        <v>114</v>
      </c>
      <c r="AV30" s="398" t="s">
        <v>118</v>
      </c>
      <c r="AW30" s="398"/>
      <c r="AY30" s="257"/>
    </row>
    <row r="31" spans="1:51" x14ac:dyDescent="0.25">
      <c r="B31" s="190">
        <v>2.8333333333333299</v>
      </c>
      <c r="C31" s="190">
        <v>0.875000000000004</v>
      </c>
      <c r="D31" s="191">
        <v>14</v>
      </c>
      <c r="E31" s="192">
        <f>D31/1.42</f>
        <v>9.8591549295774659</v>
      </c>
      <c r="F31" s="255">
        <v>66</v>
      </c>
      <c r="G31" s="192">
        <f t="shared" si="1"/>
        <v>46.478873239436624</v>
      </c>
      <c r="H31" s="193" t="s">
        <v>89</v>
      </c>
      <c r="I31" s="193">
        <f t="shared" si="2"/>
        <v>42.95774647887324</v>
      </c>
      <c r="J31" s="194">
        <f t="shared" si="13"/>
        <v>44.366197183098592</v>
      </c>
      <c r="K31" s="193">
        <f t="shared" si="12"/>
        <v>48.591549295774648</v>
      </c>
      <c r="L31" s="195">
        <v>18</v>
      </c>
      <c r="M31" s="196" t="s">
        <v>101</v>
      </c>
      <c r="N31" s="196">
        <v>16.100000000000001</v>
      </c>
      <c r="O31" s="197">
        <v>115</v>
      </c>
      <c r="P31" s="197">
        <v>111</v>
      </c>
      <c r="Q31" s="197">
        <v>15135837</v>
      </c>
      <c r="R31" s="198">
        <f t="shared" si="3"/>
        <v>4759</v>
      </c>
      <c r="S31" s="199">
        <f t="shared" si="4"/>
        <v>114.21599999999999</v>
      </c>
      <c r="T31" s="199">
        <f t="shared" si="5"/>
        <v>4.7590000000000003</v>
      </c>
      <c r="U31" s="200">
        <v>1.5</v>
      </c>
      <c r="V31" s="200">
        <f t="shared" si="6"/>
        <v>1.5</v>
      </c>
      <c r="W31" s="262" t="s">
        <v>132</v>
      </c>
      <c r="X31" s="256">
        <v>0</v>
      </c>
      <c r="Y31" s="256">
        <v>0</v>
      </c>
      <c r="Z31" s="256">
        <v>1114</v>
      </c>
      <c r="AA31" s="256">
        <v>0</v>
      </c>
      <c r="AB31" s="256">
        <v>1110</v>
      </c>
      <c r="AC31" s="201" t="s">
        <v>91</v>
      </c>
      <c r="AD31" s="201" t="s">
        <v>91</v>
      </c>
      <c r="AE31" s="201" t="s">
        <v>91</v>
      </c>
      <c r="AF31" s="202" t="s">
        <v>91</v>
      </c>
      <c r="AG31" s="202">
        <v>32610154</v>
      </c>
      <c r="AH31" s="203">
        <f t="shared" si="9"/>
        <v>832</v>
      </c>
      <c r="AI31" s="204">
        <f t="shared" si="7"/>
        <v>174.82664425299433</v>
      </c>
      <c r="AJ31" s="205">
        <v>0</v>
      </c>
      <c r="AK31" s="205">
        <v>0</v>
      </c>
      <c r="AL31" s="205">
        <v>1</v>
      </c>
      <c r="AM31" s="205">
        <v>0</v>
      </c>
      <c r="AN31" s="205">
        <v>1</v>
      </c>
      <c r="AO31" s="329">
        <v>0</v>
      </c>
      <c r="AP31" s="256">
        <v>7176215</v>
      </c>
      <c r="AQ31" s="256">
        <f t="shared" si="8"/>
        <v>0</v>
      </c>
      <c r="AR31" s="206"/>
      <c r="AS31" s="207" t="s">
        <v>114</v>
      </c>
      <c r="AV31" s="215" t="s">
        <v>30</v>
      </c>
      <c r="AW31" s="215" t="s">
        <v>75</v>
      </c>
      <c r="AY31" s="257"/>
    </row>
    <row r="32" spans="1:51" x14ac:dyDescent="0.25">
      <c r="B32" s="190">
        <v>2.875</v>
      </c>
      <c r="C32" s="190">
        <v>0.91666666666667096</v>
      </c>
      <c r="D32" s="191">
        <v>14</v>
      </c>
      <c r="E32" s="192">
        <f t="shared" si="0"/>
        <v>9.8591549295774659</v>
      </c>
      <c r="F32" s="255">
        <v>66</v>
      </c>
      <c r="G32" s="192">
        <f t="shared" si="1"/>
        <v>46.478873239436624</v>
      </c>
      <c r="H32" s="193" t="s">
        <v>89</v>
      </c>
      <c r="I32" s="193">
        <f t="shared" si="2"/>
        <v>42.95774647887324</v>
      </c>
      <c r="J32" s="194">
        <f t="shared" si="13"/>
        <v>44.366197183098592</v>
      </c>
      <c r="K32" s="193">
        <f t="shared" si="12"/>
        <v>48.591549295774648</v>
      </c>
      <c r="L32" s="195">
        <v>14</v>
      </c>
      <c r="M32" s="196" t="s">
        <v>119</v>
      </c>
      <c r="N32" s="196">
        <v>12.6</v>
      </c>
      <c r="O32" s="197">
        <v>110</v>
      </c>
      <c r="P32" s="197">
        <v>103</v>
      </c>
      <c r="Q32" s="197">
        <v>15140510</v>
      </c>
      <c r="R32" s="198">
        <f>Q32-Q31</f>
        <v>4673</v>
      </c>
      <c r="S32" s="199">
        <f t="shared" si="4"/>
        <v>112.152</v>
      </c>
      <c r="T32" s="199">
        <f t="shared" si="5"/>
        <v>4.673</v>
      </c>
      <c r="U32" s="200">
        <v>1.5</v>
      </c>
      <c r="V32" s="200">
        <f t="shared" si="6"/>
        <v>1.5</v>
      </c>
      <c r="W32" s="262" t="s">
        <v>132</v>
      </c>
      <c r="X32" s="256">
        <v>0</v>
      </c>
      <c r="Y32" s="256">
        <v>0</v>
      </c>
      <c r="Z32" s="256">
        <v>1054</v>
      </c>
      <c r="AA32" s="256">
        <v>0</v>
      </c>
      <c r="AB32" s="256">
        <v>1110</v>
      </c>
      <c r="AC32" s="201" t="s">
        <v>91</v>
      </c>
      <c r="AD32" s="201" t="s">
        <v>91</v>
      </c>
      <c r="AE32" s="201" t="s">
        <v>91</v>
      </c>
      <c r="AF32" s="202" t="s">
        <v>91</v>
      </c>
      <c r="AG32" s="202">
        <v>32610912</v>
      </c>
      <c r="AH32" s="203">
        <f t="shared" si="9"/>
        <v>758</v>
      </c>
      <c r="AI32" s="204">
        <f t="shared" si="7"/>
        <v>162.20843141450888</v>
      </c>
      <c r="AJ32" s="205">
        <v>0</v>
      </c>
      <c r="AK32" s="205">
        <v>0</v>
      </c>
      <c r="AL32" s="205">
        <v>1</v>
      </c>
      <c r="AM32" s="205">
        <v>0</v>
      </c>
      <c r="AN32" s="205">
        <v>1</v>
      </c>
      <c r="AO32" s="329">
        <v>0</v>
      </c>
      <c r="AP32" s="256">
        <v>7176215</v>
      </c>
      <c r="AQ32" s="256">
        <f t="shared" si="8"/>
        <v>0</v>
      </c>
      <c r="AR32" s="208"/>
      <c r="AS32" s="207" t="s">
        <v>114</v>
      </c>
      <c r="AV32" s="216">
        <v>1</v>
      </c>
      <c r="AW32" s="216">
        <f>IFERROR(AV32*VLOOKUP(AV31,AV24:AW28,2,FALSE)/VLOOKUP(AW31,AV24:AW28,2,FALSE),"Enter Unit and Value")</f>
        <v>1.4189189189189189</v>
      </c>
      <c r="AY32" s="257"/>
    </row>
    <row r="33" spans="2:51" x14ac:dyDescent="0.25">
      <c r="B33" s="190">
        <v>2.9166666666666701</v>
      </c>
      <c r="C33" s="190">
        <v>0.95833333333333803</v>
      </c>
      <c r="D33" s="191">
        <v>7</v>
      </c>
      <c r="E33" s="192">
        <f t="shared" si="0"/>
        <v>4.9295774647887329</v>
      </c>
      <c r="F33" s="255">
        <v>66</v>
      </c>
      <c r="G33" s="192">
        <f t="shared" si="1"/>
        <v>46.478873239436624</v>
      </c>
      <c r="H33" s="193" t="s">
        <v>89</v>
      </c>
      <c r="I33" s="193">
        <f>J33-(2/1.42)</f>
        <v>41.549295774647888</v>
      </c>
      <c r="J33" s="194">
        <f t="shared" ref="J33:J34" si="14">(F33-5)/1.42</f>
        <v>42.95774647887324</v>
      </c>
      <c r="K33" s="193">
        <f t="shared" si="12"/>
        <v>47.183098591549296</v>
      </c>
      <c r="L33" s="195">
        <v>14</v>
      </c>
      <c r="M33" s="196" t="s">
        <v>119</v>
      </c>
      <c r="N33" s="196">
        <v>11.9</v>
      </c>
      <c r="O33" s="197">
        <v>126</v>
      </c>
      <c r="P33" s="197">
        <v>105</v>
      </c>
      <c r="Q33" s="197">
        <v>15145091</v>
      </c>
      <c r="R33" s="198">
        <f t="shared" si="3"/>
        <v>4581</v>
      </c>
      <c r="S33" s="199">
        <f t="shared" si="4"/>
        <v>109.944</v>
      </c>
      <c r="T33" s="199">
        <f t="shared" si="5"/>
        <v>4.5810000000000004</v>
      </c>
      <c r="U33" s="200">
        <v>2.2000000000000002</v>
      </c>
      <c r="V33" s="200">
        <f t="shared" si="6"/>
        <v>2.2000000000000002</v>
      </c>
      <c r="W33" s="262" t="s">
        <v>132</v>
      </c>
      <c r="X33" s="256">
        <v>0</v>
      </c>
      <c r="Y33" s="256">
        <v>0</v>
      </c>
      <c r="Z33" s="256">
        <v>1115</v>
      </c>
      <c r="AA33" s="256">
        <v>0</v>
      </c>
      <c r="AB33" s="256">
        <v>1160</v>
      </c>
      <c r="AC33" s="201" t="s">
        <v>91</v>
      </c>
      <c r="AD33" s="201" t="s">
        <v>91</v>
      </c>
      <c r="AE33" s="201" t="s">
        <v>91</v>
      </c>
      <c r="AF33" s="202" t="s">
        <v>91</v>
      </c>
      <c r="AG33" s="202">
        <v>32611730</v>
      </c>
      <c r="AH33" s="203">
        <f t="shared" si="9"/>
        <v>818</v>
      </c>
      <c r="AI33" s="204">
        <f t="shared" si="7"/>
        <v>178.56363239467365</v>
      </c>
      <c r="AJ33" s="205">
        <v>0</v>
      </c>
      <c r="AK33" s="205">
        <v>0</v>
      </c>
      <c r="AL33" s="205">
        <v>1</v>
      </c>
      <c r="AM33" s="205">
        <v>0</v>
      </c>
      <c r="AN33" s="205">
        <v>1</v>
      </c>
      <c r="AO33" s="329">
        <v>0.3</v>
      </c>
      <c r="AP33" s="328">
        <v>7176817</v>
      </c>
      <c r="AQ33" s="256">
        <f t="shared" si="8"/>
        <v>602</v>
      </c>
      <c r="AR33" s="206"/>
      <c r="AS33" s="207" t="s">
        <v>114</v>
      </c>
      <c r="AY33" s="257"/>
    </row>
    <row r="34" spans="2:51" x14ac:dyDescent="0.25">
      <c r="B34" s="190">
        <v>2.9583333333333299</v>
      </c>
      <c r="C34" s="190">
        <v>1</v>
      </c>
      <c r="D34" s="191">
        <v>11</v>
      </c>
      <c r="E34" s="192">
        <f t="shared" si="0"/>
        <v>7.746478873239437</v>
      </c>
      <c r="F34" s="255">
        <v>66</v>
      </c>
      <c r="G34" s="192">
        <f t="shared" si="1"/>
        <v>46.478873239436624</v>
      </c>
      <c r="H34" s="193" t="s">
        <v>89</v>
      </c>
      <c r="I34" s="193">
        <f t="shared" si="2"/>
        <v>41.549295774647888</v>
      </c>
      <c r="J34" s="194">
        <f t="shared" si="14"/>
        <v>42.95774647887324</v>
      </c>
      <c r="K34" s="193">
        <f t="shared" si="12"/>
        <v>47.183098591549296</v>
      </c>
      <c r="L34" s="195">
        <v>14</v>
      </c>
      <c r="M34" s="196" t="s">
        <v>119</v>
      </c>
      <c r="N34" s="217">
        <v>11.5</v>
      </c>
      <c r="O34" s="197">
        <v>125</v>
      </c>
      <c r="P34" s="197">
        <v>104</v>
      </c>
      <c r="Q34" s="197">
        <v>15149452</v>
      </c>
      <c r="R34" s="198">
        <f t="shared" si="3"/>
        <v>4361</v>
      </c>
      <c r="S34" s="199">
        <f t="shared" si="4"/>
        <v>104.664</v>
      </c>
      <c r="T34" s="199">
        <f t="shared" si="5"/>
        <v>4.3609999999999998</v>
      </c>
      <c r="U34" s="200">
        <v>3</v>
      </c>
      <c r="V34" s="200">
        <f t="shared" si="6"/>
        <v>3</v>
      </c>
      <c r="W34" s="262" t="s">
        <v>132</v>
      </c>
      <c r="X34" s="256">
        <v>0</v>
      </c>
      <c r="Y34" s="256">
        <v>0</v>
      </c>
      <c r="Z34" s="256">
        <v>1065</v>
      </c>
      <c r="AA34" s="256">
        <v>0</v>
      </c>
      <c r="AB34" s="256">
        <v>1110</v>
      </c>
      <c r="AC34" s="201" t="s">
        <v>91</v>
      </c>
      <c r="AD34" s="201" t="s">
        <v>91</v>
      </c>
      <c r="AE34" s="201" t="s">
        <v>91</v>
      </c>
      <c r="AF34" s="202" t="s">
        <v>91</v>
      </c>
      <c r="AG34" s="202">
        <v>32612494</v>
      </c>
      <c r="AH34" s="203">
        <f t="shared" si="9"/>
        <v>764</v>
      </c>
      <c r="AI34" s="204">
        <f t="shared" si="7"/>
        <v>175.18917679431323</v>
      </c>
      <c r="AJ34" s="205">
        <v>0</v>
      </c>
      <c r="AK34" s="205">
        <v>0</v>
      </c>
      <c r="AL34" s="205">
        <v>1</v>
      </c>
      <c r="AM34" s="205">
        <v>0</v>
      </c>
      <c r="AN34" s="205">
        <v>1</v>
      </c>
      <c r="AO34" s="329">
        <v>0.3</v>
      </c>
      <c r="AP34" s="328">
        <v>7177596</v>
      </c>
      <c r="AQ34" s="256">
        <f t="shared" si="8"/>
        <v>779</v>
      </c>
      <c r="AR34" s="206"/>
      <c r="AS34" s="207" t="s">
        <v>114</v>
      </c>
      <c r="AV34" s="212" t="s">
        <v>120</v>
      </c>
      <c r="AW34" s="218" t="s">
        <v>31</v>
      </c>
      <c r="AY34" s="257"/>
    </row>
    <row r="35" spans="2:51" x14ac:dyDescent="0.25">
      <c r="B35" s="219"/>
      <c r="C35" s="220"/>
      <c r="D35" s="219"/>
      <c r="E35" s="221"/>
      <c r="F35" s="221"/>
      <c r="G35" s="222"/>
      <c r="H35" s="223"/>
      <c r="I35" s="221"/>
      <c r="J35" s="221"/>
      <c r="K35" s="222"/>
      <c r="L35" s="399" t="s">
        <v>121</v>
      </c>
      <c r="M35" s="400"/>
      <c r="N35" s="401"/>
      <c r="O35" s="224"/>
      <c r="P35" s="224">
        <f>AVERAGE(P11:P34)</f>
        <v>124.125</v>
      </c>
      <c r="Q35" s="225">
        <f>Q34-Q10</f>
        <v>125058</v>
      </c>
      <c r="R35" s="226">
        <f>SUM(R11:R34)</f>
        <v>125058</v>
      </c>
      <c r="S35" s="227">
        <f>AVERAGE(S11:S34)</f>
        <v>125.05800000000001</v>
      </c>
      <c r="T35" s="227">
        <f>SUM(T11:T34)</f>
        <v>125.05800000000002</v>
      </c>
      <c r="U35" s="223"/>
      <c r="V35" s="223"/>
      <c r="W35" s="213"/>
      <c r="X35" s="228"/>
      <c r="Y35" s="229"/>
      <c r="Z35" s="229"/>
      <c r="AA35" s="229"/>
      <c r="AB35" s="230"/>
      <c r="AC35" s="228"/>
      <c r="AD35" s="229"/>
      <c r="AE35" s="230"/>
      <c r="AF35" s="231"/>
      <c r="AG35" s="232">
        <f>AG34-AG10</f>
        <v>25494</v>
      </c>
      <c r="AH35" s="233">
        <f>SUM(AH11:AH34)</f>
        <v>25494</v>
      </c>
      <c r="AI35" s="234">
        <f>$AH$35/$T35</f>
        <v>203.85741016168495</v>
      </c>
      <c r="AJ35" s="231"/>
      <c r="AK35" s="235"/>
      <c r="AL35" s="235"/>
      <c r="AM35" s="235"/>
      <c r="AN35" s="236"/>
      <c r="AO35" s="237"/>
      <c r="AP35" s="238"/>
      <c r="AQ35" s="239">
        <f>SUM(AQ11:AQ34)</f>
        <v>6647</v>
      </c>
      <c r="AR35" s="240" t="e">
        <f>AVERAGE(AR11:AR34)</f>
        <v>#DIV/0!</v>
      </c>
      <c r="AS35" s="237"/>
      <c r="AV35" s="241" t="s">
        <v>31</v>
      </c>
      <c r="AW35" s="241">
        <v>1</v>
      </c>
      <c r="AY35" s="257"/>
    </row>
    <row r="36" spans="2:51" x14ac:dyDescent="0.25">
      <c r="B36" s="242"/>
      <c r="C36" s="242"/>
      <c r="D36" s="242"/>
      <c r="E36" s="243"/>
      <c r="F36" s="243"/>
      <c r="G36" s="243"/>
      <c r="H36" s="243"/>
      <c r="I36" s="244"/>
      <c r="J36" s="244"/>
      <c r="K36" s="244"/>
      <c r="L36" s="254"/>
      <c r="M36" s="254"/>
      <c r="N36" s="254"/>
      <c r="O36" s="254"/>
      <c r="P36" s="254"/>
      <c r="Q36" s="254"/>
      <c r="R36" s="254"/>
      <c r="S36" s="254"/>
      <c r="T36" s="254"/>
      <c r="U36" s="245"/>
      <c r="V36" s="245"/>
      <c r="W36" s="254"/>
      <c r="X36" s="254"/>
      <c r="Y36" s="254"/>
      <c r="Z36" s="258"/>
      <c r="AA36" s="254"/>
      <c r="AB36" s="254"/>
      <c r="AC36" s="254"/>
      <c r="AD36" s="254"/>
      <c r="AE36" s="254"/>
      <c r="AH36" s="246"/>
      <c r="AM36" s="254"/>
      <c r="AN36" s="254"/>
      <c r="AO36" s="254"/>
      <c r="AP36" s="254"/>
      <c r="AQ36" s="254"/>
      <c r="AR36" s="254"/>
      <c r="AV36" s="241" t="s">
        <v>122</v>
      </c>
      <c r="AW36" s="241">
        <v>41.67</v>
      </c>
      <c r="AY36" s="257"/>
    </row>
    <row r="37" spans="2:51" x14ac:dyDescent="0.25">
      <c r="B37" s="275" t="s">
        <v>123</v>
      </c>
      <c r="C37" s="275"/>
      <c r="D37" s="275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58"/>
      <c r="X37" s="258"/>
      <c r="Y37" s="258"/>
      <c r="Z37" s="258"/>
      <c r="AA37" s="258"/>
      <c r="AB37" s="258"/>
      <c r="AC37" s="258"/>
      <c r="AD37" s="258"/>
      <c r="AE37" s="258"/>
      <c r="AM37" s="169"/>
      <c r="AN37" s="254"/>
      <c r="AO37" s="254"/>
      <c r="AP37" s="254"/>
      <c r="AQ37" s="254"/>
      <c r="AR37" s="258"/>
      <c r="AV37" s="241" t="s">
        <v>124</v>
      </c>
      <c r="AW37" s="241">
        <v>11.574999999999999</v>
      </c>
      <c r="AY37" s="257"/>
    </row>
    <row r="38" spans="2:51" x14ac:dyDescent="0.25">
      <c r="B38" s="295" t="s">
        <v>170</v>
      </c>
      <c r="C38" s="275"/>
      <c r="D38" s="275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58"/>
      <c r="X38" s="258"/>
      <c r="Y38" s="258"/>
      <c r="Z38" s="258"/>
      <c r="AA38" s="258"/>
      <c r="AB38" s="258"/>
      <c r="AC38" s="258"/>
      <c r="AD38" s="258"/>
      <c r="AE38" s="258"/>
      <c r="AM38" s="169"/>
      <c r="AN38" s="254"/>
      <c r="AO38" s="254"/>
      <c r="AP38" s="254"/>
      <c r="AQ38" s="254"/>
      <c r="AR38" s="258"/>
      <c r="AV38" s="247"/>
      <c r="AW38" s="247"/>
      <c r="AY38" s="257"/>
    </row>
    <row r="39" spans="2:51" x14ac:dyDescent="0.25">
      <c r="B39" s="273" t="s">
        <v>131</v>
      </c>
      <c r="C39" s="264"/>
      <c r="D39" s="264"/>
      <c r="E39" s="264"/>
      <c r="F39" s="264"/>
      <c r="G39" s="264"/>
      <c r="H39" s="264"/>
      <c r="I39" s="265"/>
      <c r="J39" s="265"/>
      <c r="K39" s="265"/>
      <c r="L39" s="265"/>
      <c r="M39" s="265"/>
      <c r="N39" s="265"/>
      <c r="O39" s="265"/>
      <c r="P39" s="265"/>
      <c r="Q39" s="265"/>
      <c r="R39" s="265"/>
      <c r="S39" s="263"/>
      <c r="T39" s="263"/>
      <c r="U39" s="263"/>
      <c r="V39" s="263"/>
      <c r="W39" s="258"/>
      <c r="X39" s="258"/>
      <c r="Y39" s="258"/>
      <c r="Z39" s="258"/>
      <c r="AA39" s="258"/>
      <c r="AB39" s="258"/>
      <c r="AC39" s="258"/>
      <c r="AD39" s="258"/>
      <c r="AE39" s="258"/>
      <c r="AM39" s="169"/>
      <c r="AN39" s="254"/>
      <c r="AO39" s="254"/>
      <c r="AP39" s="254"/>
      <c r="AQ39" s="254"/>
      <c r="AR39" s="258"/>
      <c r="AV39" s="247"/>
      <c r="AW39" s="247"/>
      <c r="AY39" s="257"/>
    </row>
    <row r="40" spans="2:51" x14ac:dyDescent="0.25">
      <c r="B40" s="276" t="s">
        <v>141</v>
      </c>
      <c r="C40" s="264"/>
      <c r="D40" s="264"/>
      <c r="E40" s="264"/>
      <c r="F40" s="264"/>
      <c r="G40" s="264"/>
      <c r="H40" s="264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3"/>
      <c r="T40" s="263"/>
      <c r="U40" s="263"/>
      <c r="V40" s="263"/>
      <c r="W40" s="258"/>
      <c r="X40" s="258"/>
      <c r="Y40" s="258"/>
      <c r="Z40" s="258"/>
      <c r="AA40" s="258"/>
      <c r="AB40" s="258"/>
      <c r="AC40" s="258"/>
      <c r="AD40" s="258"/>
      <c r="AE40" s="258"/>
      <c r="AM40" s="169"/>
      <c r="AN40" s="254"/>
      <c r="AO40" s="254"/>
      <c r="AP40" s="254"/>
      <c r="AQ40" s="254"/>
      <c r="AR40" s="258"/>
      <c r="AV40" s="247"/>
      <c r="AW40" s="247"/>
      <c r="AY40" s="257"/>
    </row>
    <row r="41" spans="2:51" x14ac:dyDescent="0.25">
      <c r="B41" s="268" t="s">
        <v>280</v>
      </c>
      <c r="C41" s="264"/>
      <c r="D41" s="264"/>
      <c r="E41" s="264"/>
      <c r="F41" s="264"/>
      <c r="G41" s="264"/>
      <c r="H41" s="264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9"/>
      <c r="T41" s="269"/>
      <c r="U41" s="269"/>
      <c r="V41" s="269"/>
      <c r="W41" s="258"/>
      <c r="X41" s="258"/>
      <c r="Y41" s="258"/>
      <c r="Z41" s="258"/>
      <c r="AA41" s="258"/>
      <c r="AB41" s="258"/>
      <c r="AC41" s="258"/>
      <c r="AD41" s="258"/>
      <c r="AE41" s="258"/>
      <c r="AM41" s="259"/>
      <c r="AN41" s="259"/>
      <c r="AO41" s="259"/>
      <c r="AP41" s="259"/>
      <c r="AQ41" s="259"/>
      <c r="AR41" s="259"/>
      <c r="AS41" s="260"/>
      <c r="AV41" s="257"/>
      <c r="AW41" s="301"/>
      <c r="AX41" s="301"/>
      <c r="AY41" s="301"/>
    </row>
    <row r="42" spans="2:51" x14ac:dyDescent="0.25">
      <c r="B42" s="276" t="s">
        <v>126</v>
      </c>
      <c r="C42" s="264"/>
      <c r="D42" s="264"/>
      <c r="E42" s="274"/>
      <c r="F42" s="274"/>
      <c r="G42" s="274"/>
      <c r="H42" s="264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9"/>
      <c r="T42" s="269"/>
      <c r="U42" s="269"/>
      <c r="V42" s="269"/>
      <c r="W42" s="258"/>
      <c r="X42" s="258"/>
      <c r="Y42" s="258"/>
      <c r="Z42" s="258"/>
      <c r="AA42" s="258"/>
      <c r="AB42" s="258"/>
      <c r="AC42" s="258"/>
      <c r="AD42" s="258"/>
      <c r="AE42" s="258"/>
      <c r="AM42" s="259"/>
      <c r="AN42" s="259"/>
      <c r="AO42" s="259"/>
      <c r="AP42" s="259"/>
      <c r="AQ42" s="259"/>
      <c r="AR42" s="259"/>
      <c r="AS42" s="260"/>
      <c r="AV42" s="257"/>
      <c r="AW42" s="301"/>
      <c r="AX42" s="301"/>
      <c r="AY42" s="301"/>
    </row>
    <row r="43" spans="2:51" x14ac:dyDescent="0.25">
      <c r="B43" s="336" t="s">
        <v>283</v>
      </c>
      <c r="C43" s="248"/>
      <c r="D43" s="248"/>
      <c r="E43" s="248"/>
      <c r="F43" s="248"/>
      <c r="G43" s="248"/>
      <c r="H43" s="248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9"/>
      <c r="T43" s="269"/>
      <c r="U43" s="269"/>
      <c r="V43" s="269"/>
      <c r="W43" s="258"/>
      <c r="X43" s="258"/>
      <c r="Y43" s="258"/>
      <c r="Z43" s="258"/>
      <c r="AA43" s="258"/>
      <c r="AB43" s="258"/>
      <c r="AC43" s="258"/>
      <c r="AD43" s="258"/>
      <c r="AE43" s="258"/>
      <c r="AM43" s="259"/>
      <c r="AN43" s="259"/>
      <c r="AO43" s="259"/>
      <c r="AP43" s="259"/>
      <c r="AQ43" s="259"/>
      <c r="AR43" s="259"/>
      <c r="AS43" s="260"/>
      <c r="AV43" s="257"/>
      <c r="AW43" s="301"/>
      <c r="AX43" s="301"/>
      <c r="AY43" s="301"/>
    </row>
    <row r="44" spans="2:51" x14ac:dyDescent="0.25">
      <c r="B44" s="276" t="s">
        <v>127</v>
      </c>
      <c r="C44" s="264"/>
      <c r="D44" s="264"/>
      <c r="E44" s="264"/>
      <c r="F44" s="264"/>
      <c r="G44" s="264"/>
      <c r="H44" s="264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9"/>
      <c r="T44" s="269"/>
      <c r="U44" s="269"/>
      <c r="V44" s="269"/>
      <c r="W44" s="258"/>
      <c r="X44" s="258"/>
      <c r="Y44" s="258"/>
      <c r="Z44" s="258"/>
      <c r="AA44" s="258"/>
      <c r="AB44" s="258"/>
      <c r="AC44" s="258"/>
      <c r="AD44" s="258"/>
      <c r="AE44" s="258"/>
      <c r="AM44" s="259"/>
      <c r="AN44" s="259"/>
      <c r="AO44" s="259"/>
      <c r="AP44" s="259"/>
      <c r="AQ44" s="259"/>
      <c r="AR44" s="259"/>
      <c r="AS44" s="260"/>
      <c r="AV44" s="257"/>
      <c r="AW44" s="301"/>
      <c r="AX44" s="301"/>
      <c r="AY44" s="301"/>
    </row>
    <row r="45" spans="2:51" x14ac:dyDescent="0.25">
      <c r="B45" s="267" t="s">
        <v>128</v>
      </c>
      <c r="C45" s="264"/>
      <c r="D45" s="264"/>
      <c r="E45" s="264"/>
      <c r="F45" s="264"/>
      <c r="G45" s="264"/>
      <c r="H45" s="264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9"/>
      <c r="U45" s="269"/>
      <c r="V45" s="269"/>
      <c r="W45" s="258"/>
      <c r="X45" s="258"/>
      <c r="Y45" s="258"/>
      <c r="Z45" s="258"/>
      <c r="AA45" s="258"/>
      <c r="AB45" s="258"/>
      <c r="AC45" s="258"/>
      <c r="AD45" s="258"/>
      <c r="AE45" s="258"/>
      <c r="AM45" s="259"/>
      <c r="AN45" s="259"/>
      <c r="AO45" s="259"/>
      <c r="AP45" s="259"/>
      <c r="AQ45" s="259"/>
      <c r="AR45" s="259"/>
      <c r="AS45" s="260"/>
      <c r="AV45" s="257"/>
      <c r="AW45" s="301"/>
      <c r="AX45" s="301"/>
      <c r="AY45" s="301"/>
    </row>
    <row r="46" spans="2:51" x14ac:dyDescent="0.25">
      <c r="B46" s="267" t="s">
        <v>281</v>
      </c>
      <c r="C46" s="264"/>
      <c r="D46" s="264"/>
      <c r="E46" s="264"/>
      <c r="F46" s="264"/>
      <c r="G46" s="264"/>
      <c r="H46" s="264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9"/>
      <c r="U46" s="269"/>
      <c r="V46" s="269"/>
      <c r="W46" s="258"/>
      <c r="X46" s="258"/>
      <c r="Y46" s="258"/>
      <c r="Z46" s="258"/>
      <c r="AA46" s="258"/>
      <c r="AB46" s="258"/>
      <c r="AC46" s="258"/>
      <c r="AD46" s="258"/>
      <c r="AE46" s="258"/>
      <c r="AM46" s="259"/>
      <c r="AN46" s="259"/>
      <c r="AO46" s="259"/>
      <c r="AP46" s="259"/>
      <c r="AQ46" s="259"/>
      <c r="AR46" s="259"/>
      <c r="AS46" s="260"/>
      <c r="AV46" s="257"/>
      <c r="AW46" s="301"/>
      <c r="AX46" s="301"/>
      <c r="AY46" s="301"/>
    </row>
    <row r="47" spans="2:51" x14ac:dyDescent="0.25">
      <c r="B47" s="276" t="s">
        <v>282</v>
      </c>
      <c r="C47" s="264"/>
      <c r="D47" s="264"/>
      <c r="E47" s="264"/>
      <c r="F47" s="264"/>
      <c r="G47" s="264"/>
      <c r="H47" s="264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71"/>
      <c r="T47" s="269"/>
      <c r="U47" s="269"/>
      <c r="V47" s="269"/>
      <c r="W47" s="258"/>
      <c r="X47" s="258"/>
      <c r="Y47" s="258"/>
      <c r="Z47" s="258"/>
      <c r="AA47" s="258"/>
      <c r="AB47" s="258"/>
      <c r="AC47" s="258"/>
      <c r="AD47" s="258"/>
      <c r="AE47" s="258"/>
      <c r="AM47" s="259"/>
      <c r="AN47" s="259"/>
      <c r="AO47" s="259"/>
      <c r="AP47" s="259"/>
      <c r="AQ47" s="259"/>
      <c r="AR47" s="259"/>
      <c r="AS47" s="260"/>
      <c r="AV47" s="257"/>
      <c r="AW47" s="301"/>
      <c r="AX47" s="301"/>
      <c r="AY47" s="301"/>
    </row>
    <row r="48" spans="2:51" x14ac:dyDescent="0.25">
      <c r="B48" s="276" t="s">
        <v>137</v>
      </c>
      <c r="C48" s="264"/>
      <c r="D48" s="264"/>
      <c r="E48" s="264"/>
      <c r="F48" s="264"/>
      <c r="G48" s="264"/>
      <c r="H48" s="264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71"/>
      <c r="T48" s="269"/>
      <c r="U48" s="269"/>
      <c r="V48" s="269"/>
      <c r="W48" s="258"/>
      <c r="X48" s="258"/>
      <c r="Y48" s="258"/>
      <c r="Z48" s="258"/>
      <c r="AA48" s="258"/>
      <c r="AB48" s="258"/>
      <c r="AC48" s="258"/>
      <c r="AD48" s="258"/>
      <c r="AE48" s="258"/>
      <c r="AM48" s="259"/>
      <c r="AN48" s="259"/>
      <c r="AO48" s="259"/>
      <c r="AP48" s="259"/>
      <c r="AQ48" s="259"/>
      <c r="AR48" s="259"/>
      <c r="AS48" s="260"/>
      <c r="AV48" s="257"/>
      <c r="AW48" s="301"/>
      <c r="AX48" s="301"/>
      <c r="AY48" s="301"/>
    </row>
    <row r="49" spans="2:51" x14ac:dyDescent="0.25">
      <c r="B49" s="276" t="s">
        <v>138</v>
      </c>
      <c r="C49" s="264"/>
      <c r="D49" s="264"/>
      <c r="E49" s="264"/>
      <c r="F49" s="264"/>
      <c r="G49" s="264"/>
      <c r="H49" s="264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9"/>
      <c r="U49" s="269"/>
      <c r="V49" s="269"/>
      <c r="W49" s="258"/>
      <c r="X49" s="258"/>
      <c r="Y49" s="258"/>
      <c r="Z49" s="258"/>
      <c r="AA49" s="258"/>
      <c r="AB49" s="258"/>
      <c r="AC49" s="258"/>
      <c r="AD49" s="258"/>
      <c r="AE49" s="258"/>
      <c r="AM49" s="259"/>
      <c r="AN49" s="259"/>
      <c r="AO49" s="259"/>
      <c r="AP49" s="259"/>
      <c r="AQ49" s="259"/>
      <c r="AR49" s="259"/>
      <c r="AS49" s="260"/>
      <c r="AV49" s="257"/>
      <c r="AW49" s="301"/>
      <c r="AX49" s="301"/>
      <c r="AY49" s="301"/>
    </row>
    <row r="50" spans="2:51" x14ac:dyDescent="0.25">
      <c r="B50" s="277" t="s">
        <v>285</v>
      </c>
      <c r="C50" s="264"/>
      <c r="D50" s="264"/>
      <c r="E50" s="264"/>
      <c r="F50" s="264"/>
      <c r="G50" s="248"/>
      <c r="H50" s="248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71"/>
      <c r="U50" s="250"/>
      <c r="V50" s="250"/>
      <c r="W50" s="258"/>
      <c r="X50" s="258"/>
      <c r="Y50" s="258"/>
      <c r="Z50" s="258"/>
      <c r="AA50" s="258"/>
      <c r="AB50" s="258"/>
      <c r="AC50" s="258"/>
      <c r="AD50" s="258"/>
      <c r="AE50" s="258"/>
      <c r="AM50" s="259"/>
      <c r="AN50" s="259"/>
      <c r="AO50" s="259"/>
      <c r="AP50" s="259"/>
      <c r="AQ50" s="259"/>
      <c r="AR50" s="259"/>
      <c r="AS50" s="260"/>
      <c r="AV50" s="257"/>
      <c r="AW50" s="301"/>
      <c r="AX50" s="301"/>
      <c r="AY50" s="301"/>
    </row>
    <row r="51" spans="2:51" x14ac:dyDescent="0.25">
      <c r="B51" s="277" t="s">
        <v>286</v>
      </c>
      <c r="C51" s="264"/>
      <c r="D51" s="264"/>
      <c r="E51" s="264"/>
      <c r="F51" s="264"/>
      <c r="G51" s="264"/>
      <c r="H51" s="264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71"/>
      <c r="U51" s="250"/>
      <c r="V51" s="250"/>
      <c r="W51" s="258"/>
      <c r="X51" s="258"/>
      <c r="Y51" s="258"/>
      <c r="Z51" s="258"/>
      <c r="AA51" s="258"/>
      <c r="AB51" s="258"/>
      <c r="AC51" s="258"/>
      <c r="AD51" s="258"/>
      <c r="AE51" s="258"/>
      <c r="AM51" s="259"/>
      <c r="AN51" s="259"/>
      <c r="AO51" s="259"/>
      <c r="AP51" s="259"/>
      <c r="AQ51" s="259"/>
      <c r="AR51" s="259"/>
      <c r="AS51" s="260"/>
      <c r="AV51" s="257"/>
      <c r="AW51" s="301"/>
      <c r="AX51" s="301"/>
      <c r="AY51" s="301"/>
    </row>
    <row r="52" spans="2:51" x14ac:dyDescent="0.25">
      <c r="B52" s="284" t="s">
        <v>287</v>
      </c>
      <c r="C52" s="264"/>
      <c r="D52" s="264"/>
      <c r="E52" s="264"/>
      <c r="F52" s="264"/>
      <c r="G52" s="248"/>
      <c r="H52" s="248"/>
      <c r="I52" s="264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71"/>
      <c r="U52" s="250"/>
      <c r="V52" s="250"/>
      <c r="W52" s="258"/>
      <c r="X52" s="258"/>
      <c r="Y52" s="258"/>
      <c r="Z52" s="258"/>
      <c r="AA52" s="258"/>
      <c r="AB52" s="258"/>
      <c r="AC52" s="258"/>
      <c r="AD52" s="258"/>
      <c r="AE52" s="258"/>
      <c r="AM52" s="259"/>
      <c r="AN52" s="259"/>
      <c r="AO52" s="259"/>
      <c r="AP52" s="259"/>
      <c r="AQ52" s="259"/>
      <c r="AR52" s="259"/>
      <c r="AS52" s="260"/>
      <c r="AV52" s="257"/>
      <c r="AW52" s="301"/>
      <c r="AX52" s="301"/>
      <c r="AY52" s="301"/>
    </row>
    <row r="53" spans="2:51" x14ac:dyDescent="0.25">
      <c r="B53" s="261" t="s">
        <v>284</v>
      </c>
      <c r="C53" s="248"/>
      <c r="D53" s="248"/>
      <c r="E53" s="248"/>
      <c r="F53" s="264"/>
      <c r="G53" s="264"/>
      <c r="H53" s="264"/>
      <c r="I53" s="264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71"/>
      <c r="U53" s="250"/>
      <c r="V53" s="250"/>
      <c r="W53" s="258"/>
      <c r="X53" s="258"/>
      <c r="Y53" s="258"/>
      <c r="Z53" s="258"/>
      <c r="AA53" s="258"/>
      <c r="AB53" s="258"/>
      <c r="AC53" s="258"/>
      <c r="AD53" s="258"/>
      <c r="AE53" s="258"/>
      <c r="AM53" s="259"/>
      <c r="AN53" s="259"/>
      <c r="AO53" s="259"/>
      <c r="AP53" s="259"/>
      <c r="AQ53" s="259"/>
      <c r="AR53" s="259"/>
      <c r="AS53" s="260"/>
      <c r="AV53" s="257"/>
      <c r="AW53" s="301"/>
      <c r="AX53" s="301"/>
      <c r="AY53" s="301"/>
    </row>
    <row r="54" spans="2:51" x14ac:dyDescent="0.25">
      <c r="B54" s="261" t="s">
        <v>158</v>
      </c>
      <c r="C54" s="248"/>
      <c r="D54" s="248"/>
      <c r="E54" s="248"/>
      <c r="F54" s="264"/>
      <c r="G54" s="264"/>
      <c r="H54" s="264"/>
      <c r="I54" s="264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71"/>
      <c r="U54" s="250"/>
      <c r="V54" s="354"/>
      <c r="W54" s="258"/>
      <c r="X54" s="258"/>
      <c r="Y54" s="258"/>
      <c r="Z54" s="258"/>
      <c r="AA54" s="258"/>
      <c r="AB54" s="258"/>
      <c r="AC54" s="258"/>
      <c r="AD54" s="258"/>
      <c r="AE54" s="258"/>
      <c r="AM54" s="259"/>
      <c r="AN54" s="259"/>
      <c r="AO54" s="259"/>
      <c r="AP54" s="259"/>
      <c r="AQ54" s="259"/>
      <c r="AR54" s="259"/>
      <c r="AS54" s="260"/>
      <c r="AV54" s="257"/>
      <c r="AW54" s="301"/>
      <c r="AX54" s="301"/>
      <c r="AY54" s="301"/>
    </row>
    <row r="55" spans="2:51" x14ac:dyDescent="0.25">
      <c r="B55" s="277" t="s">
        <v>289</v>
      </c>
      <c r="C55" s="248"/>
      <c r="D55" s="248"/>
      <c r="E55" s="248"/>
      <c r="F55" s="248"/>
      <c r="G55" s="264"/>
      <c r="H55" s="248"/>
      <c r="I55" s="252"/>
      <c r="J55" s="252"/>
      <c r="K55" s="252"/>
      <c r="L55" s="252"/>
      <c r="M55" s="252"/>
      <c r="N55" s="252"/>
      <c r="O55" s="252"/>
      <c r="P55" s="252"/>
      <c r="Q55" s="265"/>
      <c r="R55" s="265"/>
      <c r="S55" s="271"/>
      <c r="T55" s="250"/>
      <c r="U55" s="250"/>
      <c r="V55" s="258"/>
      <c r="W55" s="258"/>
      <c r="X55" s="258"/>
      <c r="Y55" s="252"/>
      <c r="Z55" s="258"/>
      <c r="AA55" s="258"/>
      <c r="AB55" s="258"/>
      <c r="AC55" s="258"/>
      <c r="AD55" s="258"/>
      <c r="AL55" s="259"/>
      <c r="AM55" s="259"/>
      <c r="AN55" s="259"/>
      <c r="AO55" s="259"/>
      <c r="AP55" s="259"/>
      <c r="AQ55" s="259"/>
      <c r="AR55" s="260"/>
      <c r="AS55" s="254"/>
      <c r="AU55" s="257"/>
      <c r="AV55" s="301"/>
      <c r="AW55" s="301"/>
      <c r="AX55" s="301"/>
      <c r="AY55" s="301"/>
    </row>
    <row r="56" spans="2:51" x14ac:dyDescent="0.25">
      <c r="B56" s="277" t="s">
        <v>288</v>
      </c>
      <c r="C56" s="248"/>
      <c r="D56" s="264"/>
      <c r="E56" s="264"/>
      <c r="F56" s="264"/>
      <c r="G56" s="264"/>
      <c r="H56" s="264"/>
      <c r="I56" s="252"/>
      <c r="J56" s="252"/>
      <c r="K56" s="252"/>
      <c r="L56" s="252"/>
      <c r="M56" s="252"/>
      <c r="N56" s="252"/>
      <c r="O56" s="252"/>
      <c r="P56" s="252"/>
      <c r="Q56" s="265"/>
      <c r="R56" s="252"/>
      <c r="S56" s="252"/>
      <c r="T56" s="252"/>
      <c r="U56" s="252"/>
      <c r="V56" s="252"/>
      <c r="W56" s="252"/>
      <c r="X56" s="252"/>
      <c r="Y56" s="251"/>
      <c r="Z56" s="252"/>
      <c r="AA56" s="252"/>
      <c r="AB56" s="252"/>
      <c r="AC56" s="252"/>
      <c r="AD56" s="252"/>
      <c r="AE56" s="252"/>
      <c r="AF56" s="252"/>
      <c r="AG56" s="252"/>
      <c r="AH56" s="252"/>
      <c r="AI56" s="252"/>
      <c r="AJ56" s="252"/>
      <c r="AK56" s="252"/>
      <c r="AL56" s="252"/>
      <c r="AM56" s="252"/>
      <c r="AN56" s="252"/>
      <c r="AO56" s="252"/>
      <c r="AP56" s="252"/>
      <c r="AQ56" s="252"/>
      <c r="AR56" s="252"/>
      <c r="AS56" s="252"/>
      <c r="AT56" s="252"/>
      <c r="AU56" s="257"/>
      <c r="AV56" s="301"/>
      <c r="AW56" s="301"/>
      <c r="AX56" s="301"/>
      <c r="AY56" s="301"/>
    </row>
    <row r="57" spans="2:51" x14ac:dyDescent="0.25">
      <c r="B57" s="353"/>
      <c r="C57" s="276"/>
      <c r="D57" s="248"/>
      <c r="E57" s="264"/>
      <c r="F57" s="264"/>
      <c r="G57" s="264"/>
      <c r="H57" s="264"/>
      <c r="I57" s="264"/>
      <c r="J57" s="265"/>
      <c r="K57" s="265"/>
      <c r="L57" s="265"/>
      <c r="M57" s="265"/>
      <c r="N57" s="265"/>
      <c r="O57" s="265"/>
      <c r="P57" s="265"/>
      <c r="Q57" s="265"/>
      <c r="R57" s="252"/>
      <c r="S57" s="252"/>
      <c r="T57" s="252"/>
      <c r="U57" s="252"/>
      <c r="V57" s="252"/>
      <c r="W57" s="251"/>
      <c r="X57" s="251"/>
      <c r="Y57" s="251"/>
      <c r="Z57" s="258"/>
      <c r="AA57" s="251"/>
      <c r="AB57" s="251"/>
      <c r="AC57" s="251"/>
      <c r="AD57" s="251"/>
      <c r="AE57" s="251"/>
      <c r="AF57" s="251"/>
      <c r="AG57" s="251"/>
      <c r="AH57" s="251"/>
      <c r="AI57" s="251"/>
      <c r="AJ57" s="251"/>
      <c r="AK57" s="251"/>
      <c r="AL57" s="251"/>
      <c r="AM57" s="251"/>
      <c r="AN57" s="251"/>
      <c r="AO57" s="251"/>
      <c r="AP57" s="251"/>
      <c r="AQ57" s="251"/>
      <c r="AR57" s="251"/>
      <c r="AS57" s="251"/>
      <c r="AT57" s="251"/>
      <c r="AU57" s="251"/>
      <c r="AV57" s="257"/>
      <c r="AW57" s="301"/>
      <c r="AX57" s="301"/>
      <c r="AY57" s="301"/>
    </row>
    <row r="58" spans="2:51" x14ac:dyDescent="0.25">
      <c r="B58" s="147"/>
      <c r="C58" s="276"/>
      <c r="D58" s="264"/>
      <c r="E58" s="248"/>
      <c r="F58" s="264"/>
      <c r="G58" s="248"/>
      <c r="H58" s="248"/>
      <c r="I58" s="264"/>
      <c r="J58" s="265"/>
      <c r="K58" s="265"/>
      <c r="L58" s="265"/>
      <c r="M58" s="265"/>
      <c r="N58" s="265"/>
      <c r="O58" s="265"/>
      <c r="P58" s="265"/>
      <c r="Q58" s="265"/>
      <c r="R58" s="252"/>
      <c r="S58" s="265"/>
      <c r="T58" s="271"/>
      <c r="U58" s="250"/>
      <c r="V58" s="250"/>
      <c r="W58" s="258"/>
      <c r="X58" s="258"/>
      <c r="Y58" s="258"/>
      <c r="Z58" s="258"/>
      <c r="AA58" s="258"/>
      <c r="AB58" s="258"/>
      <c r="AC58" s="258"/>
      <c r="AD58" s="258"/>
      <c r="AE58" s="258"/>
      <c r="AM58" s="259"/>
      <c r="AN58" s="259"/>
      <c r="AO58" s="259"/>
      <c r="AP58" s="259"/>
      <c r="AQ58" s="259"/>
      <c r="AR58" s="259"/>
      <c r="AS58" s="260"/>
      <c r="AV58" s="257"/>
      <c r="AW58" s="301"/>
      <c r="AX58" s="301"/>
      <c r="AY58" s="301"/>
    </row>
    <row r="59" spans="2:51" x14ac:dyDescent="0.25">
      <c r="B59" s="249"/>
      <c r="C59" s="267"/>
      <c r="D59" s="264"/>
      <c r="E59" s="248"/>
      <c r="F59" s="248"/>
      <c r="G59" s="248"/>
      <c r="H59" s="248"/>
      <c r="I59" s="264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71"/>
      <c r="U59" s="250"/>
      <c r="V59" s="250"/>
      <c r="W59" s="258"/>
      <c r="X59" s="258"/>
      <c r="Y59" s="258"/>
      <c r="Z59" s="258"/>
      <c r="AA59" s="258"/>
      <c r="AB59" s="258"/>
      <c r="AC59" s="258"/>
      <c r="AD59" s="258"/>
      <c r="AE59" s="258"/>
      <c r="AM59" s="259"/>
      <c r="AN59" s="259"/>
      <c r="AO59" s="259"/>
      <c r="AP59" s="259"/>
      <c r="AQ59" s="259"/>
      <c r="AR59" s="259"/>
      <c r="AS59" s="260"/>
      <c r="AV59" s="257"/>
      <c r="AW59" s="301"/>
      <c r="AX59" s="301"/>
      <c r="AY59" s="301"/>
    </row>
    <row r="60" spans="2:51" x14ac:dyDescent="0.25">
      <c r="B60" s="353"/>
      <c r="C60" s="267"/>
      <c r="D60" s="264"/>
      <c r="E60" s="264"/>
      <c r="F60" s="248"/>
      <c r="G60" s="264"/>
      <c r="H60" s="264"/>
      <c r="I60" s="252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71"/>
      <c r="U60" s="250"/>
      <c r="V60" s="250"/>
      <c r="W60" s="258"/>
      <c r="X60" s="258"/>
      <c r="Y60" s="258"/>
      <c r="Z60" s="258"/>
      <c r="AA60" s="258"/>
      <c r="AB60" s="258"/>
      <c r="AC60" s="258"/>
      <c r="AD60" s="258"/>
      <c r="AE60" s="258"/>
      <c r="AM60" s="259"/>
      <c r="AN60" s="259"/>
      <c r="AO60" s="259"/>
      <c r="AP60" s="259"/>
      <c r="AQ60" s="259"/>
      <c r="AR60" s="259"/>
      <c r="AS60" s="260"/>
      <c r="AV60" s="257"/>
      <c r="AW60" s="301"/>
      <c r="AX60" s="301"/>
      <c r="AY60" s="301"/>
    </row>
    <row r="61" spans="2:51" x14ac:dyDescent="0.25">
      <c r="B61" s="352"/>
      <c r="C61" s="252"/>
      <c r="D61" s="264"/>
      <c r="E61" s="264"/>
      <c r="F61" s="264"/>
      <c r="G61" s="264"/>
      <c r="H61" s="264"/>
      <c r="I61" s="252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71"/>
      <c r="U61" s="250"/>
      <c r="V61" s="250"/>
      <c r="W61" s="258"/>
      <c r="X61" s="258"/>
      <c r="Y61" s="258"/>
      <c r="Z61" s="258"/>
      <c r="AA61" s="258"/>
      <c r="AB61" s="258"/>
      <c r="AC61" s="258"/>
      <c r="AD61" s="258"/>
      <c r="AE61" s="258"/>
      <c r="AM61" s="259"/>
      <c r="AN61" s="259"/>
      <c r="AO61" s="259"/>
      <c r="AP61" s="259"/>
      <c r="AQ61" s="259"/>
      <c r="AR61" s="259"/>
      <c r="AS61" s="260"/>
      <c r="AV61" s="257"/>
      <c r="AW61" s="301"/>
      <c r="AX61" s="301"/>
      <c r="AY61" s="301"/>
    </row>
    <row r="62" spans="2:51" x14ac:dyDescent="0.25">
      <c r="I62" s="259"/>
      <c r="J62" s="259"/>
      <c r="K62" s="259"/>
      <c r="L62" s="259"/>
      <c r="M62" s="259"/>
      <c r="N62" s="259"/>
      <c r="O62" s="260"/>
      <c r="P62" s="254"/>
      <c r="R62" s="254"/>
      <c r="W62" s="258"/>
      <c r="X62" s="258"/>
      <c r="Y62" s="258"/>
      <c r="Z62" s="258"/>
      <c r="AA62" s="258"/>
      <c r="AB62" s="258"/>
      <c r="AC62" s="258"/>
      <c r="AD62" s="258"/>
      <c r="AE62" s="258"/>
      <c r="AM62" s="259"/>
      <c r="AN62" s="259"/>
      <c r="AO62" s="259"/>
      <c r="AP62" s="259"/>
      <c r="AQ62" s="259"/>
      <c r="AR62" s="259"/>
      <c r="AS62" s="260"/>
      <c r="AV62" s="257"/>
      <c r="AW62" s="301"/>
      <c r="AX62" s="301"/>
      <c r="AY62" s="301"/>
    </row>
    <row r="63" spans="2:51" x14ac:dyDescent="0.25">
      <c r="I63" s="259"/>
      <c r="J63" s="259"/>
      <c r="K63" s="259"/>
      <c r="L63" s="259"/>
      <c r="M63" s="259"/>
      <c r="N63" s="259"/>
      <c r="O63" s="260"/>
      <c r="P63" s="254"/>
      <c r="R63" s="254"/>
      <c r="W63" s="258"/>
      <c r="X63" s="258"/>
      <c r="Y63" s="258"/>
      <c r="Z63" s="258"/>
      <c r="AA63" s="258"/>
      <c r="AB63" s="258"/>
      <c r="AC63" s="258"/>
      <c r="AD63" s="258"/>
      <c r="AE63" s="258"/>
      <c r="AM63" s="259"/>
      <c r="AN63" s="259"/>
      <c r="AO63" s="259"/>
      <c r="AP63" s="259"/>
      <c r="AQ63" s="259"/>
      <c r="AR63" s="259"/>
      <c r="AS63" s="260"/>
      <c r="AU63" s="301"/>
      <c r="AV63" s="257"/>
      <c r="AW63" s="301"/>
      <c r="AX63" s="301"/>
      <c r="AY63" s="301"/>
    </row>
    <row r="64" spans="2:51" x14ac:dyDescent="0.25">
      <c r="I64" s="259"/>
      <c r="J64" s="259"/>
      <c r="K64" s="259"/>
      <c r="L64" s="259"/>
      <c r="M64" s="259"/>
      <c r="N64" s="259"/>
      <c r="O64" s="260"/>
      <c r="R64" s="254"/>
      <c r="W64" s="258"/>
      <c r="X64" s="258"/>
      <c r="Y64" s="258"/>
      <c r="Z64" s="258"/>
      <c r="AA64" s="258"/>
      <c r="AB64" s="258"/>
      <c r="AC64" s="258"/>
      <c r="AD64" s="258"/>
      <c r="AE64" s="258"/>
      <c r="AM64" s="259"/>
      <c r="AN64" s="259"/>
      <c r="AO64" s="259"/>
      <c r="AP64" s="259"/>
      <c r="AQ64" s="259"/>
      <c r="AR64" s="259"/>
      <c r="AS64" s="260"/>
      <c r="AU64" s="301"/>
      <c r="AV64" s="257"/>
      <c r="AW64" s="301"/>
      <c r="AX64" s="301"/>
      <c r="AY64" s="301"/>
    </row>
    <row r="65" spans="1:51" x14ac:dyDescent="0.25">
      <c r="A65" s="258"/>
      <c r="O65" s="260"/>
      <c r="R65" s="251"/>
      <c r="AS65" s="301"/>
      <c r="AT65" s="301"/>
      <c r="AU65" s="301"/>
      <c r="AV65" s="301"/>
      <c r="AW65" s="301"/>
      <c r="AX65" s="301"/>
      <c r="AY65" s="301"/>
    </row>
    <row r="66" spans="1:51" x14ac:dyDescent="0.25">
      <c r="A66" s="258"/>
      <c r="O66" s="260"/>
      <c r="R66" s="254"/>
      <c r="AS66" s="301"/>
      <c r="AT66" s="301"/>
      <c r="AU66" s="301"/>
      <c r="AV66" s="301"/>
      <c r="AW66" s="301"/>
      <c r="AX66" s="301"/>
      <c r="AY66" s="301"/>
    </row>
    <row r="67" spans="1:51" x14ac:dyDescent="0.25">
      <c r="A67" s="258"/>
      <c r="O67" s="260"/>
      <c r="R67" s="254"/>
      <c r="AS67" s="301"/>
      <c r="AT67" s="301"/>
      <c r="AU67" s="301"/>
      <c r="AV67" s="301"/>
      <c r="AW67" s="301"/>
      <c r="AX67" s="301"/>
      <c r="AY67" s="301"/>
    </row>
    <row r="68" spans="1:51" x14ac:dyDescent="0.25">
      <c r="A68" s="258"/>
      <c r="O68" s="260"/>
      <c r="R68" s="254"/>
      <c r="AS68" s="301"/>
      <c r="AT68" s="301"/>
      <c r="AU68" s="301"/>
      <c r="AV68" s="301"/>
      <c r="AW68" s="301"/>
      <c r="AX68" s="301"/>
      <c r="AY68" s="301"/>
    </row>
    <row r="69" spans="1:51" x14ac:dyDescent="0.25">
      <c r="A69" s="258"/>
      <c r="O69" s="260"/>
      <c r="R69" s="254"/>
      <c r="AS69" s="301"/>
      <c r="AT69" s="301"/>
      <c r="AU69" s="301"/>
      <c r="AV69" s="301"/>
      <c r="AW69" s="301"/>
      <c r="AX69" s="301"/>
      <c r="AY69" s="301"/>
    </row>
    <row r="70" spans="1:51" x14ac:dyDescent="0.25">
      <c r="A70" s="258"/>
      <c r="O70" s="260"/>
      <c r="R70" s="254"/>
      <c r="AS70" s="301"/>
      <c r="AT70" s="301"/>
      <c r="AU70" s="301"/>
      <c r="AV70" s="301"/>
      <c r="AW70" s="301"/>
      <c r="AX70" s="301"/>
      <c r="AY70" s="301"/>
    </row>
    <row r="71" spans="1:51" x14ac:dyDescent="0.25">
      <c r="A71" s="258"/>
      <c r="O71" s="260"/>
      <c r="AS71" s="301"/>
      <c r="AT71" s="301"/>
      <c r="AU71" s="301"/>
      <c r="AV71" s="301"/>
      <c r="AW71" s="301"/>
      <c r="AX71" s="301"/>
      <c r="AY71" s="301"/>
    </row>
    <row r="72" spans="1:51" x14ac:dyDescent="0.25">
      <c r="A72" s="258"/>
      <c r="O72" s="260"/>
      <c r="AS72" s="301"/>
      <c r="AT72" s="301"/>
      <c r="AU72" s="301"/>
      <c r="AV72" s="301"/>
      <c r="AW72" s="301"/>
      <c r="AX72" s="301"/>
      <c r="AY72" s="301"/>
    </row>
    <row r="73" spans="1:51" x14ac:dyDescent="0.25">
      <c r="O73" s="260"/>
      <c r="AS73" s="301"/>
      <c r="AT73" s="301"/>
      <c r="AU73" s="301"/>
      <c r="AV73" s="301"/>
      <c r="AW73" s="301"/>
      <c r="AX73" s="301"/>
      <c r="AY73" s="301"/>
    </row>
    <row r="74" spans="1:51" x14ac:dyDescent="0.25">
      <c r="O74" s="260"/>
      <c r="AS74" s="301"/>
      <c r="AT74" s="301"/>
      <c r="AU74" s="301"/>
      <c r="AV74" s="301"/>
      <c r="AW74" s="301"/>
      <c r="AX74" s="301"/>
      <c r="AY74" s="301"/>
    </row>
    <row r="75" spans="1:51" x14ac:dyDescent="0.25">
      <c r="O75" s="260"/>
      <c r="Q75" s="254"/>
      <c r="AS75" s="301"/>
      <c r="AT75" s="301"/>
      <c r="AU75" s="301"/>
      <c r="AV75" s="301"/>
      <c r="AW75" s="301"/>
      <c r="AX75" s="301"/>
      <c r="AY75" s="301"/>
    </row>
    <row r="76" spans="1:51" x14ac:dyDescent="0.25">
      <c r="O76" s="161"/>
      <c r="P76" s="254"/>
      <c r="Q76" s="254"/>
      <c r="AS76" s="301"/>
      <c r="AT76" s="301"/>
      <c r="AU76" s="301"/>
      <c r="AV76" s="301"/>
      <c r="AW76" s="301"/>
      <c r="AX76" s="301"/>
      <c r="AY76" s="301"/>
    </row>
    <row r="77" spans="1:51" x14ac:dyDescent="0.25">
      <c r="O77" s="161"/>
      <c r="P77" s="254"/>
      <c r="Q77" s="254"/>
      <c r="AS77" s="301"/>
      <c r="AT77" s="301"/>
      <c r="AU77" s="301"/>
      <c r="AV77" s="301"/>
      <c r="AW77" s="301"/>
      <c r="AX77" s="301"/>
      <c r="AY77" s="301"/>
    </row>
    <row r="78" spans="1:51" x14ac:dyDescent="0.25">
      <c r="O78" s="161"/>
      <c r="P78" s="254"/>
      <c r="Q78" s="254"/>
      <c r="AS78" s="301"/>
      <c r="AT78" s="301"/>
      <c r="AU78" s="301"/>
      <c r="AV78" s="301"/>
      <c r="AW78" s="301"/>
      <c r="AX78" s="301"/>
      <c r="AY78" s="301"/>
    </row>
    <row r="79" spans="1:51" x14ac:dyDescent="0.25">
      <c r="O79" s="161"/>
      <c r="P79" s="254"/>
      <c r="Q79" s="254"/>
      <c r="AS79" s="301"/>
      <c r="AT79" s="301"/>
      <c r="AU79" s="301"/>
      <c r="AV79" s="301"/>
      <c r="AW79" s="301"/>
      <c r="AX79" s="301"/>
      <c r="AY79" s="301"/>
    </row>
    <row r="80" spans="1:51" x14ac:dyDescent="0.25">
      <c r="O80" s="161"/>
      <c r="P80" s="254"/>
      <c r="Q80" s="254"/>
      <c r="AS80" s="301"/>
      <c r="AT80" s="301"/>
      <c r="AU80" s="301"/>
      <c r="AV80" s="301"/>
      <c r="AW80" s="301"/>
      <c r="AX80" s="301"/>
      <c r="AY80" s="301"/>
    </row>
    <row r="81" spans="15:51" x14ac:dyDescent="0.25">
      <c r="O81" s="161"/>
      <c r="P81" s="254"/>
      <c r="Q81" s="254"/>
      <c r="AS81" s="301"/>
      <c r="AT81" s="301"/>
      <c r="AU81" s="301"/>
      <c r="AV81" s="301"/>
      <c r="AW81" s="301"/>
      <c r="AX81" s="301"/>
      <c r="AY81" s="301"/>
    </row>
    <row r="82" spans="15:51" x14ac:dyDescent="0.25">
      <c r="O82" s="161"/>
      <c r="P82" s="254"/>
      <c r="Q82" s="254"/>
      <c r="AS82" s="301"/>
      <c r="AT82" s="301"/>
      <c r="AU82" s="301"/>
      <c r="AV82" s="301"/>
      <c r="AW82" s="301"/>
      <c r="AX82" s="301"/>
      <c r="AY82" s="301"/>
    </row>
    <row r="83" spans="15:51" x14ac:dyDescent="0.25">
      <c r="O83" s="161"/>
      <c r="P83" s="254"/>
      <c r="Q83" s="254"/>
      <c r="AS83" s="301"/>
      <c r="AT83" s="301"/>
      <c r="AU83" s="301"/>
      <c r="AV83" s="301"/>
      <c r="AW83" s="301"/>
      <c r="AX83" s="301"/>
      <c r="AY83" s="301"/>
    </row>
    <row r="84" spans="15:51" x14ac:dyDescent="0.25">
      <c r="O84" s="161"/>
      <c r="P84" s="254"/>
      <c r="Q84" s="254"/>
      <c r="AS84" s="301"/>
      <c r="AT84" s="301"/>
      <c r="AU84" s="301"/>
      <c r="AV84" s="301"/>
      <c r="AW84" s="301"/>
      <c r="AX84" s="301"/>
      <c r="AY84" s="301"/>
    </row>
    <row r="85" spans="15:51" x14ac:dyDescent="0.25">
      <c r="O85" s="161"/>
      <c r="P85" s="254"/>
      <c r="Q85" s="254"/>
      <c r="AS85" s="301"/>
      <c r="AT85" s="301"/>
      <c r="AU85" s="301"/>
      <c r="AV85" s="301"/>
      <c r="AW85" s="301"/>
      <c r="AX85" s="301"/>
      <c r="AY85" s="301"/>
    </row>
    <row r="86" spans="15:51" x14ac:dyDescent="0.25">
      <c r="O86" s="161"/>
      <c r="P86" s="254"/>
      <c r="Q86" s="254"/>
      <c r="AS86" s="301"/>
      <c r="AT86" s="301"/>
      <c r="AU86" s="301"/>
      <c r="AV86" s="301"/>
      <c r="AW86" s="301"/>
      <c r="AX86" s="301"/>
      <c r="AY86" s="301"/>
    </row>
    <row r="87" spans="15:51" x14ac:dyDescent="0.25">
      <c r="O87" s="161"/>
      <c r="P87" s="254"/>
      <c r="Q87" s="254"/>
      <c r="R87" s="254"/>
      <c r="S87" s="254"/>
      <c r="AS87" s="301"/>
      <c r="AT87" s="301"/>
      <c r="AU87" s="301"/>
      <c r="AV87" s="301"/>
      <c r="AW87" s="301"/>
      <c r="AX87" s="301"/>
      <c r="AY87" s="301"/>
    </row>
    <row r="88" spans="15:51" x14ac:dyDescent="0.25">
      <c r="O88" s="161"/>
      <c r="P88" s="254"/>
      <c r="R88" s="254"/>
      <c r="S88" s="254"/>
      <c r="T88" s="254"/>
      <c r="AS88" s="301"/>
      <c r="AT88" s="301"/>
      <c r="AU88" s="301"/>
      <c r="AV88" s="301"/>
      <c r="AW88" s="301"/>
      <c r="AX88" s="301"/>
      <c r="AY88" s="301"/>
    </row>
    <row r="89" spans="15:51" x14ac:dyDescent="0.25">
      <c r="O89" s="254"/>
      <c r="Q89" s="254"/>
      <c r="R89" s="254"/>
      <c r="S89" s="254"/>
      <c r="T89" s="254"/>
      <c r="AS89" s="301"/>
      <c r="AT89" s="301"/>
      <c r="AU89" s="301"/>
      <c r="AV89" s="301"/>
      <c r="AW89" s="301"/>
      <c r="AX89" s="301"/>
      <c r="AY89" s="301"/>
    </row>
    <row r="90" spans="15:51" x14ac:dyDescent="0.25">
      <c r="O90" s="161"/>
      <c r="P90" s="254"/>
      <c r="Q90" s="254"/>
      <c r="T90" s="254"/>
      <c r="AS90" s="301"/>
      <c r="AT90" s="301"/>
      <c r="AU90" s="301"/>
      <c r="AV90" s="301"/>
      <c r="AW90" s="301"/>
      <c r="AX90" s="301"/>
      <c r="AY90" s="301"/>
    </row>
    <row r="91" spans="15:51" x14ac:dyDescent="0.25">
      <c r="O91" s="161"/>
      <c r="P91" s="254"/>
      <c r="Q91" s="254"/>
      <c r="R91" s="254"/>
      <c r="S91" s="254"/>
      <c r="AS91" s="301"/>
      <c r="AT91" s="301"/>
      <c r="AU91" s="301"/>
      <c r="AV91" s="301"/>
      <c r="AW91" s="301"/>
      <c r="AX91" s="301"/>
      <c r="AY91" s="301"/>
    </row>
    <row r="92" spans="15:51" x14ac:dyDescent="0.25">
      <c r="O92" s="161"/>
      <c r="P92" s="254"/>
      <c r="R92" s="254"/>
      <c r="S92" s="254"/>
      <c r="T92" s="254"/>
      <c r="AS92" s="301"/>
      <c r="AT92" s="301"/>
      <c r="AU92" s="301"/>
      <c r="AV92" s="301"/>
      <c r="AW92" s="301"/>
      <c r="AX92" s="301"/>
      <c r="AY92" s="301"/>
    </row>
    <row r="93" spans="15:51" x14ac:dyDescent="0.25">
      <c r="R93" s="254"/>
      <c r="S93" s="254"/>
      <c r="T93" s="254"/>
      <c r="U93" s="254"/>
      <c r="AS93" s="301"/>
      <c r="AT93" s="301"/>
      <c r="AU93" s="301"/>
      <c r="AV93" s="301"/>
      <c r="AW93" s="301"/>
      <c r="AX93" s="301"/>
      <c r="AY93" s="301"/>
    </row>
    <row r="94" spans="15:51" x14ac:dyDescent="0.25">
      <c r="T94" s="254"/>
      <c r="U94" s="254"/>
      <c r="AS94" s="301"/>
      <c r="AT94" s="301"/>
      <c r="AU94" s="301"/>
      <c r="AV94" s="301"/>
      <c r="AW94" s="301"/>
      <c r="AX94" s="301"/>
      <c r="AY94" s="301"/>
    </row>
    <row r="95" spans="15:51" x14ac:dyDescent="0.25">
      <c r="AS95" s="301"/>
      <c r="AT95" s="301"/>
      <c r="AU95" s="301"/>
      <c r="AV95" s="301"/>
      <c r="AW95" s="301"/>
      <c r="AX95" s="301"/>
      <c r="AY95" s="301"/>
    </row>
    <row r="96" spans="15:51" x14ac:dyDescent="0.25">
      <c r="AS96" s="301"/>
      <c r="AT96" s="301"/>
      <c r="AU96" s="301"/>
      <c r="AV96" s="301"/>
      <c r="AW96" s="301"/>
      <c r="AX96" s="301"/>
      <c r="AY96" s="301"/>
    </row>
    <row r="97" spans="45:51" x14ac:dyDescent="0.25">
      <c r="AS97" s="301"/>
      <c r="AT97" s="301"/>
      <c r="AU97" s="301"/>
      <c r="AV97" s="301"/>
      <c r="AW97" s="301"/>
      <c r="AX97" s="301"/>
      <c r="AY97" s="301"/>
    </row>
    <row r="98" spans="45:51" x14ac:dyDescent="0.25">
      <c r="AS98" s="301"/>
      <c r="AT98" s="301"/>
      <c r="AU98" s="301"/>
      <c r="AV98" s="301"/>
      <c r="AW98" s="301"/>
      <c r="AX98" s="301"/>
      <c r="AY98" s="301"/>
    </row>
    <row r="99" spans="45:51" x14ac:dyDescent="0.25">
      <c r="AS99" s="301"/>
      <c r="AT99" s="301"/>
      <c r="AU99" s="301"/>
      <c r="AV99" s="301"/>
      <c r="AW99" s="301"/>
      <c r="AX99" s="301"/>
      <c r="AY99" s="301"/>
    </row>
    <row r="100" spans="45:51" x14ac:dyDescent="0.25">
      <c r="AS100" s="301"/>
      <c r="AT100" s="301"/>
      <c r="AU100" s="301"/>
      <c r="AV100" s="301"/>
      <c r="AW100" s="301"/>
      <c r="AX100" s="301"/>
      <c r="AY100" s="301"/>
    </row>
    <row r="112" spans="45:51" x14ac:dyDescent="0.25">
      <c r="AS112" s="301"/>
      <c r="AT112" s="301"/>
      <c r="AU112" s="301"/>
      <c r="AV112" s="301"/>
      <c r="AW112" s="301"/>
      <c r="AX112" s="301"/>
      <c r="AY112" s="301"/>
    </row>
  </sheetData>
  <protectedRanges>
    <protectedRange sqref="Q56 S58:T61 B58:B59 N58:Q61 R59:R61 T42 T50 R55:S55 S51:T54" name="Range2_12_5_1_1_5_1"/>
    <protectedRange sqref="L10 L6 D6 D8 AD8 AF8 O8:U8 AJ8:AR8 AF10 AR11:AR34 L24:N31 N32:N34 N10:N23 E11:G15 O16:T34 R11:Y11 AA11:AA15 AC11:AF15 R12:T15 W12:Y15 E16:E34 G16:G34 U12:V34 W16:AG34" name="Range1_16_3_1_1_2_2"/>
    <protectedRange sqref="I59 J58:M61" name="Range2_2_12_2_1_1_1_1"/>
    <protectedRange sqref="L16:M23" name="Range1_1_1_1_10_1_1_1_1_1"/>
    <protectedRange sqref="L32:M34" name="Range1_1_10_1_1_1_1_1"/>
    <protectedRange sqref="K11:L15 K16:K34 I11:I15 I16:J24 I25:I34 J25" name="Range1_1_2_1_10_2_1_1_1_1"/>
    <protectedRange sqref="M11:M15" name="Range1_2_1_2_1_10_1_1_1_1_1"/>
    <protectedRange sqref="D61" name="Range2_1_1_1_1_1_9_2_1_1_1_1"/>
    <protectedRange sqref="Q10" name="Range1_17_1_1_1_1_1"/>
    <protectedRange sqref="AG10" name="Range1_18_1_1_1_1_1"/>
    <protectedRange sqref="AS16:AS34" name="Range1_1_1_1_1_1"/>
    <protectedRange sqref="P3:U5" name="Range1_16_1_1_1_1_1_1"/>
    <protectedRange sqref="C60" name="Range2_1_3_1_1_1_1"/>
    <protectedRange sqref="H11:H34" name="Range1_1_1_1_1_1_1_1_1"/>
    <protectedRange sqref="R56:X56 R57:R58 Z56:AT56 I60:I61 Y55:Y56 AA57:AU57 S57:Y57" name="Range2_2_1_10_1_1_1_2_1_1"/>
    <protectedRange sqref="C61" name="Range2_2_1_10_2_1_1_1_1_1"/>
    <protectedRange sqref="G60:H60 D58 E60 Q55 R53:R54 F61" name="Range2_12_1_6_1_1_1_1"/>
    <protectedRange sqref="I58 E61 G61:H61" name="Range2_2_12_1_7_1_1_2_1"/>
    <protectedRange sqref="D59:D60" name="Range2_1_1_1_1_11_1_2_1_1_2_1"/>
    <protectedRange sqref="F58" name="Range2_2_2_9_1_1_1_1_1_1"/>
    <protectedRange sqref="C59" name="Range2_1_1_2_1_1_1_1"/>
    <protectedRange sqref="C58" name="Range2_1_2_2_1_1_1_1"/>
    <protectedRange sqref="E58:E59 G58:H59 F59:F60" name="Range2_2_1_1_1_1_1_1"/>
    <protectedRange sqref="AS11:AS15" name="Range1_4_1_1_1_1_1_1"/>
    <protectedRange sqref="J11:J15 J26:J34" name="Range1_1_2_1_10_1_1_1_1_1_1"/>
    <protectedRange sqref="R65" name="Range2_2_1_10_1_1_1_1_1_1_1"/>
    <protectedRange sqref="T41" name="Range2_12_5_1_1_4_2_1"/>
    <protectedRange sqref="B41:B42" name="Range2_12_5_1_1_1_2_1"/>
    <protectedRange sqref="E41:H41" name="Range2_2_12_1_7_1_1_1_1_1"/>
    <protectedRange sqref="D41" name="Range2_3_2_1_3_1_1_2_10_1_1_1_1_1_1_1"/>
    <protectedRange sqref="C41" name="Range2_1_1_1_1_11_1_2_1_1_1_1_1"/>
    <protectedRange sqref="S39:S40" name="Range2_12_3_1_1_1_1_1_1"/>
    <protectedRange sqref="D39:H39 N39:R40" name="Range2_12_1_3_1_1_1_1_1_1"/>
    <protectedRange sqref="I39:M39 E40:M40" name="Range2_2_12_1_6_1_1_1_1_1_1"/>
    <protectedRange sqref="D40" name="Range2_1_1_1_1_11_1_1_1_1_1_1_1_1"/>
    <protectedRange sqref="C40" name="Range2_1_2_1_1_1_1_1_1_1"/>
    <protectedRange sqref="C39" name="Range2_3_1_1_1_1_1_1_1"/>
    <protectedRange sqref="S41" name="Range2_12_5_1_1_4_1_1_1"/>
    <protectedRange sqref="Q41:R41" name="Range2_12_1_5_1_1_1_1_1_1_1"/>
    <protectedRange sqref="N41:P41" name="Range2_12_1_2_2_1_1_1_1_1_1_1"/>
    <protectedRange sqref="K41:M41" name="Range2_2_12_1_4_2_1_1_1_1_1_1_1"/>
    <protectedRange sqref="G42:H42" name="Range2_2_12_1_3_1_1_1_1_1_4_1_1_1_1"/>
    <protectedRange sqref="E42:F42" name="Range2_2_12_1_7_1_1_3_1_1_1_1"/>
    <protectedRange sqref="I41:J41" name="Range2_2_12_1_4_2_1_1_1_2_1_1_1_1"/>
    <protectedRange sqref="S42" name="Range2_12_5_1_1_2_3_1_1_1"/>
    <protectedRange sqref="Q42:R42" name="Range2_12_1_6_1_1_1_1_2_1_1_1"/>
    <protectedRange sqref="N42:P42" name="Range2_12_1_2_3_1_1_1_1_2_1_1_1"/>
    <protectedRange sqref="I42:M42" name="Range2_2_12_1_4_3_1_1_1_1_2_1_1_1"/>
    <protectedRange sqref="D42" name="Range2_2_12_1_3_1_2_1_1_1_2_1_2_1_1_1"/>
    <protectedRange sqref="S50" name="Range2_12_5_1_1_5_1_1_1_1"/>
    <protectedRange sqref="T48:T49" name="Range2_12_5_1_1_3_1_1"/>
    <protectedRange sqref="S48" name="Range2_12_4_1_1_1_4_2_2_2_1_1"/>
    <protectedRange sqref="S49" name="Range2_12_2_1_1_1_2_1_1_1_1_1"/>
    <protectedRange sqref="T47" name="Range2_12_5_1_1_2_1_1_1_1"/>
    <protectedRange sqref="T43" name="Range2_12_5_1_1_3_1_1_1_1_1_1_1"/>
    <protectedRange sqref="S43" name="Range2_12_5_1_1_2_3_1_1_1_1_1_1_1_1_1"/>
    <protectedRange sqref="Q43:R43" name="Range2_12_1_6_1_1_1_1_2_1_1_1_1_1_1_1_1"/>
    <protectedRange sqref="N43:P43" name="Range2_12_1_2_3_1_1_1_1_2_1_1_1_1_1_1_1_1"/>
    <protectedRange sqref="I43:M43" name="Range2_2_12_1_4_3_1_1_1_1_2_1_1_1_1_1_1_1_1"/>
    <protectedRange sqref="E43:H43" name="Range2_2_12_1_3_1_2_1_1_1_1_2_1_1_1_1_1_1_1_1"/>
    <protectedRange sqref="D43" name="Range2_2_12_1_3_1_2_1_1_1_2_1_2_3_1_1_1_1_1_1"/>
    <protectedRange sqref="T44" name="Range2_12_5_1_1_2_1_1_1_1_1_1_1_1_1"/>
    <protectedRange sqref="S44" name="Range2_12_4_1_1_1_4_2_1_1_1_1_1_1_1_1"/>
    <protectedRange sqref="T45:T46" name="Range2_12_5_1_1_6_1_1_1_1_1_1_1_1_1"/>
    <protectedRange sqref="S45:S46" name="Range2_12_5_1_1_5_3_1_1_1_1_1_1_1_1_1"/>
    <protectedRange sqref="B43" name="Range2_12_5_1_1_1_2_2_1_1_1_1_1_1_1_1_1_1"/>
    <protectedRange sqref="S47" name="Range2_12_4_1_1_1_4_2_2_1_1_1_1"/>
    <protectedRange sqref="O11:O15" name="Range1_16_3_1_1_7"/>
    <protectedRange sqref="P11:P15" name="Range1_16_3_1_1_1_1"/>
    <protectedRange sqref="Q11:Q15" name="Range1_16_3_1_1_3_1"/>
    <protectedRange sqref="Z11:Z15" name="Range1_16_3_1_1_4_1"/>
    <protectedRange sqref="AB11:AB15" name="Range1_16_3_1_1_5_1"/>
    <protectedRange sqref="AG11:AG15" name="Range1_16_3_1_1_6_1"/>
    <protectedRange sqref="F16:F22" name="Range1_16_3_1_1_2_1_1"/>
    <protectedRange sqref="R51:R52" name="Range2_12_1_6_1_1_1_1_1"/>
    <protectedRange sqref="R50" name="Range2_12_1_6_1_1_4_1_1_1_1_1_1_1_1_1_1_1_1_1"/>
    <protectedRange sqref="D49:E49" name="Range2_2_12_1_3_1_2_1_1_1_2_1_1_1_1_3_1_1_1_1_1_1_1_1_1"/>
    <protectedRange sqref="F49" name="Range2_2_12_1_3_1_2_1_1_1_3_1_1_1_1_1_3_1_1_1_1_1_1_1_1_1"/>
    <protectedRange sqref="Q48:R48" name="Range2_12_1_6_1_1_1_2_3_2_1_1_3_1_1_1"/>
    <protectedRange sqref="N48:P48" name="Range2_12_1_2_3_1_1_1_2_3_2_1_1_3_1_1_1"/>
    <protectedRange sqref="K48:M48" name="Range2_2_12_1_4_3_1_1_1_3_3_2_1_1_3_1_1_1"/>
    <protectedRange sqref="J48" name="Range2_2_12_1_4_3_1_1_1_3_2_1_2_2_1_1_1"/>
    <protectedRange sqref="G48:H48" name="Range2_2_12_1_3_1_2_1_1_1_2_1_1_1_1_1_1_2_1_1_1_1_1"/>
    <protectedRange sqref="D48:E48" name="Range2_2_12_1_3_1_2_1_1_1_2_1_1_1_1_3_1_1_1_1_1_1_1"/>
    <protectedRange sqref="F48" name="Range2_2_12_1_3_1_2_1_1_1_3_1_1_1_1_1_3_1_1_1_1_1_1_1"/>
    <protectedRange sqref="Q49:R49" name="Range2_12_1_6_1_1_1_2_3_1_1_3_1_1_1_1_1_1_1_1_1_1"/>
    <protectedRange sqref="N49:P49" name="Range2_12_1_2_3_1_1_1_2_3_1_1_3_1_1_1_1_1_1_1_1_1_1"/>
    <protectedRange sqref="J49:M49" name="Range2_2_12_1_4_3_1_1_1_3_3_1_1_3_1_1_1_1_1_1_1_1_1_1"/>
    <protectedRange sqref="I48:I49" name="Range2_2_12_1_4_3_1_1_1_2_1_2_1_1_3_1_1_1_1_1_1_1_1_1"/>
    <protectedRange sqref="G49:H49" name="Range2_2_12_1_3_1_2_1_1_1_2_1_3_1_1_3_1_1_1_1_1_1_1_1_1_1"/>
    <protectedRange sqref="Q44:R44" name="Range2_12_1_6_1_1_1_2_3_2_1_1_1_1_1_1_1_1_1"/>
    <protectedRange sqref="N44:P44" name="Range2_12_1_2_3_1_1_1_2_3_2_1_1_1_1_1_1_1_1_1"/>
    <protectedRange sqref="J44:M44" name="Range2_2_12_1_4_3_1_1_1_3_3_2_1_1_1_1_1_1_1_1_1"/>
    <protectedRange sqref="I44" name="Range2_2_12_1_4_3_1_1_1_2_1_2_2_1_1_1_1_1_1_1_1"/>
    <protectedRange sqref="G44:H44 D44:E44" name="Range2_2_12_1_3_1_2_1_1_1_2_1_3_2_1_1_1_1_1_1_1_1"/>
    <protectedRange sqref="F44" name="Range2_2_12_1_3_1_2_1_1_1_1_1_2_2_1_1_1_1_1_1_1_1"/>
    <protectedRange sqref="Q45:R46" name="Range2_12_1_6_1_1_1_2_3_2_1_1_2_1_1_1_1_1_1_1_1"/>
    <protectedRange sqref="N45:P46" name="Range2_12_1_2_3_1_1_1_2_3_2_1_1_2_1_1_1_1_1_1_1_1"/>
    <protectedRange sqref="J45:M46" name="Range2_2_12_1_4_3_1_1_1_3_3_2_1_1_2_1_1_1_1_1_1_1_1"/>
    <protectedRange sqref="I45:I46" name="Range2_2_12_1_4_3_1_1_1_2_1_2_2_1_2_1_1_1_1_1_1_1_1"/>
    <protectedRange sqref="G45:H46 D45:E46" name="Range2_2_12_1_3_1_2_1_1_1_2_1_3_2_1_2_1_1_1_1_1_1_2_1"/>
    <protectedRange sqref="F45:F46" name="Range2_2_12_1_3_1_2_1_1_1_1_1_2_2_1_2_1_1_1_1_1_1_2_1"/>
    <protectedRange sqref="B44:B45" name="Range2_12_5_1_1_1_2_2_1_1_1_1_1_1_1_1_1_1_1"/>
    <protectedRange sqref="B46" name="Range2_12_5_1_1_1_3_1_1_1_1_1_1_1_1_1_1_1_1"/>
    <protectedRange sqref="Q47:R47" name="Range2_12_1_6_1_1_1_2_3_2_1_1_1_1_1_1_1"/>
    <protectedRange sqref="N47:P47" name="Range2_12_1_2_3_1_1_1_2_3_2_1_1_1_1_1_1_1"/>
    <protectedRange sqref="K47:M47" name="Range2_2_12_1_4_3_1_1_1_3_3_2_1_1_1_1_1_1_1"/>
    <protectedRange sqref="J47" name="Range2_2_12_1_4_3_1_1_1_3_2_1_2_1_1_1_1_1"/>
    <protectedRange sqref="D47:E47" name="Range2_2_12_1_3_1_2_1_1_1_2_1_2_3_2_1_1_1_1_1"/>
    <protectedRange sqref="I47" name="Range2_2_12_1_4_2_1_1_1_4_1_2_1_1_1_2_1_1_1_1_1"/>
    <protectedRange sqref="F47:H47" name="Range2_2_12_1_3_1_1_1_1_1_4_1_2_1_2_1_2_1_1_1_1_1"/>
    <protectedRange sqref="B52" name="Range2_12_5_1_1_2_1_4_1_1_1_2_1_1_1_1_1_1_1_1_2_1"/>
    <protectedRange sqref="N52:Q52" name="Range2_12_1_6_1_1_2_1_1"/>
    <protectedRange sqref="I53:I54 J52:M52" name="Range2_2_12_1_7_1_1_3_1_1"/>
    <protectedRange sqref="N51:Q51" name="Range2_12_1_6_1_1_4_1_1_1_1_1_1_1_1_1_1_2_1_1"/>
    <protectedRange sqref="J51:M51" name="Range2_2_12_1_7_1_1_6_1_1_1_1_1_1_1_1_1_1_2_1_1"/>
    <protectedRange sqref="I51" name="Range2_2_12_1_4_3_1_1_1_5_1_1_1_1_1_1_1_1_1_1_1_2_1_1"/>
    <protectedRange sqref="Q50" name="Range2_12_1_4_1_1_1_1_1_1_1_1_1_1_1_1_1_1_2_1_1"/>
    <protectedRange sqref="N50:P50" name="Range2_12_1_2_1_1_1_1_1_1_1_1_1_1_1_1_1_1_1_2_1_1"/>
    <protectedRange sqref="J50:M50" name="Range2_2_12_1_4_1_1_1_1_1_1_1_1_1_1_1_1_1_1_1_2_1_1"/>
    <protectedRange sqref="I50" name="Range2_2_12_1_4_3_1_1_1_3_3_1_1_3_1_1_1_1_1_1_3_1_1"/>
    <protectedRange sqref="G53:H54" name="Range2_2_12_1_3_3_1_1_1_2_1_1_1_1_1_1_1_1_1_1_1_2_1_1"/>
    <protectedRange sqref="F52" name="Range2_2_12_1_3_1_2_1_1_1_2_1_3_1_1_3_1_1_1_1_1_1_3_1_1"/>
    <protectedRange sqref="D52:E52" name="Range2_2_12_1_3_1_2_1_1_1_2_1_1_1_1_3_1_1_1_1_1_1_2_1_1"/>
    <protectedRange sqref="F53:F54" name="Range2_2_12_1_3_1_2_1_1_1_3_1_1_1_1_1_3_1_1_1_1_1_1_2_1_1"/>
    <protectedRange sqref="G51:H51" name="Range2_2_12_1_3_1_2_1_1_1_2_1_3_1_1_3_1_1_1_1_1_1_1_2_1_1"/>
    <protectedRange sqref="G50:H50 D53:E54" name="Range2_2_12_1_3_1_2_1_1_1_2_1_3_2_1_2_1_1_1_1_1_1_1_1_1"/>
    <protectedRange sqref="N57:Q57" name="Range2_12_5_1_1_5_1_1"/>
    <protectedRange sqref="J57:M57" name="Range2_2_12_2_1_1_1_1_1"/>
    <protectedRange sqref="I55:P56" name="Range2_2_1_10_1_1_1_2_1_1_1"/>
    <protectedRange sqref="I57 D56:H56 F57" name="Range2_2_12_1_7_1_1_2_1_1"/>
    <protectedRange sqref="E57 G57:H57" name="Range2_2_2_9_1_1_1_1_1_1_1"/>
    <protectedRange sqref="C57" name="Range2_3_2_1_1_1_1_1"/>
    <protectedRange sqref="H55" name="Range2_2_1_1_1_1_1_1_1"/>
    <protectedRange sqref="C56 D57" name="Range2_1_1_1_1_1_1_1_1_1_1_1"/>
    <protectedRange sqref="N53:Q54" name="Range2_12_1_6_1_1_2_1_2"/>
    <protectedRange sqref="I52 G55 J53:M54 C50:D51 F50:F51" name="Range2_2_12_1_7_1_1_3_1_2"/>
    <protectedRange sqref="E50:E51" name="Range2_2_12_1_1_1_1_1_2_1_1"/>
    <protectedRange sqref="G52:H52" name="Range2_2_12_1_3_1_2_1_1_1_3_1_1_1_1_1_1_1_2_1_1_2_1_1"/>
    <protectedRange sqref="D55:E55" name="Range2_2_12_1_3_3_1_1_1_2_1_1_1_1_1_1_1_1_1_1_1_2_1_2"/>
    <protectedRange sqref="F55" name="Range2_2_12_1_3_1_2_1_1_1_2_1_3_1_1_3_1_1_1_1_1_1_3_1_2"/>
    <protectedRange sqref="B55:B56 B50:B51" name="Range2_12_5_1_1_2_1_3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Y15 AA11:AA15 AC11:AE15 X16:AE34">
    <cfRule type="containsText" dxfId="314" priority="13" operator="containsText" text="N/A">
      <formula>NOT(ISERROR(SEARCH("N/A",X11)))</formula>
    </cfRule>
    <cfRule type="cellIs" dxfId="313" priority="31" operator="equal">
      <formula>0</formula>
    </cfRule>
  </conditionalFormatting>
  <conditionalFormatting sqref="X11:Y15 AA11:AA15 AC11:AE15 X16:AE34">
    <cfRule type="cellIs" dxfId="312" priority="30" operator="greaterThanOrEqual">
      <formula>1185</formula>
    </cfRule>
  </conditionalFormatting>
  <conditionalFormatting sqref="X11:Y15 AA11:AA15 AC11:AE15 X16:AE34">
    <cfRule type="cellIs" dxfId="311" priority="29" operator="between">
      <formula>0.1</formula>
      <formula>1184</formula>
    </cfRule>
  </conditionalFormatting>
  <conditionalFormatting sqref="X8 AJ11:AO34">
    <cfRule type="cellIs" dxfId="310" priority="28" operator="equal">
      <formula>0</formula>
    </cfRule>
  </conditionalFormatting>
  <conditionalFormatting sqref="X8 AJ11:AO34">
    <cfRule type="cellIs" dxfId="309" priority="27" operator="greaterThan">
      <formula>1179</formula>
    </cfRule>
  </conditionalFormatting>
  <conditionalFormatting sqref="X8 AJ11:AO34">
    <cfRule type="cellIs" dxfId="308" priority="26" operator="greaterThan">
      <formula>99</formula>
    </cfRule>
  </conditionalFormatting>
  <conditionalFormatting sqref="X8 AJ11:AO34">
    <cfRule type="cellIs" dxfId="307" priority="25" operator="greaterThan">
      <formula>0.99</formula>
    </cfRule>
  </conditionalFormatting>
  <conditionalFormatting sqref="AB8">
    <cfRule type="cellIs" dxfId="306" priority="24" operator="equal">
      <formula>0</formula>
    </cfRule>
  </conditionalFormatting>
  <conditionalFormatting sqref="AB8">
    <cfRule type="cellIs" dxfId="305" priority="23" operator="greaterThan">
      <formula>1179</formula>
    </cfRule>
  </conditionalFormatting>
  <conditionalFormatting sqref="AB8">
    <cfRule type="cellIs" dxfId="304" priority="22" operator="greaterThan">
      <formula>99</formula>
    </cfRule>
  </conditionalFormatting>
  <conditionalFormatting sqref="AB8">
    <cfRule type="cellIs" dxfId="303" priority="21" operator="greaterThan">
      <formula>0.99</formula>
    </cfRule>
  </conditionalFormatting>
  <conditionalFormatting sqref="AQ11:AQ34">
    <cfRule type="cellIs" dxfId="302" priority="20" operator="equal">
      <formula>0</formula>
    </cfRule>
  </conditionalFormatting>
  <conditionalFormatting sqref="AQ11:AQ34">
    <cfRule type="cellIs" dxfId="301" priority="19" operator="greaterThan">
      <formula>1179</formula>
    </cfRule>
  </conditionalFormatting>
  <conditionalFormatting sqref="AQ11:AQ34">
    <cfRule type="cellIs" dxfId="300" priority="18" operator="greaterThan">
      <formula>99</formula>
    </cfRule>
  </conditionalFormatting>
  <conditionalFormatting sqref="AQ11:AQ34">
    <cfRule type="cellIs" dxfId="299" priority="17" operator="greaterThan">
      <formula>0.99</formula>
    </cfRule>
  </conditionalFormatting>
  <conditionalFormatting sqref="AI11:AI34">
    <cfRule type="cellIs" dxfId="298" priority="16" operator="greaterThan">
      <formula>$AI$8</formula>
    </cfRule>
  </conditionalFormatting>
  <conditionalFormatting sqref="AH11:AH34">
    <cfRule type="cellIs" dxfId="297" priority="14" operator="greaterThan">
      <formula>$AH$8</formula>
    </cfRule>
    <cfRule type="cellIs" dxfId="296" priority="15" operator="greaterThan">
      <formula>$AH$8</formula>
    </cfRule>
  </conditionalFormatting>
  <conditionalFormatting sqref="Z11:Z15">
    <cfRule type="containsText" dxfId="295" priority="9" operator="containsText" text="N/A">
      <formula>NOT(ISERROR(SEARCH("N/A",Z11)))</formula>
    </cfRule>
    <cfRule type="cellIs" dxfId="294" priority="12" operator="equal">
      <formula>0</formula>
    </cfRule>
  </conditionalFormatting>
  <conditionalFormatting sqref="Z11:Z15">
    <cfRule type="cellIs" dxfId="293" priority="11" operator="greaterThanOrEqual">
      <formula>1185</formula>
    </cfRule>
  </conditionalFormatting>
  <conditionalFormatting sqref="Z11:Z15">
    <cfRule type="cellIs" dxfId="292" priority="10" operator="between">
      <formula>0.1</formula>
      <formula>1184</formula>
    </cfRule>
  </conditionalFormatting>
  <conditionalFormatting sqref="AB11:AB15">
    <cfRule type="containsText" dxfId="291" priority="5" operator="containsText" text="N/A">
      <formula>NOT(ISERROR(SEARCH("N/A",AB11)))</formula>
    </cfRule>
    <cfRule type="cellIs" dxfId="290" priority="8" operator="equal">
      <formula>0</formula>
    </cfRule>
  </conditionalFormatting>
  <conditionalFormatting sqref="AB11:AB15">
    <cfRule type="cellIs" dxfId="289" priority="7" operator="greaterThanOrEqual">
      <formula>1185</formula>
    </cfRule>
  </conditionalFormatting>
  <conditionalFormatting sqref="AB11:AB15">
    <cfRule type="cellIs" dxfId="288" priority="6" operator="between">
      <formula>0.1</formula>
      <formula>1184</formula>
    </cfRule>
  </conditionalFormatting>
  <conditionalFormatting sqref="AP11:AP34">
    <cfRule type="cellIs" dxfId="287" priority="4" operator="equal">
      <formula>0</formula>
    </cfRule>
  </conditionalFormatting>
  <conditionalFormatting sqref="AP11:AP34">
    <cfRule type="cellIs" dxfId="286" priority="3" operator="greaterThan">
      <formula>1179</formula>
    </cfRule>
  </conditionalFormatting>
  <conditionalFormatting sqref="AP11:AP34">
    <cfRule type="cellIs" dxfId="285" priority="2" operator="greaterThan">
      <formula>99</formula>
    </cfRule>
  </conditionalFormatting>
  <conditionalFormatting sqref="AP11:AP34">
    <cfRule type="cellIs" dxfId="284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4"/>
  <sheetViews>
    <sheetView showGridLines="0" topLeftCell="A34" zoomScaleNormal="100" workbookViewId="0">
      <selection activeCell="O46" sqref="B45:O46"/>
    </sheetView>
  </sheetViews>
  <sheetFormatPr defaultRowHeight="15" x14ac:dyDescent="0.25"/>
  <cols>
    <col min="1" max="1" width="7.140625" style="301" customWidth="1"/>
    <col min="2" max="2" width="10.5703125" style="301" customWidth="1"/>
    <col min="3" max="3" width="14" style="301" customWidth="1"/>
    <col min="4" max="7" width="9.140625" style="301"/>
    <col min="8" max="8" width="20.42578125" style="301" customWidth="1"/>
    <col min="9" max="10" width="9.140625" style="301"/>
    <col min="11" max="11" width="9" style="301" customWidth="1"/>
    <col min="12" max="14" width="9.140625" style="301" hidden="1" customWidth="1"/>
    <col min="15" max="16" width="9.140625" style="301"/>
    <col min="17" max="18" width="9.140625" style="301" customWidth="1"/>
    <col min="19" max="32" width="9.140625" style="301"/>
    <col min="33" max="33" width="10.42578125" style="301" bestFit="1" customWidth="1"/>
    <col min="34" max="44" width="9.140625" style="301"/>
    <col min="45" max="45" width="83.85546875" style="161" customWidth="1"/>
    <col min="46" max="47" width="9.140625" style="254"/>
    <col min="48" max="48" width="29.7109375" style="254" customWidth="1"/>
    <col min="49" max="49" width="22" style="254" customWidth="1"/>
    <col min="50" max="50" width="9.140625" style="254"/>
    <col min="51" max="51" width="38.5703125" style="254" bestFit="1" customWidth="1"/>
    <col min="52" max="16384" width="9.140625" style="301"/>
  </cols>
  <sheetData>
    <row r="2" spans="2:51" ht="21" x14ac:dyDescent="0.25">
      <c r="B2" s="151"/>
      <c r="C2" s="254"/>
      <c r="D2" s="254"/>
      <c r="E2" s="152"/>
      <c r="F2" s="152"/>
      <c r="G2" s="254"/>
      <c r="H2" s="153"/>
      <c r="I2" s="153"/>
      <c r="J2" s="254"/>
      <c r="K2" s="153"/>
      <c r="L2" s="153"/>
      <c r="M2" s="254"/>
      <c r="N2" s="254"/>
      <c r="O2" s="154"/>
      <c r="P2" s="155" t="s">
        <v>0</v>
      </c>
      <c r="Q2" s="155"/>
      <c r="R2" s="156"/>
      <c r="S2" s="157"/>
      <c r="T2" s="158"/>
      <c r="U2" s="158"/>
      <c r="V2" s="159"/>
      <c r="W2" s="160"/>
      <c r="X2" s="158"/>
      <c r="Y2" s="158"/>
      <c r="Z2" s="158"/>
      <c r="AA2" s="158"/>
      <c r="AB2" s="158"/>
      <c r="AC2" s="158"/>
      <c r="AD2" s="158"/>
      <c r="AE2" s="158"/>
      <c r="AM2" s="254"/>
      <c r="AN2" s="254"/>
      <c r="AO2" s="254"/>
      <c r="AP2" s="254"/>
      <c r="AQ2" s="254"/>
      <c r="AR2" s="254"/>
    </row>
    <row r="3" spans="2:51" ht="21" x14ac:dyDescent="0.25">
      <c r="B3" s="162" t="s">
        <v>1</v>
      </c>
      <c r="C3" s="162"/>
      <c r="D3" s="162"/>
      <c r="E3" s="254"/>
      <c r="F3" s="153"/>
      <c r="G3" s="153"/>
      <c r="H3" s="254"/>
      <c r="I3" s="254"/>
      <c r="J3" s="254"/>
      <c r="K3" s="163"/>
      <c r="L3" s="164"/>
      <c r="M3" s="254"/>
      <c r="N3" s="254"/>
      <c r="O3" s="165" t="s">
        <v>2</v>
      </c>
      <c r="P3" s="367" t="s">
        <v>134</v>
      </c>
      <c r="Q3" s="368"/>
      <c r="R3" s="368"/>
      <c r="S3" s="368"/>
      <c r="T3" s="368"/>
      <c r="U3" s="369"/>
      <c r="V3" s="166"/>
      <c r="W3" s="166"/>
      <c r="X3" s="166"/>
      <c r="Y3" s="166"/>
      <c r="Z3" s="166"/>
      <c r="AH3" s="254"/>
      <c r="AI3" s="254"/>
      <c r="AJ3" s="254"/>
      <c r="AK3" s="254"/>
      <c r="AL3" s="161"/>
      <c r="AM3" s="254"/>
      <c r="AN3" s="254"/>
      <c r="AO3" s="254"/>
      <c r="AP3" s="254"/>
      <c r="AQ3" s="254"/>
      <c r="AR3" s="254"/>
      <c r="AS3" s="254"/>
    </row>
    <row r="4" spans="2:51" x14ac:dyDescent="0.25">
      <c r="B4" s="167" t="s">
        <v>4</v>
      </c>
      <c r="C4" s="167"/>
      <c r="D4" s="167"/>
      <c r="E4" s="254"/>
      <c r="F4" s="168"/>
      <c r="G4" s="254"/>
      <c r="H4" s="254"/>
      <c r="I4" s="254"/>
      <c r="J4" s="254"/>
      <c r="K4" s="254"/>
      <c r="L4" s="254"/>
      <c r="M4" s="254"/>
      <c r="N4" s="254"/>
      <c r="O4" s="165" t="s">
        <v>5</v>
      </c>
      <c r="P4" s="367" t="s">
        <v>134</v>
      </c>
      <c r="Q4" s="368"/>
      <c r="R4" s="368"/>
      <c r="S4" s="368"/>
      <c r="T4" s="368"/>
      <c r="U4" s="369"/>
      <c r="V4" s="166"/>
      <c r="W4" s="166"/>
      <c r="X4" s="166"/>
      <c r="Y4" s="166"/>
      <c r="Z4" s="166"/>
      <c r="AH4" s="254"/>
      <c r="AI4" s="254"/>
      <c r="AJ4" s="254"/>
      <c r="AK4" s="254"/>
      <c r="AL4" s="161"/>
      <c r="AM4" s="254"/>
      <c r="AN4" s="254"/>
      <c r="AO4" s="254"/>
      <c r="AP4" s="254"/>
      <c r="AQ4" s="254"/>
      <c r="AR4" s="254"/>
      <c r="AS4" s="254"/>
    </row>
    <row r="5" spans="2:51" x14ac:dyDescent="0.25">
      <c r="B5" s="254"/>
      <c r="C5" s="254"/>
      <c r="D5" s="254"/>
      <c r="E5" s="169"/>
      <c r="F5" s="169"/>
      <c r="G5" s="254"/>
      <c r="H5" s="254"/>
      <c r="I5" s="254"/>
      <c r="J5" s="254"/>
      <c r="K5" s="254"/>
      <c r="L5" s="254"/>
      <c r="M5" s="254"/>
      <c r="N5" s="254"/>
      <c r="O5" s="165" t="s">
        <v>6</v>
      </c>
      <c r="P5" s="367" t="s">
        <v>133</v>
      </c>
      <c r="Q5" s="368"/>
      <c r="R5" s="368"/>
      <c r="S5" s="368"/>
      <c r="T5" s="368"/>
      <c r="U5" s="369"/>
      <c r="V5" s="166"/>
      <c r="W5" s="166"/>
      <c r="X5" s="166"/>
      <c r="Y5" s="166"/>
      <c r="Z5" s="166"/>
      <c r="AH5" s="254"/>
      <c r="AI5" s="254"/>
      <c r="AJ5" s="254"/>
      <c r="AK5" s="254"/>
      <c r="AL5" s="161"/>
      <c r="AM5" s="254"/>
      <c r="AN5" s="254"/>
      <c r="AO5" s="254"/>
      <c r="AP5" s="254"/>
      <c r="AQ5" s="254"/>
      <c r="AR5" s="254"/>
      <c r="AS5" s="254"/>
    </row>
    <row r="6" spans="2:51" x14ac:dyDescent="0.25">
      <c r="B6" s="367" t="s">
        <v>7</v>
      </c>
      <c r="C6" s="369"/>
      <c r="D6" s="370" t="s">
        <v>8</v>
      </c>
      <c r="E6" s="371"/>
      <c r="F6" s="371"/>
      <c r="G6" s="371"/>
      <c r="H6" s="372"/>
      <c r="I6" s="254"/>
      <c r="J6" s="254"/>
      <c r="K6" s="165"/>
      <c r="L6" s="373">
        <v>41686</v>
      </c>
      <c r="M6" s="373"/>
      <c r="N6" s="170"/>
      <c r="O6" s="170"/>
      <c r="P6" s="171"/>
      <c r="Q6" s="171"/>
      <c r="R6" s="171"/>
      <c r="S6" s="171"/>
      <c r="T6" s="171"/>
      <c r="U6" s="171"/>
      <c r="V6" s="171"/>
      <c r="W6" s="172"/>
      <c r="X6" s="172"/>
      <c r="Y6" s="172"/>
      <c r="Z6" s="172"/>
      <c r="AA6" s="172"/>
      <c r="AB6" s="172"/>
      <c r="AC6" s="172"/>
      <c r="AD6" s="172"/>
      <c r="AE6" s="172"/>
      <c r="AJ6" s="302"/>
      <c r="AM6" s="174"/>
      <c r="AN6" s="174"/>
      <c r="AO6" s="174"/>
      <c r="AP6" s="174"/>
      <c r="AQ6" s="174"/>
      <c r="AR6" s="174"/>
      <c r="AS6" s="175"/>
    </row>
    <row r="7" spans="2:51" ht="36" x14ac:dyDescent="0.25">
      <c r="B7" s="374" t="s">
        <v>9</v>
      </c>
      <c r="C7" s="375"/>
      <c r="D7" s="374" t="s">
        <v>10</v>
      </c>
      <c r="E7" s="376"/>
      <c r="F7" s="376"/>
      <c r="G7" s="375"/>
      <c r="H7" s="337" t="s">
        <v>11</v>
      </c>
      <c r="I7" s="338" t="s">
        <v>12</v>
      </c>
      <c r="J7" s="338" t="s">
        <v>13</v>
      </c>
      <c r="K7" s="338" t="s">
        <v>14</v>
      </c>
      <c r="L7" s="161"/>
      <c r="M7" s="161"/>
      <c r="N7" s="161"/>
      <c r="O7" s="337" t="s">
        <v>15</v>
      </c>
      <c r="P7" s="374" t="s">
        <v>16</v>
      </c>
      <c r="Q7" s="376"/>
      <c r="R7" s="376"/>
      <c r="S7" s="376"/>
      <c r="T7" s="375"/>
      <c r="U7" s="387" t="s">
        <v>17</v>
      </c>
      <c r="V7" s="387"/>
      <c r="W7" s="338" t="s">
        <v>18</v>
      </c>
      <c r="X7" s="374" t="s">
        <v>19</v>
      </c>
      <c r="Y7" s="375"/>
      <c r="Z7" s="374" t="s">
        <v>20</v>
      </c>
      <c r="AA7" s="375"/>
      <c r="AB7" s="374" t="s">
        <v>21</v>
      </c>
      <c r="AC7" s="375"/>
      <c r="AD7" s="374" t="s">
        <v>22</v>
      </c>
      <c r="AE7" s="375"/>
      <c r="AF7" s="338" t="s">
        <v>23</v>
      </c>
      <c r="AG7" s="338" t="s">
        <v>24</v>
      </c>
      <c r="AH7" s="338" t="s">
        <v>25</v>
      </c>
      <c r="AI7" s="338" t="s">
        <v>26</v>
      </c>
      <c r="AJ7" s="374" t="s">
        <v>27</v>
      </c>
      <c r="AK7" s="376"/>
      <c r="AL7" s="376"/>
      <c r="AM7" s="376"/>
      <c r="AN7" s="375"/>
      <c r="AO7" s="374" t="s">
        <v>28</v>
      </c>
      <c r="AP7" s="376"/>
      <c r="AQ7" s="375"/>
      <c r="AR7" s="338" t="s">
        <v>29</v>
      </c>
      <c r="AS7" s="176"/>
      <c r="AT7" s="161"/>
      <c r="AU7" s="161"/>
      <c r="AV7" s="161"/>
      <c r="AW7" s="161"/>
      <c r="AX7" s="161"/>
      <c r="AY7" s="161"/>
    </row>
    <row r="8" spans="2:51" x14ac:dyDescent="0.25">
      <c r="B8" s="377">
        <v>41966</v>
      </c>
      <c r="C8" s="378"/>
      <c r="D8" s="379" t="s">
        <v>30</v>
      </c>
      <c r="E8" s="380"/>
      <c r="F8" s="380"/>
      <c r="G8" s="381"/>
      <c r="H8" s="177"/>
      <c r="I8" s="379" t="s">
        <v>30</v>
      </c>
      <c r="J8" s="380"/>
      <c r="K8" s="381"/>
      <c r="L8" s="178"/>
      <c r="M8" s="178"/>
      <c r="N8" s="178"/>
      <c r="O8" s="177" t="s">
        <v>31</v>
      </c>
      <c r="P8" s="177" t="s">
        <v>31</v>
      </c>
      <c r="Q8" s="177" t="s">
        <v>32</v>
      </c>
      <c r="R8" s="177" t="s">
        <v>32</v>
      </c>
      <c r="S8" s="177" t="s">
        <v>31</v>
      </c>
      <c r="T8" s="177" t="s">
        <v>33</v>
      </c>
      <c r="U8" s="382" t="s">
        <v>34</v>
      </c>
      <c r="V8" s="382"/>
      <c r="W8" s="179" t="s">
        <v>35</v>
      </c>
      <c r="X8" s="383">
        <v>0</v>
      </c>
      <c r="Y8" s="384"/>
      <c r="Z8" s="385" t="s">
        <v>36</v>
      </c>
      <c r="AA8" s="386"/>
      <c r="AB8" s="383">
        <v>1185</v>
      </c>
      <c r="AC8" s="384"/>
      <c r="AD8" s="388">
        <v>800</v>
      </c>
      <c r="AE8" s="389"/>
      <c r="AF8" s="177"/>
      <c r="AG8" s="179">
        <f>AG34-AG10</f>
        <v>26012</v>
      </c>
      <c r="AH8" s="180"/>
      <c r="AI8" s="180"/>
      <c r="AJ8" s="177" t="s">
        <v>37</v>
      </c>
      <c r="AK8" s="177" t="s">
        <v>37</v>
      </c>
      <c r="AL8" s="177" t="s">
        <v>37</v>
      </c>
      <c r="AM8" s="177" t="s">
        <v>37</v>
      </c>
      <c r="AN8" s="177" t="s">
        <v>37</v>
      </c>
      <c r="AO8" s="177" t="s">
        <v>37</v>
      </c>
      <c r="AP8" s="177" t="s">
        <v>32</v>
      </c>
      <c r="AQ8" s="177" t="s">
        <v>32</v>
      </c>
      <c r="AR8" s="177" t="s">
        <v>38</v>
      </c>
      <c r="AS8" s="176"/>
      <c r="AV8" s="181" t="s">
        <v>39</v>
      </c>
    </row>
    <row r="9" spans="2:51" ht="60" x14ac:dyDescent="0.25">
      <c r="B9" s="390" t="s">
        <v>40</v>
      </c>
      <c r="C9" s="390"/>
      <c r="D9" s="391" t="s">
        <v>41</v>
      </c>
      <c r="E9" s="392"/>
      <c r="F9" s="393" t="s">
        <v>42</v>
      </c>
      <c r="G9" s="392"/>
      <c r="H9" s="394" t="s">
        <v>43</v>
      </c>
      <c r="I9" s="390" t="s">
        <v>44</v>
      </c>
      <c r="J9" s="390"/>
      <c r="K9" s="390"/>
      <c r="L9" s="338" t="s">
        <v>45</v>
      </c>
      <c r="M9" s="387" t="s">
        <v>46</v>
      </c>
      <c r="N9" s="182" t="s">
        <v>47</v>
      </c>
      <c r="O9" s="395" t="s">
        <v>48</v>
      </c>
      <c r="P9" s="395" t="s">
        <v>49</v>
      </c>
      <c r="Q9" s="183" t="s">
        <v>50</v>
      </c>
      <c r="R9" s="402" t="s">
        <v>51</v>
      </c>
      <c r="S9" s="403"/>
      <c r="T9" s="404"/>
      <c r="U9" s="339" t="s">
        <v>52</v>
      </c>
      <c r="V9" s="339" t="s">
        <v>53</v>
      </c>
      <c r="W9" s="390" t="s">
        <v>54</v>
      </c>
      <c r="X9" s="408" t="s">
        <v>55</v>
      </c>
      <c r="Y9" s="409"/>
      <c r="Z9" s="409"/>
      <c r="AA9" s="409"/>
      <c r="AB9" s="409"/>
      <c r="AC9" s="409"/>
      <c r="AD9" s="409"/>
      <c r="AE9" s="410"/>
      <c r="AF9" s="341" t="s">
        <v>56</v>
      </c>
      <c r="AG9" s="341" t="s">
        <v>57</v>
      </c>
      <c r="AH9" s="397" t="s">
        <v>58</v>
      </c>
      <c r="AI9" s="411" t="s">
        <v>59</v>
      </c>
      <c r="AJ9" s="339" t="s">
        <v>60</v>
      </c>
      <c r="AK9" s="339" t="s">
        <v>61</v>
      </c>
      <c r="AL9" s="339" t="s">
        <v>62</v>
      </c>
      <c r="AM9" s="339" t="s">
        <v>63</v>
      </c>
      <c r="AN9" s="339" t="s">
        <v>64</v>
      </c>
      <c r="AO9" s="339" t="s">
        <v>65</v>
      </c>
      <c r="AP9" s="339" t="s">
        <v>66</v>
      </c>
      <c r="AQ9" s="395" t="s">
        <v>67</v>
      </c>
      <c r="AR9" s="339" t="s">
        <v>68</v>
      </c>
      <c r="AS9" s="397" t="s">
        <v>69</v>
      </c>
      <c r="AV9" s="184" t="s">
        <v>70</v>
      </c>
      <c r="AW9" s="184" t="s">
        <v>71</v>
      </c>
      <c r="AY9" s="185" t="s">
        <v>72</v>
      </c>
    </row>
    <row r="10" spans="2:51" x14ac:dyDescent="0.25">
      <c r="B10" s="339" t="s">
        <v>73</v>
      </c>
      <c r="C10" s="339" t="s">
        <v>74</v>
      </c>
      <c r="D10" s="339" t="s">
        <v>75</v>
      </c>
      <c r="E10" s="339" t="s">
        <v>76</v>
      </c>
      <c r="F10" s="339" t="s">
        <v>75</v>
      </c>
      <c r="G10" s="339" t="s">
        <v>76</v>
      </c>
      <c r="H10" s="394"/>
      <c r="I10" s="339" t="s">
        <v>76</v>
      </c>
      <c r="J10" s="339" t="s">
        <v>76</v>
      </c>
      <c r="K10" s="339" t="s">
        <v>76</v>
      </c>
      <c r="L10" s="177" t="s">
        <v>30</v>
      </c>
      <c r="M10" s="387"/>
      <c r="N10" s="177" t="s">
        <v>30</v>
      </c>
      <c r="O10" s="396"/>
      <c r="P10" s="396"/>
      <c r="Q10" s="150">
        <f>'NOV 22'!Q34</f>
        <v>15149452</v>
      </c>
      <c r="R10" s="405"/>
      <c r="S10" s="406"/>
      <c r="T10" s="407"/>
      <c r="U10" s="339" t="s">
        <v>76</v>
      </c>
      <c r="V10" s="339" t="s">
        <v>76</v>
      </c>
      <c r="W10" s="390"/>
      <c r="X10" s="186" t="s">
        <v>77</v>
      </c>
      <c r="Y10" s="186" t="s">
        <v>78</v>
      </c>
      <c r="Z10" s="186" t="s">
        <v>79</v>
      </c>
      <c r="AA10" s="186" t="s">
        <v>80</v>
      </c>
      <c r="AB10" s="186" t="s">
        <v>81</v>
      </c>
      <c r="AC10" s="186" t="s">
        <v>82</v>
      </c>
      <c r="AD10" s="186" t="s">
        <v>83</v>
      </c>
      <c r="AE10" s="186" t="s">
        <v>84</v>
      </c>
      <c r="AF10" s="187"/>
      <c r="AG10" s="148">
        <f>'NOV 22'!AG34</f>
        <v>32612494</v>
      </c>
      <c r="AH10" s="397"/>
      <c r="AI10" s="412"/>
      <c r="AJ10" s="339" t="s">
        <v>85</v>
      </c>
      <c r="AK10" s="339" t="s">
        <v>85</v>
      </c>
      <c r="AL10" s="339" t="s">
        <v>85</v>
      </c>
      <c r="AM10" s="339" t="s">
        <v>85</v>
      </c>
      <c r="AN10" s="339" t="s">
        <v>85</v>
      </c>
      <c r="AO10" s="339" t="s">
        <v>85</v>
      </c>
      <c r="AP10" s="149">
        <f>'NOV 22'!AP34</f>
        <v>7177596</v>
      </c>
      <c r="AQ10" s="396"/>
      <c r="AR10" s="340" t="s">
        <v>86</v>
      </c>
      <c r="AS10" s="397"/>
      <c r="AV10" s="188" t="s">
        <v>87</v>
      </c>
      <c r="AW10" s="188" t="s">
        <v>88</v>
      </c>
      <c r="AY10" s="189"/>
    </row>
    <row r="11" spans="2:51" x14ac:dyDescent="0.25">
      <c r="B11" s="190">
        <v>2</v>
      </c>
      <c r="C11" s="190">
        <v>4.1666666666666664E-2</v>
      </c>
      <c r="D11" s="191">
        <v>10</v>
      </c>
      <c r="E11" s="192">
        <f>D11/1.42</f>
        <v>7.042253521126761</v>
      </c>
      <c r="F11" s="255">
        <v>66</v>
      </c>
      <c r="G11" s="192">
        <f>F11/1.42</f>
        <v>46.478873239436624</v>
      </c>
      <c r="H11" s="193" t="s">
        <v>89</v>
      </c>
      <c r="I11" s="193">
        <f>J11-(2/1.42)</f>
        <v>41.549295774647888</v>
      </c>
      <c r="J11" s="194">
        <f>(F11-5)/1.42</f>
        <v>42.95774647887324</v>
      </c>
      <c r="K11" s="193">
        <f>J11+(6/1.42)</f>
        <v>47.183098591549296</v>
      </c>
      <c r="L11" s="195">
        <v>14</v>
      </c>
      <c r="M11" s="196" t="s">
        <v>90</v>
      </c>
      <c r="N11" s="196">
        <v>11.4</v>
      </c>
      <c r="O11" s="197">
        <v>130</v>
      </c>
      <c r="P11" s="197">
        <v>101</v>
      </c>
      <c r="Q11" s="197">
        <v>15153591</v>
      </c>
      <c r="R11" s="198">
        <f>Q11-Q10</f>
        <v>4139</v>
      </c>
      <c r="S11" s="199">
        <f>R11*24/1000</f>
        <v>99.335999999999999</v>
      </c>
      <c r="T11" s="199">
        <f>R11/1000</f>
        <v>4.1390000000000002</v>
      </c>
      <c r="U11" s="200">
        <v>4.4000000000000004</v>
      </c>
      <c r="V11" s="200">
        <f>U11</f>
        <v>4.4000000000000004</v>
      </c>
      <c r="W11" s="262" t="s">
        <v>132</v>
      </c>
      <c r="X11" s="256">
        <v>0</v>
      </c>
      <c r="Y11" s="256">
        <v>0</v>
      </c>
      <c r="Z11" s="256">
        <v>1070</v>
      </c>
      <c r="AA11" s="256">
        <v>0</v>
      </c>
      <c r="AB11" s="256">
        <v>1110</v>
      </c>
      <c r="AC11" s="201" t="s">
        <v>91</v>
      </c>
      <c r="AD11" s="201" t="s">
        <v>91</v>
      </c>
      <c r="AE11" s="201" t="s">
        <v>91</v>
      </c>
      <c r="AF11" s="202" t="s">
        <v>91</v>
      </c>
      <c r="AG11" s="202">
        <v>32613202</v>
      </c>
      <c r="AH11" s="203">
        <f>IF(ISBLANK(AG11),"-",AG11-AG10)</f>
        <v>708</v>
      </c>
      <c r="AI11" s="204">
        <f>AH11/T11</f>
        <v>171.05581058226625</v>
      </c>
      <c r="AJ11" s="205">
        <v>0</v>
      </c>
      <c r="AK11" s="205">
        <v>0</v>
      </c>
      <c r="AL11" s="205">
        <v>1</v>
      </c>
      <c r="AM11" s="205">
        <v>0</v>
      </c>
      <c r="AN11" s="205">
        <v>1</v>
      </c>
      <c r="AO11" s="205">
        <v>0.4</v>
      </c>
      <c r="AP11" s="328">
        <v>7178812</v>
      </c>
      <c r="AQ11" s="256">
        <f>AP11-AP10</f>
        <v>1216</v>
      </c>
      <c r="AR11" s="206"/>
      <c r="AS11" s="207" t="s">
        <v>114</v>
      </c>
      <c r="AV11" s="188" t="s">
        <v>89</v>
      </c>
      <c r="AW11" s="188" t="s">
        <v>92</v>
      </c>
      <c r="AY11" s="253" t="s">
        <v>134</v>
      </c>
    </row>
    <row r="12" spans="2:51" x14ac:dyDescent="0.25">
      <c r="B12" s="190">
        <v>2.0416666666666701</v>
      </c>
      <c r="C12" s="190">
        <v>8.3333333333333329E-2</v>
      </c>
      <c r="D12" s="191">
        <v>11</v>
      </c>
      <c r="E12" s="192">
        <f t="shared" ref="E12:E34" si="0">D12/1.42</f>
        <v>7.746478873239437</v>
      </c>
      <c r="F12" s="255">
        <v>66</v>
      </c>
      <c r="G12" s="192">
        <f t="shared" ref="G12:G34" si="1">F12/1.42</f>
        <v>46.478873239436624</v>
      </c>
      <c r="H12" s="193" t="s">
        <v>89</v>
      </c>
      <c r="I12" s="193">
        <f t="shared" ref="I12:I34" si="2">J12-(2/1.42)</f>
        <v>41.549295774647888</v>
      </c>
      <c r="J12" s="194">
        <f>(F12-5)/1.42</f>
        <v>42.95774647887324</v>
      </c>
      <c r="K12" s="193">
        <f>J12+(6/1.42)</f>
        <v>47.183098591549296</v>
      </c>
      <c r="L12" s="195">
        <v>14</v>
      </c>
      <c r="M12" s="196" t="s">
        <v>90</v>
      </c>
      <c r="N12" s="196">
        <v>11.2</v>
      </c>
      <c r="O12" s="197">
        <v>129</v>
      </c>
      <c r="P12" s="197">
        <v>98</v>
      </c>
      <c r="Q12" s="197">
        <v>15157606</v>
      </c>
      <c r="R12" s="198">
        <f t="shared" ref="R12:R34" si="3">Q12-Q11</f>
        <v>4015</v>
      </c>
      <c r="S12" s="199">
        <f t="shared" ref="S12:S34" si="4">R12*24/1000</f>
        <v>96.36</v>
      </c>
      <c r="T12" s="199">
        <f t="shared" ref="T12:T34" si="5">R12/1000</f>
        <v>4.0149999999999997</v>
      </c>
      <c r="U12" s="200">
        <v>5.8</v>
      </c>
      <c r="V12" s="200">
        <f t="shared" ref="V12:V34" si="6">U12</f>
        <v>5.8</v>
      </c>
      <c r="W12" s="262" t="s">
        <v>132</v>
      </c>
      <c r="X12" s="256">
        <v>0</v>
      </c>
      <c r="Y12" s="256">
        <v>0</v>
      </c>
      <c r="Z12" s="256">
        <v>1035</v>
      </c>
      <c r="AA12" s="256">
        <v>0</v>
      </c>
      <c r="AB12" s="256">
        <v>1110</v>
      </c>
      <c r="AC12" s="201" t="s">
        <v>91</v>
      </c>
      <c r="AD12" s="201" t="s">
        <v>91</v>
      </c>
      <c r="AE12" s="201" t="s">
        <v>91</v>
      </c>
      <c r="AF12" s="202" t="s">
        <v>91</v>
      </c>
      <c r="AG12" s="202">
        <v>32613882</v>
      </c>
      <c r="AH12" s="203">
        <f>IF(ISBLANK(AG12),"-",AG12-AG11)</f>
        <v>680</v>
      </c>
      <c r="AI12" s="204">
        <f t="shared" ref="AI12:AI34" si="7">AH12/T12</f>
        <v>169.36488169364884</v>
      </c>
      <c r="AJ12" s="205">
        <v>0</v>
      </c>
      <c r="AK12" s="205">
        <v>0</v>
      </c>
      <c r="AL12" s="205">
        <v>1</v>
      </c>
      <c r="AM12" s="205">
        <v>0</v>
      </c>
      <c r="AN12" s="205">
        <v>1</v>
      </c>
      <c r="AO12" s="205">
        <v>0.4</v>
      </c>
      <c r="AP12" s="256">
        <v>7180096</v>
      </c>
      <c r="AQ12" s="256">
        <f t="shared" ref="AQ12:AQ34" si="8">AP12-AP11</f>
        <v>1284</v>
      </c>
      <c r="AR12" s="208"/>
      <c r="AS12" s="207" t="s">
        <v>114</v>
      </c>
      <c r="AV12" s="188" t="s">
        <v>93</v>
      </c>
      <c r="AW12" s="188" t="s">
        <v>94</v>
      </c>
      <c r="AY12" s="253" t="s">
        <v>3</v>
      </c>
    </row>
    <row r="13" spans="2:51" x14ac:dyDescent="0.25">
      <c r="B13" s="190">
        <v>2.0833333333333299</v>
      </c>
      <c r="C13" s="190">
        <v>0.125</v>
      </c>
      <c r="D13" s="191">
        <v>13</v>
      </c>
      <c r="E13" s="192">
        <f t="shared" si="0"/>
        <v>9.1549295774647899</v>
      </c>
      <c r="F13" s="255">
        <v>66</v>
      </c>
      <c r="G13" s="192">
        <f t="shared" si="1"/>
        <v>46.478873239436624</v>
      </c>
      <c r="H13" s="193" t="s">
        <v>89</v>
      </c>
      <c r="I13" s="193">
        <f t="shared" si="2"/>
        <v>41.549295774647888</v>
      </c>
      <c r="J13" s="194">
        <f>(F13-5)/1.42</f>
        <v>42.95774647887324</v>
      </c>
      <c r="K13" s="193">
        <f>J13+(6/1.42)</f>
        <v>47.183098591549296</v>
      </c>
      <c r="L13" s="195">
        <v>14</v>
      </c>
      <c r="M13" s="196" t="s">
        <v>90</v>
      </c>
      <c r="N13" s="196">
        <v>11.2</v>
      </c>
      <c r="O13" s="197">
        <v>127</v>
      </c>
      <c r="P13" s="197">
        <v>96</v>
      </c>
      <c r="Q13" s="197">
        <v>15161529</v>
      </c>
      <c r="R13" s="198">
        <f t="shared" si="3"/>
        <v>3923</v>
      </c>
      <c r="S13" s="199">
        <f t="shared" si="4"/>
        <v>94.152000000000001</v>
      </c>
      <c r="T13" s="199">
        <f t="shared" si="5"/>
        <v>3.923</v>
      </c>
      <c r="U13" s="200">
        <v>7.1</v>
      </c>
      <c r="V13" s="200">
        <f t="shared" si="6"/>
        <v>7.1</v>
      </c>
      <c r="W13" s="262" t="s">
        <v>132</v>
      </c>
      <c r="X13" s="256">
        <v>0</v>
      </c>
      <c r="Y13" s="256">
        <v>0</v>
      </c>
      <c r="Z13" s="256">
        <v>1007</v>
      </c>
      <c r="AA13" s="256">
        <v>0</v>
      </c>
      <c r="AB13" s="256">
        <v>1110</v>
      </c>
      <c r="AC13" s="201" t="s">
        <v>91</v>
      </c>
      <c r="AD13" s="201" t="s">
        <v>91</v>
      </c>
      <c r="AE13" s="201" t="s">
        <v>91</v>
      </c>
      <c r="AF13" s="202" t="s">
        <v>91</v>
      </c>
      <c r="AG13" s="202">
        <v>32614536</v>
      </c>
      <c r="AH13" s="203">
        <f>IF(ISBLANK(AG13),"-",AG13-AG12)</f>
        <v>654</v>
      </c>
      <c r="AI13" s="204">
        <f t="shared" si="7"/>
        <v>166.70915115982666</v>
      </c>
      <c r="AJ13" s="205">
        <v>0</v>
      </c>
      <c r="AK13" s="205">
        <v>0</v>
      </c>
      <c r="AL13" s="205">
        <v>1</v>
      </c>
      <c r="AM13" s="205">
        <v>0</v>
      </c>
      <c r="AN13" s="205">
        <v>1</v>
      </c>
      <c r="AO13" s="205">
        <v>0.4</v>
      </c>
      <c r="AP13" s="256">
        <v>7181386</v>
      </c>
      <c r="AQ13" s="256">
        <f t="shared" si="8"/>
        <v>1290</v>
      </c>
      <c r="AR13" s="206"/>
      <c r="AS13" s="207" t="s">
        <v>114</v>
      </c>
      <c r="AV13" s="188" t="s">
        <v>95</v>
      </c>
      <c r="AW13" s="188" t="s">
        <v>96</v>
      </c>
      <c r="AY13" s="253" t="s">
        <v>136</v>
      </c>
    </row>
    <row r="14" spans="2:51" x14ac:dyDescent="0.25">
      <c r="B14" s="190">
        <v>2.125</v>
      </c>
      <c r="C14" s="190">
        <v>0.16666666666666699</v>
      </c>
      <c r="D14" s="191">
        <v>14</v>
      </c>
      <c r="E14" s="192">
        <f t="shared" si="0"/>
        <v>9.8591549295774659</v>
      </c>
      <c r="F14" s="255">
        <v>66</v>
      </c>
      <c r="G14" s="192">
        <f t="shared" si="1"/>
        <v>46.478873239436624</v>
      </c>
      <c r="H14" s="193" t="s">
        <v>89</v>
      </c>
      <c r="I14" s="193">
        <f t="shared" si="2"/>
        <v>41.549295774647888</v>
      </c>
      <c r="J14" s="194">
        <f>(F14-5)/1.42</f>
        <v>42.95774647887324</v>
      </c>
      <c r="K14" s="193">
        <f>J14+(6/1.42)</f>
        <v>47.183098591549296</v>
      </c>
      <c r="L14" s="195">
        <v>14</v>
      </c>
      <c r="M14" s="196" t="s">
        <v>90</v>
      </c>
      <c r="N14" s="196">
        <v>12.8</v>
      </c>
      <c r="O14" s="197">
        <v>121</v>
      </c>
      <c r="P14" s="197">
        <v>93</v>
      </c>
      <c r="Q14" s="197">
        <v>15165387</v>
      </c>
      <c r="R14" s="198">
        <f t="shared" si="3"/>
        <v>3858</v>
      </c>
      <c r="S14" s="199">
        <f t="shared" si="4"/>
        <v>92.591999999999999</v>
      </c>
      <c r="T14" s="199">
        <f t="shared" si="5"/>
        <v>3.8580000000000001</v>
      </c>
      <c r="U14" s="200">
        <v>8.4</v>
      </c>
      <c r="V14" s="200">
        <f t="shared" si="6"/>
        <v>8.4</v>
      </c>
      <c r="W14" s="262" t="s">
        <v>132</v>
      </c>
      <c r="X14" s="256">
        <v>0</v>
      </c>
      <c r="Y14" s="256">
        <v>0</v>
      </c>
      <c r="Z14" s="256">
        <v>1010</v>
      </c>
      <c r="AA14" s="256">
        <v>0</v>
      </c>
      <c r="AB14" s="256">
        <v>1029</v>
      </c>
      <c r="AC14" s="201" t="s">
        <v>91</v>
      </c>
      <c r="AD14" s="201" t="s">
        <v>91</v>
      </c>
      <c r="AE14" s="201" t="s">
        <v>91</v>
      </c>
      <c r="AF14" s="202" t="s">
        <v>91</v>
      </c>
      <c r="AG14" s="202">
        <v>32615166</v>
      </c>
      <c r="AH14" s="203">
        <f t="shared" ref="AH14:AH34" si="9">IF(ISBLANK(AG14),"-",AG14-AG13)</f>
        <v>630</v>
      </c>
      <c r="AI14" s="204">
        <f t="shared" si="7"/>
        <v>163.29704510108866</v>
      </c>
      <c r="AJ14" s="205">
        <v>0</v>
      </c>
      <c r="AK14" s="205">
        <v>0</v>
      </c>
      <c r="AL14" s="205">
        <v>1</v>
      </c>
      <c r="AM14" s="205">
        <v>0</v>
      </c>
      <c r="AN14" s="205">
        <v>1</v>
      </c>
      <c r="AO14" s="205">
        <v>0.4</v>
      </c>
      <c r="AP14" s="256">
        <v>7182666</v>
      </c>
      <c r="AQ14" s="256">
        <f t="shared" si="8"/>
        <v>1280</v>
      </c>
      <c r="AR14" s="206"/>
      <c r="AS14" s="207" t="s">
        <v>114</v>
      </c>
      <c r="AT14" s="209"/>
      <c r="AV14" s="188" t="s">
        <v>97</v>
      </c>
      <c r="AW14" s="188" t="s">
        <v>98</v>
      </c>
      <c r="AY14" s="253" t="s">
        <v>135</v>
      </c>
    </row>
    <row r="15" spans="2:51" x14ac:dyDescent="0.25">
      <c r="B15" s="190">
        <v>2.1666666666666701</v>
      </c>
      <c r="C15" s="190">
        <v>0.20833333333333301</v>
      </c>
      <c r="D15" s="191">
        <v>32</v>
      </c>
      <c r="E15" s="192">
        <f t="shared" si="0"/>
        <v>22.535211267605636</v>
      </c>
      <c r="F15" s="255">
        <v>66</v>
      </c>
      <c r="G15" s="192">
        <f t="shared" si="1"/>
        <v>46.478873239436624</v>
      </c>
      <c r="H15" s="193" t="s">
        <v>89</v>
      </c>
      <c r="I15" s="193">
        <f t="shared" si="2"/>
        <v>41.549295774647888</v>
      </c>
      <c r="J15" s="194">
        <f>(F15-5)/1.42</f>
        <v>42.95774647887324</v>
      </c>
      <c r="K15" s="193">
        <f>J15+(6/1.42)</f>
        <v>47.183098591549296</v>
      </c>
      <c r="L15" s="195">
        <v>18</v>
      </c>
      <c r="M15" s="196" t="s">
        <v>90</v>
      </c>
      <c r="N15" s="196">
        <v>13.1</v>
      </c>
      <c r="O15" s="197">
        <v>91</v>
      </c>
      <c r="P15" s="197">
        <v>93</v>
      </c>
      <c r="Q15" s="197">
        <v>15169134</v>
      </c>
      <c r="R15" s="198">
        <f t="shared" si="3"/>
        <v>3747</v>
      </c>
      <c r="S15" s="199">
        <f t="shared" si="4"/>
        <v>89.927999999999997</v>
      </c>
      <c r="T15" s="199">
        <f t="shared" si="5"/>
        <v>3.7469999999999999</v>
      </c>
      <c r="U15" s="200">
        <v>9.5</v>
      </c>
      <c r="V15" s="200">
        <f t="shared" si="6"/>
        <v>9.5</v>
      </c>
      <c r="W15" s="262" t="s">
        <v>132</v>
      </c>
      <c r="X15" s="256">
        <v>0</v>
      </c>
      <c r="Y15" s="256">
        <v>0</v>
      </c>
      <c r="Z15" s="256">
        <v>900</v>
      </c>
      <c r="AA15" s="256">
        <v>0</v>
      </c>
      <c r="AB15" s="256">
        <v>1009</v>
      </c>
      <c r="AC15" s="201" t="s">
        <v>91</v>
      </c>
      <c r="AD15" s="201" t="s">
        <v>91</v>
      </c>
      <c r="AE15" s="201" t="s">
        <v>91</v>
      </c>
      <c r="AF15" s="202" t="s">
        <v>91</v>
      </c>
      <c r="AG15" s="202">
        <v>32615746</v>
      </c>
      <c r="AH15" s="203">
        <f t="shared" si="9"/>
        <v>580</v>
      </c>
      <c r="AI15" s="204">
        <f t="shared" si="7"/>
        <v>154.79049906591942</v>
      </c>
      <c r="AJ15" s="205">
        <v>0</v>
      </c>
      <c r="AK15" s="205">
        <v>0</v>
      </c>
      <c r="AL15" s="205">
        <v>1</v>
      </c>
      <c r="AM15" s="205">
        <v>0</v>
      </c>
      <c r="AN15" s="205">
        <v>1</v>
      </c>
      <c r="AO15" s="205">
        <v>0.4</v>
      </c>
      <c r="AP15" s="256">
        <v>7183736</v>
      </c>
      <c r="AQ15" s="256">
        <f t="shared" si="8"/>
        <v>1070</v>
      </c>
      <c r="AR15" s="206"/>
      <c r="AS15" s="207" t="s">
        <v>114</v>
      </c>
      <c r="AV15" s="188" t="s">
        <v>99</v>
      </c>
      <c r="AW15" s="188" t="s">
        <v>100</v>
      </c>
      <c r="AY15" s="253" t="s">
        <v>143</v>
      </c>
    </row>
    <row r="16" spans="2:51" x14ac:dyDescent="0.25">
      <c r="B16" s="190">
        <v>2.2083333333333299</v>
      </c>
      <c r="C16" s="190">
        <v>0.25</v>
      </c>
      <c r="D16" s="191">
        <v>22</v>
      </c>
      <c r="E16" s="192">
        <f t="shared" si="0"/>
        <v>15.492957746478874</v>
      </c>
      <c r="F16" s="210">
        <v>68</v>
      </c>
      <c r="G16" s="192">
        <f t="shared" si="1"/>
        <v>47.887323943661976</v>
      </c>
      <c r="H16" s="193" t="s">
        <v>89</v>
      </c>
      <c r="I16" s="193">
        <f t="shared" si="2"/>
        <v>46.478873239436624</v>
      </c>
      <c r="J16" s="194">
        <f t="shared" ref="J16:J25" si="10">F16/1.42</f>
        <v>47.887323943661976</v>
      </c>
      <c r="K16" s="193">
        <f>J16+1.42</f>
        <v>49.307323943661977</v>
      </c>
      <c r="L16" s="195">
        <v>19</v>
      </c>
      <c r="M16" s="196" t="s">
        <v>101</v>
      </c>
      <c r="N16" s="196">
        <v>13.1</v>
      </c>
      <c r="O16" s="197">
        <v>110</v>
      </c>
      <c r="P16" s="197">
        <v>107</v>
      </c>
      <c r="Q16" s="197">
        <v>15173242</v>
      </c>
      <c r="R16" s="198">
        <f t="shared" si="3"/>
        <v>4108</v>
      </c>
      <c r="S16" s="199">
        <f t="shared" si="4"/>
        <v>98.591999999999999</v>
      </c>
      <c r="T16" s="199">
        <f t="shared" si="5"/>
        <v>4.1079999999999997</v>
      </c>
      <c r="U16" s="200">
        <v>9.5</v>
      </c>
      <c r="V16" s="200">
        <f t="shared" si="6"/>
        <v>9.5</v>
      </c>
      <c r="W16" s="262" t="s">
        <v>132</v>
      </c>
      <c r="X16" s="256">
        <v>0</v>
      </c>
      <c r="Y16" s="256">
        <v>0</v>
      </c>
      <c r="Z16" s="256">
        <v>1078</v>
      </c>
      <c r="AA16" s="256">
        <v>0</v>
      </c>
      <c r="AB16" s="256">
        <v>1009</v>
      </c>
      <c r="AC16" s="201" t="s">
        <v>91</v>
      </c>
      <c r="AD16" s="201" t="s">
        <v>91</v>
      </c>
      <c r="AE16" s="201" t="s">
        <v>91</v>
      </c>
      <c r="AF16" s="202" t="s">
        <v>91</v>
      </c>
      <c r="AG16" s="202">
        <v>32616286</v>
      </c>
      <c r="AH16" s="203">
        <f t="shared" si="9"/>
        <v>540</v>
      </c>
      <c r="AI16" s="204">
        <f t="shared" si="7"/>
        <v>131.45082765335931</v>
      </c>
      <c r="AJ16" s="205">
        <v>0</v>
      </c>
      <c r="AK16" s="205">
        <v>0</v>
      </c>
      <c r="AL16" s="205">
        <v>1</v>
      </c>
      <c r="AM16" s="205">
        <v>0</v>
      </c>
      <c r="AN16" s="205">
        <v>1</v>
      </c>
      <c r="AO16" s="329">
        <v>0</v>
      </c>
      <c r="AP16" s="256">
        <v>7183736</v>
      </c>
      <c r="AQ16" s="256">
        <f t="shared" si="8"/>
        <v>0</v>
      </c>
      <c r="AR16" s="208"/>
      <c r="AS16" s="207" t="s">
        <v>102</v>
      </c>
      <c r="AV16" s="188" t="s">
        <v>103</v>
      </c>
      <c r="AW16" s="188" t="s">
        <v>104</v>
      </c>
      <c r="AY16" s="253" t="s">
        <v>133</v>
      </c>
    </row>
    <row r="17" spans="1:51" x14ac:dyDescent="0.25">
      <c r="B17" s="190">
        <v>2.25</v>
      </c>
      <c r="C17" s="190">
        <v>0.29166666666666702</v>
      </c>
      <c r="D17" s="191">
        <v>11</v>
      </c>
      <c r="E17" s="192">
        <f t="shared" si="0"/>
        <v>7.746478873239437</v>
      </c>
      <c r="F17" s="210">
        <v>83</v>
      </c>
      <c r="G17" s="192">
        <f t="shared" si="1"/>
        <v>58.450704225352112</v>
      </c>
      <c r="H17" s="193" t="s">
        <v>89</v>
      </c>
      <c r="I17" s="193">
        <f t="shared" si="2"/>
        <v>57.04225352112676</v>
      </c>
      <c r="J17" s="194">
        <f t="shared" si="10"/>
        <v>58.450704225352112</v>
      </c>
      <c r="K17" s="193">
        <f t="shared" ref="K17:K22" si="11">J17+1.42</f>
        <v>59.870704225352114</v>
      </c>
      <c r="L17" s="195">
        <v>19</v>
      </c>
      <c r="M17" s="196" t="s">
        <v>101</v>
      </c>
      <c r="N17" s="196">
        <v>16.7</v>
      </c>
      <c r="O17" s="197">
        <v>142</v>
      </c>
      <c r="P17" s="197">
        <v>139</v>
      </c>
      <c r="Q17" s="197">
        <v>15178758</v>
      </c>
      <c r="R17" s="198">
        <f t="shared" si="3"/>
        <v>5516</v>
      </c>
      <c r="S17" s="199">
        <f t="shared" si="4"/>
        <v>132.38399999999999</v>
      </c>
      <c r="T17" s="199">
        <f t="shared" si="5"/>
        <v>5.516</v>
      </c>
      <c r="U17" s="200">
        <v>9.5</v>
      </c>
      <c r="V17" s="200">
        <f t="shared" si="6"/>
        <v>9.5</v>
      </c>
      <c r="W17" s="262" t="s">
        <v>149</v>
      </c>
      <c r="X17" s="256">
        <v>0</v>
      </c>
      <c r="Y17" s="256">
        <v>0</v>
      </c>
      <c r="Z17" s="256">
        <v>1142</v>
      </c>
      <c r="AA17" s="256">
        <v>1185</v>
      </c>
      <c r="AB17" s="256">
        <v>1198</v>
      </c>
      <c r="AC17" s="201" t="s">
        <v>91</v>
      </c>
      <c r="AD17" s="201" t="s">
        <v>91</v>
      </c>
      <c r="AE17" s="201" t="s">
        <v>91</v>
      </c>
      <c r="AF17" s="202" t="s">
        <v>91</v>
      </c>
      <c r="AG17" s="202">
        <v>32617430</v>
      </c>
      <c r="AH17" s="203">
        <f t="shared" si="9"/>
        <v>1144</v>
      </c>
      <c r="AI17" s="204">
        <f t="shared" si="7"/>
        <v>207.39666424945614</v>
      </c>
      <c r="AJ17" s="205">
        <v>0</v>
      </c>
      <c r="AK17" s="205">
        <v>0</v>
      </c>
      <c r="AL17" s="205">
        <v>1</v>
      </c>
      <c r="AM17" s="205">
        <v>1</v>
      </c>
      <c r="AN17" s="205">
        <v>1</v>
      </c>
      <c r="AO17" s="329">
        <v>0</v>
      </c>
      <c r="AP17" s="256">
        <v>7183736</v>
      </c>
      <c r="AQ17" s="256">
        <f t="shared" si="8"/>
        <v>0</v>
      </c>
      <c r="AR17" s="206"/>
      <c r="AS17" s="207" t="s">
        <v>102</v>
      </c>
      <c r="AT17" s="209"/>
      <c r="AV17" s="188" t="s">
        <v>105</v>
      </c>
      <c r="AW17" s="188" t="s">
        <v>106</v>
      </c>
      <c r="AY17" s="257"/>
    </row>
    <row r="18" spans="1:51" x14ac:dyDescent="0.25">
      <c r="B18" s="190">
        <v>2.2916666666666701</v>
      </c>
      <c r="C18" s="190">
        <v>0.33333333333333298</v>
      </c>
      <c r="D18" s="191">
        <v>9</v>
      </c>
      <c r="E18" s="192">
        <f t="shared" si="0"/>
        <v>6.3380281690140849</v>
      </c>
      <c r="F18" s="210">
        <v>83</v>
      </c>
      <c r="G18" s="192">
        <f t="shared" si="1"/>
        <v>58.450704225352112</v>
      </c>
      <c r="H18" s="193" t="s">
        <v>89</v>
      </c>
      <c r="I18" s="193">
        <f t="shared" si="2"/>
        <v>57.04225352112676</v>
      </c>
      <c r="J18" s="194">
        <f t="shared" si="10"/>
        <v>58.450704225352112</v>
      </c>
      <c r="K18" s="193">
        <f t="shared" si="11"/>
        <v>59.870704225352114</v>
      </c>
      <c r="L18" s="195">
        <v>19</v>
      </c>
      <c r="M18" s="196" t="s">
        <v>101</v>
      </c>
      <c r="N18" s="196">
        <v>17.3</v>
      </c>
      <c r="O18" s="197">
        <v>141</v>
      </c>
      <c r="P18" s="197">
        <v>145</v>
      </c>
      <c r="Q18" s="197">
        <v>15184750</v>
      </c>
      <c r="R18" s="198">
        <f t="shared" si="3"/>
        <v>5992</v>
      </c>
      <c r="S18" s="199">
        <f t="shared" si="4"/>
        <v>143.80799999999999</v>
      </c>
      <c r="T18" s="199">
        <f t="shared" si="5"/>
        <v>5.992</v>
      </c>
      <c r="U18" s="200">
        <v>9.4</v>
      </c>
      <c r="V18" s="200">
        <f t="shared" si="6"/>
        <v>9.4</v>
      </c>
      <c r="W18" s="262" t="s">
        <v>152</v>
      </c>
      <c r="X18" s="256">
        <v>0</v>
      </c>
      <c r="Y18" s="256">
        <v>1008</v>
      </c>
      <c r="Z18" s="256">
        <v>1196</v>
      </c>
      <c r="AA18" s="256">
        <v>1185</v>
      </c>
      <c r="AB18" s="256">
        <v>1199</v>
      </c>
      <c r="AC18" s="201" t="s">
        <v>91</v>
      </c>
      <c r="AD18" s="201" t="s">
        <v>91</v>
      </c>
      <c r="AE18" s="201" t="s">
        <v>91</v>
      </c>
      <c r="AF18" s="202" t="s">
        <v>91</v>
      </c>
      <c r="AG18" s="202">
        <v>32618750</v>
      </c>
      <c r="AH18" s="203">
        <f t="shared" si="9"/>
        <v>1320</v>
      </c>
      <c r="AI18" s="204">
        <f t="shared" si="7"/>
        <v>220.29372496662216</v>
      </c>
      <c r="AJ18" s="205">
        <v>0</v>
      </c>
      <c r="AK18" s="205">
        <v>1</v>
      </c>
      <c r="AL18" s="205">
        <v>1</v>
      </c>
      <c r="AM18" s="205">
        <v>1</v>
      </c>
      <c r="AN18" s="205">
        <v>1</v>
      </c>
      <c r="AO18" s="329">
        <v>0</v>
      </c>
      <c r="AP18" s="256">
        <v>7183736</v>
      </c>
      <c r="AQ18" s="256">
        <f t="shared" si="8"/>
        <v>0</v>
      </c>
      <c r="AR18" s="206"/>
      <c r="AS18" s="207" t="s">
        <v>102</v>
      </c>
      <c r="AV18" s="188" t="s">
        <v>107</v>
      </c>
      <c r="AW18" s="188" t="s">
        <v>108</v>
      </c>
      <c r="AY18" s="257"/>
    </row>
    <row r="19" spans="1:51" x14ac:dyDescent="0.25">
      <c r="B19" s="190">
        <v>2.3333333333333299</v>
      </c>
      <c r="C19" s="190">
        <v>0.375</v>
      </c>
      <c r="D19" s="191">
        <v>8</v>
      </c>
      <c r="E19" s="192">
        <f t="shared" si="0"/>
        <v>5.6338028169014089</v>
      </c>
      <c r="F19" s="210">
        <v>83</v>
      </c>
      <c r="G19" s="192">
        <f t="shared" si="1"/>
        <v>58.450704225352112</v>
      </c>
      <c r="H19" s="193" t="s">
        <v>89</v>
      </c>
      <c r="I19" s="193">
        <f t="shared" si="2"/>
        <v>57.04225352112676</v>
      </c>
      <c r="J19" s="194">
        <f t="shared" si="10"/>
        <v>58.450704225352112</v>
      </c>
      <c r="K19" s="193">
        <f t="shared" si="11"/>
        <v>59.870704225352114</v>
      </c>
      <c r="L19" s="195">
        <v>19</v>
      </c>
      <c r="M19" s="196" t="s">
        <v>101</v>
      </c>
      <c r="N19" s="196">
        <v>18.399999999999999</v>
      </c>
      <c r="O19" s="197">
        <v>140</v>
      </c>
      <c r="P19" s="197">
        <v>150</v>
      </c>
      <c r="Q19" s="197">
        <v>15191033</v>
      </c>
      <c r="R19" s="198">
        <f t="shared" si="3"/>
        <v>6283</v>
      </c>
      <c r="S19" s="199">
        <f t="shared" si="4"/>
        <v>150.792</v>
      </c>
      <c r="T19" s="199">
        <f t="shared" si="5"/>
        <v>6.2830000000000004</v>
      </c>
      <c r="U19" s="200">
        <v>8.6999999999999993</v>
      </c>
      <c r="V19" s="200">
        <f t="shared" si="6"/>
        <v>8.6999999999999993</v>
      </c>
      <c r="W19" s="262" t="s">
        <v>152</v>
      </c>
      <c r="X19" s="256">
        <v>0</v>
      </c>
      <c r="Y19" s="256">
        <v>1112</v>
      </c>
      <c r="Z19" s="256">
        <v>1196</v>
      </c>
      <c r="AA19" s="256">
        <v>1185</v>
      </c>
      <c r="AB19" s="256">
        <v>1199</v>
      </c>
      <c r="AC19" s="201" t="s">
        <v>91</v>
      </c>
      <c r="AD19" s="201" t="s">
        <v>91</v>
      </c>
      <c r="AE19" s="201" t="s">
        <v>91</v>
      </c>
      <c r="AF19" s="202" t="s">
        <v>91</v>
      </c>
      <c r="AG19" s="202">
        <v>32620154</v>
      </c>
      <c r="AH19" s="203">
        <f t="shared" si="9"/>
        <v>1404</v>
      </c>
      <c r="AI19" s="204">
        <f t="shared" si="7"/>
        <v>223.46013051090242</v>
      </c>
      <c r="AJ19" s="205">
        <v>0</v>
      </c>
      <c r="AK19" s="205">
        <v>1</v>
      </c>
      <c r="AL19" s="205">
        <v>1</v>
      </c>
      <c r="AM19" s="205">
        <v>1</v>
      </c>
      <c r="AN19" s="205">
        <v>1</v>
      </c>
      <c r="AO19" s="329">
        <v>0</v>
      </c>
      <c r="AP19" s="256">
        <v>7183736</v>
      </c>
      <c r="AQ19" s="256">
        <f t="shared" si="8"/>
        <v>0</v>
      </c>
      <c r="AR19" s="206"/>
      <c r="AS19" s="207" t="s">
        <v>102</v>
      </c>
      <c r="AV19" s="188" t="s">
        <v>109</v>
      </c>
      <c r="AW19" s="188" t="s">
        <v>110</v>
      </c>
      <c r="AY19" s="257"/>
    </row>
    <row r="20" spans="1:51" x14ac:dyDescent="0.25">
      <c r="B20" s="190">
        <v>2.375</v>
      </c>
      <c r="C20" s="190">
        <v>0.41666666666666669</v>
      </c>
      <c r="D20" s="191">
        <v>7</v>
      </c>
      <c r="E20" s="192">
        <f t="shared" si="0"/>
        <v>4.9295774647887329</v>
      </c>
      <c r="F20" s="210">
        <v>83</v>
      </c>
      <c r="G20" s="192">
        <f t="shared" si="1"/>
        <v>58.450704225352112</v>
      </c>
      <c r="H20" s="193" t="s">
        <v>89</v>
      </c>
      <c r="I20" s="193">
        <f t="shared" si="2"/>
        <v>57.04225352112676</v>
      </c>
      <c r="J20" s="194">
        <f t="shared" si="10"/>
        <v>58.450704225352112</v>
      </c>
      <c r="K20" s="193">
        <f t="shared" si="11"/>
        <v>59.870704225352114</v>
      </c>
      <c r="L20" s="195">
        <v>19</v>
      </c>
      <c r="M20" s="196" t="s">
        <v>101</v>
      </c>
      <c r="N20" s="196">
        <v>17.7</v>
      </c>
      <c r="O20" s="197">
        <v>133</v>
      </c>
      <c r="P20" s="197">
        <v>152</v>
      </c>
      <c r="Q20" s="197">
        <v>15197355</v>
      </c>
      <c r="R20" s="198">
        <f t="shared" si="3"/>
        <v>6322</v>
      </c>
      <c r="S20" s="199">
        <f t="shared" si="4"/>
        <v>151.72800000000001</v>
      </c>
      <c r="T20" s="199">
        <f t="shared" si="5"/>
        <v>6.3220000000000001</v>
      </c>
      <c r="U20" s="200">
        <v>7.8</v>
      </c>
      <c r="V20" s="200">
        <f t="shared" si="6"/>
        <v>7.8</v>
      </c>
      <c r="W20" s="262" t="s">
        <v>152</v>
      </c>
      <c r="X20" s="256">
        <v>0</v>
      </c>
      <c r="Y20" s="256">
        <v>1159</v>
      </c>
      <c r="Z20" s="256">
        <v>1196</v>
      </c>
      <c r="AA20" s="256">
        <v>1185</v>
      </c>
      <c r="AB20" s="256">
        <v>1199</v>
      </c>
      <c r="AC20" s="201" t="s">
        <v>91</v>
      </c>
      <c r="AD20" s="201" t="s">
        <v>91</v>
      </c>
      <c r="AE20" s="201" t="s">
        <v>91</v>
      </c>
      <c r="AF20" s="202" t="s">
        <v>91</v>
      </c>
      <c r="AG20" s="202">
        <v>32621592</v>
      </c>
      <c r="AH20" s="203">
        <f t="shared" si="9"/>
        <v>1438</v>
      </c>
      <c r="AI20" s="204">
        <f t="shared" si="7"/>
        <v>227.4596646630813</v>
      </c>
      <c r="AJ20" s="205">
        <v>0</v>
      </c>
      <c r="AK20" s="205">
        <v>1</v>
      </c>
      <c r="AL20" s="205">
        <v>1</v>
      </c>
      <c r="AM20" s="205">
        <v>1</v>
      </c>
      <c r="AN20" s="205">
        <v>1</v>
      </c>
      <c r="AO20" s="329">
        <v>0</v>
      </c>
      <c r="AP20" s="256">
        <v>7183736</v>
      </c>
      <c r="AQ20" s="256">
        <f t="shared" si="8"/>
        <v>0</v>
      </c>
      <c r="AR20" s="208"/>
      <c r="AS20" s="207" t="s">
        <v>102</v>
      </c>
      <c r="AY20" s="257"/>
    </row>
    <row r="21" spans="1:51" x14ac:dyDescent="0.25">
      <c r="B21" s="190">
        <v>2.4166666666666701</v>
      </c>
      <c r="C21" s="190">
        <v>0.45833333333333298</v>
      </c>
      <c r="D21" s="191">
        <v>8</v>
      </c>
      <c r="E21" s="192">
        <f t="shared" si="0"/>
        <v>5.6338028169014089</v>
      </c>
      <c r="F21" s="210">
        <v>83</v>
      </c>
      <c r="G21" s="192">
        <f t="shared" si="1"/>
        <v>58.450704225352112</v>
      </c>
      <c r="H21" s="193" t="s">
        <v>89</v>
      </c>
      <c r="I21" s="193">
        <f t="shared" si="2"/>
        <v>57.04225352112676</v>
      </c>
      <c r="J21" s="194">
        <f t="shared" si="10"/>
        <v>58.450704225352112</v>
      </c>
      <c r="K21" s="193">
        <f t="shared" si="11"/>
        <v>59.870704225352114</v>
      </c>
      <c r="L21" s="195">
        <v>19</v>
      </c>
      <c r="M21" s="196" t="s">
        <v>101</v>
      </c>
      <c r="N21" s="196">
        <v>17.7</v>
      </c>
      <c r="O21" s="197">
        <v>135</v>
      </c>
      <c r="P21" s="197">
        <v>149</v>
      </c>
      <c r="Q21" s="197">
        <v>15203573</v>
      </c>
      <c r="R21" s="198">
        <f>Q21-Q20</f>
        <v>6218</v>
      </c>
      <c r="S21" s="199">
        <f t="shared" si="4"/>
        <v>149.232</v>
      </c>
      <c r="T21" s="199">
        <f t="shared" si="5"/>
        <v>6.218</v>
      </c>
      <c r="U21" s="200">
        <v>6.9</v>
      </c>
      <c r="V21" s="200">
        <f t="shared" si="6"/>
        <v>6.9</v>
      </c>
      <c r="W21" s="262" t="s">
        <v>152</v>
      </c>
      <c r="X21" s="256">
        <v>0</v>
      </c>
      <c r="Y21" s="256">
        <v>1103</v>
      </c>
      <c r="Z21" s="256">
        <v>1196</v>
      </c>
      <c r="AA21" s="256">
        <v>1185</v>
      </c>
      <c r="AB21" s="256">
        <v>1199</v>
      </c>
      <c r="AC21" s="201" t="s">
        <v>91</v>
      </c>
      <c r="AD21" s="201" t="s">
        <v>91</v>
      </c>
      <c r="AE21" s="201" t="s">
        <v>91</v>
      </c>
      <c r="AF21" s="202" t="s">
        <v>91</v>
      </c>
      <c r="AG21" s="202">
        <v>32623010</v>
      </c>
      <c r="AH21" s="203">
        <f t="shared" si="9"/>
        <v>1418</v>
      </c>
      <c r="AI21" s="204">
        <f t="shared" si="7"/>
        <v>228.04760373110324</v>
      </c>
      <c r="AJ21" s="205">
        <v>0</v>
      </c>
      <c r="AK21" s="205">
        <v>1</v>
      </c>
      <c r="AL21" s="205">
        <v>1</v>
      </c>
      <c r="AM21" s="205">
        <v>1</v>
      </c>
      <c r="AN21" s="205">
        <v>1</v>
      </c>
      <c r="AO21" s="329">
        <v>0</v>
      </c>
      <c r="AP21" s="256">
        <v>7183736</v>
      </c>
      <c r="AQ21" s="256">
        <f t="shared" si="8"/>
        <v>0</v>
      </c>
      <c r="AR21" s="206"/>
      <c r="AS21" s="207" t="s">
        <v>102</v>
      </c>
      <c r="AY21" s="257"/>
    </row>
    <row r="22" spans="1:51" x14ac:dyDescent="0.25">
      <c r="B22" s="190">
        <v>2.4583333333333299</v>
      </c>
      <c r="C22" s="190">
        <v>0.5</v>
      </c>
      <c r="D22" s="191">
        <v>7</v>
      </c>
      <c r="E22" s="192">
        <f t="shared" si="0"/>
        <v>4.9295774647887329</v>
      </c>
      <c r="F22" s="210">
        <v>83</v>
      </c>
      <c r="G22" s="192">
        <f t="shared" si="1"/>
        <v>58.450704225352112</v>
      </c>
      <c r="H22" s="193" t="s">
        <v>89</v>
      </c>
      <c r="I22" s="193">
        <f t="shared" si="2"/>
        <v>57.04225352112676</v>
      </c>
      <c r="J22" s="194">
        <f t="shared" si="10"/>
        <v>58.450704225352112</v>
      </c>
      <c r="K22" s="193">
        <f t="shared" si="11"/>
        <v>59.870704225352114</v>
      </c>
      <c r="L22" s="195">
        <v>19</v>
      </c>
      <c r="M22" s="196" t="s">
        <v>101</v>
      </c>
      <c r="N22" s="196">
        <v>17.3</v>
      </c>
      <c r="O22" s="197">
        <v>130</v>
      </c>
      <c r="P22" s="197">
        <v>145</v>
      </c>
      <c r="Q22" s="197">
        <v>15209821</v>
      </c>
      <c r="R22" s="198">
        <f t="shared" si="3"/>
        <v>6248</v>
      </c>
      <c r="S22" s="199">
        <f t="shared" si="4"/>
        <v>149.952</v>
      </c>
      <c r="T22" s="199">
        <f t="shared" si="5"/>
        <v>6.2480000000000002</v>
      </c>
      <c r="U22" s="200">
        <v>6</v>
      </c>
      <c r="V22" s="200">
        <f t="shared" si="6"/>
        <v>6</v>
      </c>
      <c r="W22" s="262" t="s">
        <v>152</v>
      </c>
      <c r="X22" s="256">
        <v>0</v>
      </c>
      <c r="Y22" s="256">
        <v>1168</v>
      </c>
      <c r="Z22" s="256">
        <v>1196</v>
      </c>
      <c r="AA22" s="256">
        <v>1185</v>
      </c>
      <c r="AB22" s="256">
        <v>1199</v>
      </c>
      <c r="AC22" s="201" t="s">
        <v>91</v>
      </c>
      <c r="AD22" s="201" t="s">
        <v>91</v>
      </c>
      <c r="AE22" s="201" t="s">
        <v>91</v>
      </c>
      <c r="AF22" s="202" t="s">
        <v>91</v>
      </c>
      <c r="AG22" s="202">
        <v>32624452</v>
      </c>
      <c r="AH22" s="203">
        <f t="shared" si="9"/>
        <v>1442</v>
      </c>
      <c r="AI22" s="204">
        <f t="shared" si="7"/>
        <v>230.79385403329064</v>
      </c>
      <c r="AJ22" s="205">
        <v>0</v>
      </c>
      <c r="AK22" s="205">
        <v>1</v>
      </c>
      <c r="AL22" s="205">
        <v>1</v>
      </c>
      <c r="AM22" s="205">
        <v>1</v>
      </c>
      <c r="AN22" s="205">
        <v>1</v>
      </c>
      <c r="AO22" s="329">
        <v>0</v>
      </c>
      <c r="AP22" s="256">
        <v>7183736</v>
      </c>
      <c r="AQ22" s="256">
        <f t="shared" si="8"/>
        <v>0</v>
      </c>
      <c r="AR22" s="206"/>
      <c r="AS22" s="207" t="s">
        <v>102</v>
      </c>
      <c r="AV22" s="211" t="s">
        <v>111</v>
      </c>
      <c r="AY22" s="257"/>
    </row>
    <row r="23" spans="1:51" x14ac:dyDescent="0.25">
      <c r="A23" s="301" t="s">
        <v>144</v>
      </c>
      <c r="B23" s="190">
        <v>2.5</v>
      </c>
      <c r="C23" s="190">
        <v>0.54166666666666696</v>
      </c>
      <c r="D23" s="191">
        <v>5</v>
      </c>
      <c r="E23" s="192">
        <f t="shared" si="0"/>
        <v>3.5211267605633805</v>
      </c>
      <c r="F23" s="255">
        <v>81</v>
      </c>
      <c r="G23" s="192">
        <f t="shared" si="1"/>
        <v>57.04225352112676</v>
      </c>
      <c r="H23" s="193" t="s">
        <v>89</v>
      </c>
      <c r="I23" s="193">
        <f t="shared" si="2"/>
        <v>55.633802816901408</v>
      </c>
      <c r="J23" s="194">
        <f t="shared" si="10"/>
        <v>57.04225352112676</v>
      </c>
      <c r="K23" s="193">
        <f>J23+(6/1.42)</f>
        <v>61.267605633802816</v>
      </c>
      <c r="L23" s="195">
        <v>19</v>
      </c>
      <c r="M23" s="196" t="s">
        <v>101</v>
      </c>
      <c r="N23" s="196">
        <v>17.5</v>
      </c>
      <c r="O23" s="197">
        <v>133</v>
      </c>
      <c r="P23" s="197">
        <v>141</v>
      </c>
      <c r="Q23" s="197">
        <v>15215824</v>
      </c>
      <c r="R23" s="198">
        <f t="shared" si="3"/>
        <v>6003</v>
      </c>
      <c r="S23" s="199">
        <f t="shared" si="4"/>
        <v>144.072</v>
      </c>
      <c r="T23" s="199">
        <f t="shared" si="5"/>
        <v>6.0030000000000001</v>
      </c>
      <c r="U23" s="200">
        <v>5.3</v>
      </c>
      <c r="V23" s="200">
        <f t="shared" si="6"/>
        <v>5.3</v>
      </c>
      <c r="W23" s="262" t="s">
        <v>152</v>
      </c>
      <c r="X23" s="256">
        <v>0</v>
      </c>
      <c r="Y23" s="256">
        <v>1079</v>
      </c>
      <c r="Z23" s="256">
        <v>1196</v>
      </c>
      <c r="AA23" s="256">
        <v>1185</v>
      </c>
      <c r="AB23" s="256">
        <v>1199</v>
      </c>
      <c r="AC23" s="201" t="s">
        <v>91</v>
      </c>
      <c r="AD23" s="201" t="s">
        <v>91</v>
      </c>
      <c r="AE23" s="201" t="s">
        <v>91</v>
      </c>
      <c r="AF23" s="202" t="s">
        <v>91</v>
      </c>
      <c r="AG23" s="202">
        <v>32625833</v>
      </c>
      <c r="AH23" s="203">
        <f t="shared" si="9"/>
        <v>1381</v>
      </c>
      <c r="AI23" s="204">
        <f t="shared" si="7"/>
        <v>230.05164084624354</v>
      </c>
      <c r="AJ23" s="205">
        <v>0</v>
      </c>
      <c r="AK23" s="205">
        <v>1</v>
      </c>
      <c r="AL23" s="205">
        <v>1</v>
      </c>
      <c r="AM23" s="205">
        <v>1</v>
      </c>
      <c r="AN23" s="205">
        <v>1</v>
      </c>
      <c r="AO23" s="329">
        <v>0</v>
      </c>
      <c r="AP23" s="256">
        <v>7183736</v>
      </c>
      <c r="AQ23" s="256">
        <f t="shared" si="8"/>
        <v>0</v>
      </c>
      <c r="AR23" s="206"/>
      <c r="AS23" s="207" t="s">
        <v>114</v>
      </c>
      <c r="AT23" s="209"/>
      <c r="AV23" s="212" t="s">
        <v>112</v>
      </c>
      <c r="AW23" s="213" t="s">
        <v>113</v>
      </c>
      <c r="AY23" s="257"/>
    </row>
    <row r="24" spans="1:51" x14ac:dyDescent="0.25">
      <c r="B24" s="190">
        <v>2.5416666666666701</v>
      </c>
      <c r="C24" s="190">
        <v>0.58333333333333404</v>
      </c>
      <c r="D24" s="191">
        <v>5</v>
      </c>
      <c r="E24" s="192">
        <f t="shared" si="0"/>
        <v>3.5211267605633805</v>
      </c>
      <c r="F24" s="255">
        <v>81</v>
      </c>
      <c r="G24" s="192">
        <f t="shared" si="1"/>
        <v>57.04225352112676</v>
      </c>
      <c r="H24" s="193" t="s">
        <v>89</v>
      </c>
      <c r="I24" s="193">
        <f t="shared" si="2"/>
        <v>55.633802816901408</v>
      </c>
      <c r="J24" s="194">
        <f t="shared" si="10"/>
        <v>57.04225352112676</v>
      </c>
      <c r="K24" s="193">
        <f t="shared" ref="K24:K34" si="12">J24+(6/1.42)</f>
        <v>61.267605633802816</v>
      </c>
      <c r="L24" s="195">
        <v>18</v>
      </c>
      <c r="M24" s="196" t="s">
        <v>101</v>
      </c>
      <c r="N24" s="196">
        <v>17.3</v>
      </c>
      <c r="O24" s="197">
        <v>131</v>
      </c>
      <c r="P24" s="197">
        <v>138</v>
      </c>
      <c r="Q24" s="197">
        <v>15221688</v>
      </c>
      <c r="R24" s="198">
        <f t="shared" si="3"/>
        <v>5864</v>
      </c>
      <c r="S24" s="199">
        <f t="shared" si="4"/>
        <v>140.73599999999999</v>
      </c>
      <c r="T24" s="199">
        <f t="shared" si="5"/>
        <v>5.8639999999999999</v>
      </c>
      <c r="U24" s="200">
        <v>4.7</v>
      </c>
      <c r="V24" s="200">
        <f t="shared" si="6"/>
        <v>4.7</v>
      </c>
      <c r="W24" s="262" t="s">
        <v>152</v>
      </c>
      <c r="X24" s="256">
        <v>0</v>
      </c>
      <c r="Y24" s="256">
        <v>1055</v>
      </c>
      <c r="Z24" s="256">
        <v>1196</v>
      </c>
      <c r="AA24" s="256">
        <v>1185</v>
      </c>
      <c r="AB24" s="256">
        <v>1199</v>
      </c>
      <c r="AC24" s="201" t="s">
        <v>91</v>
      </c>
      <c r="AD24" s="201" t="s">
        <v>91</v>
      </c>
      <c r="AE24" s="201" t="s">
        <v>91</v>
      </c>
      <c r="AF24" s="202" t="s">
        <v>91</v>
      </c>
      <c r="AG24" s="202">
        <v>32627197</v>
      </c>
      <c r="AH24" s="203">
        <f t="shared" si="9"/>
        <v>1364</v>
      </c>
      <c r="AI24" s="204">
        <f t="shared" si="7"/>
        <v>232.60572987721693</v>
      </c>
      <c r="AJ24" s="205">
        <v>0</v>
      </c>
      <c r="AK24" s="205">
        <v>1</v>
      </c>
      <c r="AL24" s="205">
        <v>1</v>
      </c>
      <c r="AM24" s="205">
        <v>1</v>
      </c>
      <c r="AN24" s="205">
        <v>1</v>
      </c>
      <c r="AO24" s="329">
        <v>0</v>
      </c>
      <c r="AP24" s="256">
        <v>7183736</v>
      </c>
      <c r="AQ24" s="256">
        <f t="shared" si="8"/>
        <v>0</v>
      </c>
      <c r="AR24" s="208"/>
      <c r="AS24" s="207" t="s">
        <v>114</v>
      </c>
      <c r="AV24" s="214" t="s">
        <v>30</v>
      </c>
      <c r="AW24" s="214">
        <v>14.7</v>
      </c>
      <c r="AY24" s="257"/>
    </row>
    <row r="25" spans="1:51" x14ac:dyDescent="0.25">
      <c r="B25" s="190">
        <v>2.5833333333333299</v>
      </c>
      <c r="C25" s="190">
        <v>0.625</v>
      </c>
      <c r="D25" s="191">
        <v>5</v>
      </c>
      <c r="E25" s="192">
        <f t="shared" si="0"/>
        <v>3.5211267605633805</v>
      </c>
      <c r="F25" s="255">
        <v>81</v>
      </c>
      <c r="G25" s="192">
        <f t="shared" si="1"/>
        <v>57.04225352112676</v>
      </c>
      <c r="H25" s="193" t="s">
        <v>89</v>
      </c>
      <c r="I25" s="193">
        <f t="shared" si="2"/>
        <v>55.633802816901408</v>
      </c>
      <c r="J25" s="194">
        <f t="shared" si="10"/>
        <v>57.04225352112676</v>
      </c>
      <c r="K25" s="193">
        <f t="shared" si="12"/>
        <v>61.267605633802816</v>
      </c>
      <c r="L25" s="195">
        <v>18</v>
      </c>
      <c r="M25" s="196" t="s">
        <v>101</v>
      </c>
      <c r="N25" s="196">
        <v>16.899999999999999</v>
      </c>
      <c r="O25" s="197">
        <v>133</v>
      </c>
      <c r="P25" s="197">
        <v>137</v>
      </c>
      <c r="Q25" s="197">
        <v>15227413</v>
      </c>
      <c r="R25" s="198">
        <f t="shared" si="3"/>
        <v>5725</v>
      </c>
      <c r="S25" s="199">
        <f t="shared" si="4"/>
        <v>137.4</v>
      </c>
      <c r="T25" s="199">
        <f t="shared" si="5"/>
        <v>5.7249999999999996</v>
      </c>
      <c r="U25" s="200">
        <v>4.4000000000000004</v>
      </c>
      <c r="V25" s="200">
        <f t="shared" si="6"/>
        <v>4.4000000000000004</v>
      </c>
      <c r="W25" s="262" t="s">
        <v>152</v>
      </c>
      <c r="X25" s="256">
        <v>0</v>
      </c>
      <c r="Y25" s="256">
        <v>1035</v>
      </c>
      <c r="Z25" s="256">
        <v>1196</v>
      </c>
      <c r="AA25" s="256">
        <v>1185</v>
      </c>
      <c r="AB25" s="256">
        <v>1199</v>
      </c>
      <c r="AC25" s="201" t="s">
        <v>91</v>
      </c>
      <c r="AD25" s="201" t="s">
        <v>91</v>
      </c>
      <c r="AE25" s="201" t="s">
        <v>91</v>
      </c>
      <c r="AF25" s="202" t="s">
        <v>91</v>
      </c>
      <c r="AG25" s="202">
        <v>32628546</v>
      </c>
      <c r="AH25" s="203">
        <f t="shared" si="9"/>
        <v>1349</v>
      </c>
      <c r="AI25" s="204">
        <f t="shared" si="7"/>
        <v>235.63318777292577</v>
      </c>
      <c r="AJ25" s="205">
        <v>0</v>
      </c>
      <c r="AK25" s="205">
        <v>1</v>
      </c>
      <c r="AL25" s="205">
        <v>1</v>
      </c>
      <c r="AM25" s="205">
        <v>1</v>
      </c>
      <c r="AN25" s="205">
        <v>1</v>
      </c>
      <c r="AO25" s="329">
        <v>0</v>
      </c>
      <c r="AP25" s="256">
        <v>7183736</v>
      </c>
      <c r="AQ25" s="256">
        <f t="shared" si="8"/>
        <v>0</v>
      </c>
      <c r="AR25" s="206"/>
      <c r="AS25" s="207" t="s">
        <v>114</v>
      </c>
      <c r="AV25" s="214" t="s">
        <v>75</v>
      </c>
      <c r="AW25" s="214">
        <v>10.36</v>
      </c>
      <c r="AY25" s="257"/>
    </row>
    <row r="26" spans="1:51" x14ac:dyDescent="0.25">
      <c r="B26" s="190">
        <v>2.625</v>
      </c>
      <c r="C26" s="190">
        <v>0.66666666666666696</v>
      </c>
      <c r="D26" s="191">
        <v>6</v>
      </c>
      <c r="E26" s="192">
        <f t="shared" si="0"/>
        <v>4.2253521126760569</v>
      </c>
      <c r="F26" s="255">
        <v>81</v>
      </c>
      <c r="G26" s="192">
        <f t="shared" si="1"/>
        <v>57.04225352112676</v>
      </c>
      <c r="H26" s="193" t="s">
        <v>89</v>
      </c>
      <c r="I26" s="193">
        <f t="shared" si="2"/>
        <v>53.521126760563384</v>
      </c>
      <c r="J26" s="194">
        <f>(F26-3)/1.42</f>
        <v>54.929577464788736</v>
      </c>
      <c r="K26" s="193">
        <f t="shared" si="12"/>
        <v>59.154929577464792</v>
      </c>
      <c r="L26" s="195">
        <v>18</v>
      </c>
      <c r="M26" s="196" t="s">
        <v>101</v>
      </c>
      <c r="N26" s="196">
        <v>16.7</v>
      </c>
      <c r="O26" s="197">
        <v>130</v>
      </c>
      <c r="P26" s="197">
        <v>134</v>
      </c>
      <c r="Q26" s="197">
        <v>15233080</v>
      </c>
      <c r="R26" s="198">
        <f t="shared" si="3"/>
        <v>5667</v>
      </c>
      <c r="S26" s="199">
        <f t="shared" si="4"/>
        <v>136.00800000000001</v>
      </c>
      <c r="T26" s="199">
        <f t="shared" si="5"/>
        <v>5.6669999999999998</v>
      </c>
      <c r="U26" s="200">
        <v>4.2</v>
      </c>
      <c r="V26" s="200">
        <f t="shared" si="6"/>
        <v>4.2</v>
      </c>
      <c r="W26" s="262" t="s">
        <v>152</v>
      </c>
      <c r="X26" s="256">
        <v>0</v>
      </c>
      <c r="Y26" s="256">
        <v>1006</v>
      </c>
      <c r="Z26" s="256">
        <v>1196</v>
      </c>
      <c r="AA26" s="256">
        <v>1185</v>
      </c>
      <c r="AB26" s="256">
        <v>1199</v>
      </c>
      <c r="AC26" s="201" t="s">
        <v>91</v>
      </c>
      <c r="AD26" s="201" t="s">
        <v>91</v>
      </c>
      <c r="AE26" s="201" t="s">
        <v>91</v>
      </c>
      <c r="AF26" s="202" t="s">
        <v>91</v>
      </c>
      <c r="AG26" s="202">
        <v>32629873</v>
      </c>
      <c r="AH26" s="203">
        <f t="shared" si="9"/>
        <v>1327</v>
      </c>
      <c r="AI26" s="204">
        <f t="shared" si="7"/>
        <v>234.16269631198165</v>
      </c>
      <c r="AJ26" s="205">
        <v>0</v>
      </c>
      <c r="AK26" s="205">
        <v>1</v>
      </c>
      <c r="AL26" s="205">
        <v>1</v>
      </c>
      <c r="AM26" s="205">
        <v>1</v>
      </c>
      <c r="AN26" s="205">
        <v>1</v>
      </c>
      <c r="AO26" s="329">
        <v>0</v>
      </c>
      <c r="AP26" s="256">
        <v>7183736</v>
      </c>
      <c r="AQ26" s="256">
        <f t="shared" si="8"/>
        <v>0</v>
      </c>
      <c r="AR26" s="206"/>
      <c r="AS26" s="207" t="s">
        <v>114</v>
      </c>
      <c r="AV26" s="214" t="s">
        <v>115</v>
      </c>
      <c r="AW26" s="214">
        <v>1.01325</v>
      </c>
      <c r="AY26" s="257"/>
    </row>
    <row r="27" spans="1:51" x14ac:dyDescent="0.25">
      <c r="B27" s="190">
        <v>2.6666666666666701</v>
      </c>
      <c r="C27" s="190">
        <v>0.70833333333333404</v>
      </c>
      <c r="D27" s="191">
        <v>4</v>
      </c>
      <c r="E27" s="192">
        <f t="shared" si="0"/>
        <v>2.8169014084507045</v>
      </c>
      <c r="F27" s="255">
        <v>81</v>
      </c>
      <c r="G27" s="192">
        <f t="shared" si="1"/>
        <v>57.04225352112676</v>
      </c>
      <c r="H27" s="193" t="s">
        <v>89</v>
      </c>
      <c r="I27" s="193">
        <f t="shared" si="2"/>
        <v>53.521126760563384</v>
      </c>
      <c r="J27" s="194">
        <f t="shared" ref="J27:J32" si="13">(F27-3)/1.42</f>
        <v>54.929577464788736</v>
      </c>
      <c r="K27" s="193">
        <f t="shared" si="12"/>
        <v>59.154929577464792</v>
      </c>
      <c r="L27" s="195">
        <v>18</v>
      </c>
      <c r="M27" s="196" t="s">
        <v>101</v>
      </c>
      <c r="N27" s="196">
        <v>16.7</v>
      </c>
      <c r="O27" s="197">
        <v>127</v>
      </c>
      <c r="P27" s="197">
        <v>140</v>
      </c>
      <c r="Q27" s="197">
        <v>15238774</v>
      </c>
      <c r="R27" s="198">
        <f t="shared" si="3"/>
        <v>5694</v>
      </c>
      <c r="S27" s="199">
        <f t="shared" si="4"/>
        <v>136.65600000000001</v>
      </c>
      <c r="T27" s="199">
        <f t="shared" si="5"/>
        <v>5.694</v>
      </c>
      <c r="U27" s="200">
        <v>3.5</v>
      </c>
      <c r="V27" s="200">
        <f t="shared" si="6"/>
        <v>3.5</v>
      </c>
      <c r="W27" s="262" t="s">
        <v>152</v>
      </c>
      <c r="X27" s="256">
        <v>0</v>
      </c>
      <c r="Y27" s="256">
        <v>1102</v>
      </c>
      <c r="Z27" s="256">
        <v>1196</v>
      </c>
      <c r="AA27" s="256">
        <v>1185</v>
      </c>
      <c r="AB27" s="256">
        <v>1199</v>
      </c>
      <c r="AC27" s="201" t="s">
        <v>91</v>
      </c>
      <c r="AD27" s="201" t="s">
        <v>91</v>
      </c>
      <c r="AE27" s="201" t="s">
        <v>91</v>
      </c>
      <c r="AF27" s="202" t="s">
        <v>91</v>
      </c>
      <c r="AG27" s="202">
        <v>32631228</v>
      </c>
      <c r="AH27" s="203">
        <f t="shared" si="9"/>
        <v>1355</v>
      </c>
      <c r="AI27" s="204">
        <f t="shared" si="7"/>
        <v>237.96979276431333</v>
      </c>
      <c r="AJ27" s="205">
        <v>0</v>
      </c>
      <c r="AK27" s="205">
        <v>1</v>
      </c>
      <c r="AL27" s="205">
        <v>1</v>
      </c>
      <c r="AM27" s="205">
        <v>1</v>
      </c>
      <c r="AN27" s="205">
        <v>1</v>
      </c>
      <c r="AO27" s="329">
        <v>0</v>
      </c>
      <c r="AP27" s="256">
        <v>7183736</v>
      </c>
      <c r="AQ27" s="256">
        <f t="shared" si="8"/>
        <v>0</v>
      </c>
      <c r="AR27" s="206"/>
      <c r="AS27" s="207" t="s">
        <v>114</v>
      </c>
      <c r="AV27" s="214" t="s">
        <v>116</v>
      </c>
      <c r="AW27" s="214">
        <v>1</v>
      </c>
      <c r="AY27" s="257"/>
    </row>
    <row r="28" spans="1:51" x14ac:dyDescent="0.25">
      <c r="B28" s="190">
        <v>2.7083333333333299</v>
      </c>
      <c r="C28" s="190">
        <v>0.750000000000002</v>
      </c>
      <c r="D28" s="191">
        <v>3</v>
      </c>
      <c r="E28" s="192">
        <f t="shared" si="0"/>
        <v>2.1126760563380285</v>
      </c>
      <c r="F28" s="255">
        <v>78</v>
      </c>
      <c r="G28" s="192">
        <f t="shared" si="1"/>
        <v>54.929577464788736</v>
      </c>
      <c r="H28" s="193" t="s">
        <v>89</v>
      </c>
      <c r="I28" s="193">
        <f t="shared" si="2"/>
        <v>51.408450704225352</v>
      </c>
      <c r="J28" s="194">
        <f t="shared" si="13"/>
        <v>52.816901408450704</v>
      </c>
      <c r="K28" s="193">
        <f t="shared" si="12"/>
        <v>57.04225352112676</v>
      </c>
      <c r="L28" s="195">
        <v>18</v>
      </c>
      <c r="M28" s="196" t="s">
        <v>101</v>
      </c>
      <c r="N28" s="196">
        <v>16.7</v>
      </c>
      <c r="O28" s="197">
        <v>135</v>
      </c>
      <c r="P28" s="197">
        <v>138</v>
      </c>
      <c r="Q28" s="197">
        <v>15244411</v>
      </c>
      <c r="R28" s="198">
        <f t="shared" si="3"/>
        <v>5637</v>
      </c>
      <c r="S28" s="199">
        <f t="shared" si="4"/>
        <v>135.28800000000001</v>
      </c>
      <c r="T28" s="199">
        <f t="shared" si="5"/>
        <v>5.6369999999999996</v>
      </c>
      <c r="U28" s="200">
        <v>3.3</v>
      </c>
      <c r="V28" s="200">
        <f t="shared" si="6"/>
        <v>3.3</v>
      </c>
      <c r="W28" s="262" t="s">
        <v>152</v>
      </c>
      <c r="X28" s="256">
        <v>0</v>
      </c>
      <c r="Y28" s="256">
        <v>1016</v>
      </c>
      <c r="Z28" s="256">
        <v>1196</v>
      </c>
      <c r="AA28" s="256">
        <v>1185</v>
      </c>
      <c r="AB28" s="256">
        <v>1199</v>
      </c>
      <c r="AC28" s="201" t="s">
        <v>91</v>
      </c>
      <c r="AD28" s="201" t="s">
        <v>91</v>
      </c>
      <c r="AE28" s="201" t="s">
        <v>91</v>
      </c>
      <c r="AF28" s="202" t="s">
        <v>91</v>
      </c>
      <c r="AG28" s="202">
        <v>32632538</v>
      </c>
      <c r="AH28" s="203">
        <f t="shared" si="9"/>
        <v>1310</v>
      </c>
      <c r="AI28" s="204">
        <f t="shared" si="7"/>
        <v>232.39311690615577</v>
      </c>
      <c r="AJ28" s="205">
        <v>0</v>
      </c>
      <c r="AK28" s="205">
        <v>1</v>
      </c>
      <c r="AL28" s="205">
        <v>1</v>
      </c>
      <c r="AM28" s="205">
        <v>1</v>
      </c>
      <c r="AN28" s="205">
        <v>1</v>
      </c>
      <c r="AO28" s="329">
        <v>0</v>
      </c>
      <c r="AP28" s="256">
        <v>7183736</v>
      </c>
      <c r="AQ28" s="256">
        <f t="shared" si="8"/>
        <v>0</v>
      </c>
      <c r="AR28" s="208"/>
      <c r="AS28" s="207" t="s">
        <v>114</v>
      </c>
      <c r="AV28" s="214" t="s">
        <v>117</v>
      </c>
      <c r="AW28" s="214">
        <v>101.325</v>
      </c>
      <c r="AY28" s="257"/>
    </row>
    <row r="29" spans="1:51" x14ac:dyDescent="0.25">
      <c r="B29" s="190">
        <v>2.75</v>
      </c>
      <c r="C29" s="190">
        <v>0.79166666666666896</v>
      </c>
      <c r="D29" s="191">
        <v>5</v>
      </c>
      <c r="E29" s="192">
        <f t="shared" si="0"/>
        <v>3.5211267605633805</v>
      </c>
      <c r="F29" s="255">
        <v>78</v>
      </c>
      <c r="G29" s="192">
        <f t="shared" si="1"/>
        <v>54.929577464788736</v>
      </c>
      <c r="H29" s="193" t="s">
        <v>89</v>
      </c>
      <c r="I29" s="193">
        <f t="shared" si="2"/>
        <v>51.408450704225352</v>
      </c>
      <c r="J29" s="194">
        <f t="shared" si="13"/>
        <v>52.816901408450704</v>
      </c>
      <c r="K29" s="193">
        <f t="shared" si="12"/>
        <v>57.04225352112676</v>
      </c>
      <c r="L29" s="195">
        <v>18</v>
      </c>
      <c r="M29" s="196" t="s">
        <v>101</v>
      </c>
      <c r="N29" s="196">
        <v>16.600000000000001</v>
      </c>
      <c r="O29" s="197">
        <v>137</v>
      </c>
      <c r="P29" s="197">
        <v>134</v>
      </c>
      <c r="Q29" s="197">
        <v>15250096</v>
      </c>
      <c r="R29" s="198">
        <f t="shared" si="3"/>
        <v>5685</v>
      </c>
      <c r="S29" s="199">
        <f t="shared" si="4"/>
        <v>136.44</v>
      </c>
      <c r="T29" s="199">
        <f t="shared" si="5"/>
        <v>5.6849999999999996</v>
      </c>
      <c r="U29" s="200">
        <v>3.2</v>
      </c>
      <c r="V29" s="200">
        <f t="shared" si="6"/>
        <v>3.2</v>
      </c>
      <c r="W29" s="262" t="s">
        <v>152</v>
      </c>
      <c r="X29" s="256">
        <v>0</v>
      </c>
      <c r="Y29" s="256">
        <v>1022</v>
      </c>
      <c r="Z29" s="256">
        <v>1165</v>
      </c>
      <c r="AA29" s="256">
        <v>1185</v>
      </c>
      <c r="AB29" s="256">
        <v>1169</v>
      </c>
      <c r="AC29" s="201" t="s">
        <v>91</v>
      </c>
      <c r="AD29" s="201" t="s">
        <v>91</v>
      </c>
      <c r="AE29" s="201" t="s">
        <v>91</v>
      </c>
      <c r="AF29" s="202" t="s">
        <v>91</v>
      </c>
      <c r="AG29" s="202">
        <v>32633854</v>
      </c>
      <c r="AH29" s="203">
        <f t="shared" si="9"/>
        <v>1316</v>
      </c>
      <c r="AI29" s="204">
        <f t="shared" si="7"/>
        <v>231.48636763412492</v>
      </c>
      <c r="AJ29" s="205">
        <v>0</v>
      </c>
      <c r="AK29" s="205">
        <v>1</v>
      </c>
      <c r="AL29" s="205">
        <v>1</v>
      </c>
      <c r="AM29" s="205">
        <v>1</v>
      </c>
      <c r="AN29" s="205">
        <v>1</v>
      </c>
      <c r="AO29" s="329">
        <v>0</v>
      </c>
      <c r="AP29" s="256">
        <v>7183736</v>
      </c>
      <c r="AQ29" s="256">
        <f t="shared" si="8"/>
        <v>0</v>
      </c>
      <c r="AR29" s="206"/>
      <c r="AS29" s="207" t="s">
        <v>114</v>
      </c>
      <c r="AY29" s="257"/>
    </row>
    <row r="30" spans="1:51" x14ac:dyDescent="0.25">
      <c r="B30" s="190">
        <v>2.7916666666666701</v>
      </c>
      <c r="C30" s="190">
        <v>0.83333333333333703</v>
      </c>
      <c r="D30" s="191">
        <v>10</v>
      </c>
      <c r="E30" s="192">
        <f t="shared" si="0"/>
        <v>7.042253521126761</v>
      </c>
      <c r="F30" s="255">
        <v>76</v>
      </c>
      <c r="G30" s="192">
        <f t="shared" si="1"/>
        <v>53.521126760563384</v>
      </c>
      <c r="H30" s="193" t="s">
        <v>89</v>
      </c>
      <c r="I30" s="193">
        <f t="shared" si="2"/>
        <v>50</v>
      </c>
      <c r="J30" s="194">
        <f t="shared" si="13"/>
        <v>51.408450704225352</v>
      </c>
      <c r="K30" s="193">
        <f t="shared" si="12"/>
        <v>55.633802816901408</v>
      </c>
      <c r="L30" s="195">
        <v>18</v>
      </c>
      <c r="M30" s="196" t="s">
        <v>101</v>
      </c>
      <c r="N30" s="196">
        <v>16.600000000000001</v>
      </c>
      <c r="O30" s="197">
        <v>125</v>
      </c>
      <c r="P30" s="197">
        <v>125</v>
      </c>
      <c r="Q30" s="197">
        <v>15255505</v>
      </c>
      <c r="R30" s="198">
        <f t="shared" si="3"/>
        <v>5409</v>
      </c>
      <c r="S30" s="199">
        <f t="shared" si="4"/>
        <v>129.816</v>
      </c>
      <c r="T30" s="199">
        <f t="shared" si="5"/>
        <v>5.4089999999999998</v>
      </c>
      <c r="U30" s="200">
        <v>3</v>
      </c>
      <c r="V30" s="200">
        <f t="shared" si="6"/>
        <v>3</v>
      </c>
      <c r="W30" s="262" t="s">
        <v>152</v>
      </c>
      <c r="X30" s="256">
        <v>0</v>
      </c>
      <c r="Y30" s="256">
        <v>998</v>
      </c>
      <c r="Z30" s="256">
        <v>1084</v>
      </c>
      <c r="AA30" s="256">
        <v>1185</v>
      </c>
      <c r="AB30" s="256">
        <v>1088</v>
      </c>
      <c r="AC30" s="201" t="s">
        <v>91</v>
      </c>
      <c r="AD30" s="201" t="s">
        <v>91</v>
      </c>
      <c r="AE30" s="201" t="s">
        <v>91</v>
      </c>
      <c r="AF30" s="202" t="s">
        <v>91</v>
      </c>
      <c r="AG30" s="202">
        <v>32634998</v>
      </c>
      <c r="AH30" s="203">
        <f t="shared" si="9"/>
        <v>1144</v>
      </c>
      <c r="AI30" s="204">
        <f t="shared" si="7"/>
        <v>211.49935293030137</v>
      </c>
      <c r="AJ30" s="205">
        <v>0</v>
      </c>
      <c r="AK30" s="205">
        <v>1</v>
      </c>
      <c r="AL30" s="205">
        <v>1</v>
      </c>
      <c r="AM30" s="205">
        <v>1</v>
      </c>
      <c r="AN30" s="205">
        <v>1</v>
      </c>
      <c r="AO30" s="329">
        <v>0</v>
      </c>
      <c r="AP30" s="256">
        <v>7183736</v>
      </c>
      <c r="AQ30" s="256">
        <f t="shared" si="8"/>
        <v>0</v>
      </c>
      <c r="AR30" s="206"/>
      <c r="AS30" s="207" t="s">
        <v>114</v>
      </c>
      <c r="AV30" s="398" t="s">
        <v>118</v>
      </c>
      <c r="AW30" s="398"/>
      <c r="AY30" s="257"/>
    </row>
    <row r="31" spans="1:51" x14ac:dyDescent="0.25">
      <c r="B31" s="190">
        <v>2.8333333333333299</v>
      </c>
      <c r="C31" s="190">
        <v>0.875000000000004</v>
      </c>
      <c r="D31" s="191">
        <v>11</v>
      </c>
      <c r="E31" s="192">
        <f>D31/1.42</f>
        <v>7.746478873239437</v>
      </c>
      <c r="F31" s="255">
        <v>76</v>
      </c>
      <c r="G31" s="192">
        <f t="shared" si="1"/>
        <v>53.521126760563384</v>
      </c>
      <c r="H31" s="193" t="s">
        <v>89</v>
      </c>
      <c r="I31" s="193">
        <f t="shared" si="2"/>
        <v>50</v>
      </c>
      <c r="J31" s="194">
        <f t="shared" si="13"/>
        <v>51.408450704225352</v>
      </c>
      <c r="K31" s="193">
        <f t="shared" si="12"/>
        <v>55.633802816901408</v>
      </c>
      <c r="L31" s="195">
        <v>18</v>
      </c>
      <c r="M31" s="196" t="s">
        <v>101</v>
      </c>
      <c r="N31" s="196">
        <v>16.100000000000001</v>
      </c>
      <c r="O31" s="197">
        <v>119</v>
      </c>
      <c r="P31" s="197">
        <v>125</v>
      </c>
      <c r="Q31" s="197">
        <v>15260654</v>
      </c>
      <c r="R31" s="198">
        <f t="shared" si="3"/>
        <v>5149</v>
      </c>
      <c r="S31" s="199">
        <f t="shared" si="4"/>
        <v>123.57599999999999</v>
      </c>
      <c r="T31" s="199">
        <f t="shared" si="5"/>
        <v>5.149</v>
      </c>
      <c r="U31" s="200">
        <v>2.5</v>
      </c>
      <c r="V31" s="200">
        <f t="shared" si="6"/>
        <v>2.5</v>
      </c>
      <c r="W31" s="262" t="s">
        <v>153</v>
      </c>
      <c r="X31" s="256">
        <v>0</v>
      </c>
      <c r="Y31" s="256">
        <v>1036</v>
      </c>
      <c r="Z31" s="256">
        <v>1196</v>
      </c>
      <c r="AA31" s="256">
        <v>0</v>
      </c>
      <c r="AB31" s="256">
        <v>1199</v>
      </c>
      <c r="AC31" s="201" t="s">
        <v>91</v>
      </c>
      <c r="AD31" s="201" t="s">
        <v>91</v>
      </c>
      <c r="AE31" s="201" t="s">
        <v>91</v>
      </c>
      <c r="AF31" s="202" t="s">
        <v>91</v>
      </c>
      <c r="AG31" s="202">
        <v>32636035</v>
      </c>
      <c r="AH31" s="203">
        <f t="shared" si="9"/>
        <v>1037</v>
      </c>
      <c r="AI31" s="204">
        <f t="shared" si="7"/>
        <v>201.3983297727714</v>
      </c>
      <c r="AJ31" s="205">
        <v>0</v>
      </c>
      <c r="AK31" s="205">
        <v>1</v>
      </c>
      <c r="AL31" s="205">
        <v>1</v>
      </c>
      <c r="AM31" s="205">
        <v>0</v>
      </c>
      <c r="AN31" s="205">
        <v>1</v>
      </c>
      <c r="AO31" s="329">
        <v>0</v>
      </c>
      <c r="AP31" s="256">
        <v>7183736</v>
      </c>
      <c r="AQ31" s="256">
        <f t="shared" si="8"/>
        <v>0</v>
      </c>
      <c r="AR31" s="206"/>
      <c r="AS31" s="207" t="s">
        <v>114</v>
      </c>
      <c r="AV31" s="215" t="s">
        <v>30</v>
      </c>
      <c r="AW31" s="215" t="s">
        <v>75</v>
      </c>
      <c r="AY31" s="257"/>
    </row>
    <row r="32" spans="1:51" x14ac:dyDescent="0.25">
      <c r="B32" s="190">
        <v>2.875</v>
      </c>
      <c r="C32" s="190">
        <v>0.91666666666667096</v>
      </c>
      <c r="D32" s="191">
        <v>14</v>
      </c>
      <c r="E32" s="192">
        <f t="shared" si="0"/>
        <v>9.8591549295774659</v>
      </c>
      <c r="F32" s="255">
        <v>76</v>
      </c>
      <c r="G32" s="192">
        <f t="shared" si="1"/>
        <v>53.521126760563384</v>
      </c>
      <c r="H32" s="193" t="s">
        <v>89</v>
      </c>
      <c r="I32" s="193">
        <f t="shared" si="2"/>
        <v>50</v>
      </c>
      <c r="J32" s="194">
        <f t="shared" si="13"/>
        <v>51.408450704225352</v>
      </c>
      <c r="K32" s="193">
        <f t="shared" si="12"/>
        <v>55.633802816901408</v>
      </c>
      <c r="L32" s="195">
        <v>14</v>
      </c>
      <c r="M32" s="196" t="s">
        <v>119</v>
      </c>
      <c r="N32" s="196">
        <v>12.6</v>
      </c>
      <c r="O32" s="197">
        <v>114</v>
      </c>
      <c r="P32" s="197">
        <v>122</v>
      </c>
      <c r="Q32" s="197">
        <v>15265782</v>
      </c>
      <c r="R32" s="198">
        <f>Q32-Q31</f>
        <v>5128</v>
      </c>
      <c r="S32" s="199">
        <f t="shared" si="4"/>
        <v>123.072</v>
      </c>
      <c r="T32" s="199">
        <f t="shared" si="5"/>
        <v>5.1280000000000001</v>
      </c>
      <c r="U32" s="200">
        <v>2.2000000000000002</v>
      </c>
      <c r="V32" s="200">
        <f t="shared" si="6"/>
        <v>2.2000000000000002</v>
      </c>
      <c r="W32" s="262" t="s">
        <v>153</v>
      </c>
      <c r="X32" s="256">
        <v>0</v>
      </c>
      <c r="Y32" s="256">
        <v>1014</v>
      </c>
      <c r="Z32" s="256">
        <v>1165</v>
      </c>
      <c r="AA32" s="256">
        <v>0</v>
      </c>
      <c r="AB32" s="256">
        <v>1169</v>
      </c>
      <c r="AC32" s="201" t="s">
        <v>91</v>
      </c>
      <c r="AD32" s="201" t="s">
        <v>91</v>
      </c>
      <c r="AE32" s="201" t="s">
        <v>91</v>
      </c>
      <c r="AF32" s="202" t="s">
        <v>91</v>
      </c>
      <c r="AG32" s="202">
        <v>32637046</v>
      </c>
      <c r="AH32" s="203">
        <f t="shared" si="9"/>
        <v>1011</v>
      </c>
      <c r="AI32" s="204">
        <f t="shared" si="7"/>
        <v>197.1528861154446</v>
      </c>
      <c r="AJ32" s="205">
        <v>0</v>
      </c>
      <c r="AK32" s="205">
        <v>1</v>
      </c>
      <c r="AL32" s="205">
        <v>1</v>
      </c>
      <c r="AM32" s="205">
        <v>0</v>
      </c>
      <c r="AN32" s="205">
        <v>1</v>
      </c>
      <c r="AO32" s="329">
        <v>0</v>
      </c>
      <c r="AP32" s="256">
        <v>7183736</v>
      </c>
      <c r="AQ32" s="256">
        <f t="shared" si="8"/>
        <v>0</v>
      </c>
      <c r="AR32" s="208"/>
      <c r="AS32" s="207" t="s">
        <v>114</v>
      </c>
      <c r="AV32" s="216">
        <v>1</v>
      </c>
      <c r="AW32" s="216">
        <f>IFERROR(AV32*VLOOKUP(AV31,AV24:AW28,2,FALSE)/VLOOKUP(AW31,AV24:AW28,2,FALSE),"Enter Unit and Value")</f>
        <v>1.4189189189189189</v>
      </c>
      <c r="AY32" s="257"/>
    </row>
    <row r="33" spans="2:51" x14ac:dyDescent="0.25">
      <c r="B33" s="190">
        <v>2.9166666666666701</v>
      </c>
      <c r="C33" s="190">
        <v>0.95833333333333803</v>
      </c>
      <c r="D33" s="191">
        <v>7</v>
      </c>
      <c r="E33" s="192">
        <f t="shared" si="0"/>
        <v>4.9295774647887329</v>
      </c>
      <c r="F33" s="255">
        <v>66</v>
      </c>
      <c r="G33" s="192">
        <f t="shared" si="1"/>
        <v>46.478873239436624</v>
      </c>
      <c r="H33" s="193" t="s">
        <v>89</v>
      </c>
      <c r="I33" s="193">
        <f>J33-(2/1.42)</f>
        <v>41.549295774647888</v>
      </c>
      <c r="J33" s="194">
        <f t="shared" ref="J33:J34" si="14">(F33-5)/1.42</f>
        <v>42.95774647887324</v>
      </c>
      <c r="K33" s="193">
        <f t="shared" si="12"/>
        <v>47.183098591549296</v>
      </c>
      <c r="L33" s="195">
        <v>14</v>
      </c>
      <c r="M33" s="196" t="s">
        <v>119</v>
      </c>
      <c r="N33" s="196">
        <v>11.9</v>
      </c>
      <c r="O33" s="197">
        <v>120</v>
      </c>
      <c r="P33" s="197">
        <v>99</v>
      </c>
      <c r="Q33" s="197">
        <v>15270130</v>
      </c>
      <c r="R33" s="198">
        <f t="shared" si="3"/>
        <v>4348</v>
      </c>
      <c r="S33" s="199">
        <f t="shared" si="4"/>
        <v>104.352</v>
      </c>
      <c r="T33" s="199">
        <f t="shared" si="5"/>
        <v>4.3479999999999999</v>
      </c>
      <c r="U33" s="200">
        <v>2.8</v>
      </c>
      <c r="V33" s="200">
        <f t="shared" si="6"/>
        <v>2.8</v>
      </c>
      <c r="W33" s="262" t="s">
        <v>132</v>
      </c>
      <c r="X33" s="256">
        <v>0</v>
      </c>
      <c r="Y33" s="256"/>
      <c r="Z33" s="256">
        <v>1125</v>
      </c>
      <c r="AA33" s="256">
        <v>0</v>
      </c>
      <c r="AB33" s="256">
        <v>1110</v>
      </c>
      <c r="AC33" s="201" t="s">
        <v>91</v>
      </c>
      <c r="AD33" s="201" t="s">
        <v>91</v>
      </c>
      <c r="AE33" s="201" t="s">
        <v>91</v>
      </c>
      <c r="AF33" s="202" t="s">
        <v>91</v>
      </c>
      <c r="AG33" s="202">
        <v>32637818</v>
      </c>
      <c r="AH33" s="203">
        <f t="shared" si="9"/>
        <v>772</v>
      </c>
      <c r="AI33" s="204">
        <f t="shared" si="7"/>
        <v>177.55289788408464</v>
      </c>
      <c r="AJ33" s="205">
        <v>0</v>
      </c>
      <c r="AK33" s="205">
        <v>0</v>
      </c>
      <c r="AL33" s="205">
        <v>1</v>
      </c>
      <c r="AM33" s="205">
        <v>0</v>
      </c>
      <c r="AN33" s="205">
        <v>1</v>
      </c>
      <c r="AO33" s="329">
        <v>0.3</v>
      </c>
      <c r="AP33" s="328">
        <v>7184362</v>
      </c>
      <c r="AQ33" s="256">
        <f t="shared" si="8"/>
        <v>626</v>
      </c>
      <c r="AR33" s="206"/>
      <c r="AS33" s="207" t="s">
        <v>114</v>
      </c>
      <c r="AY33" s="257"/>
    </row>
    <row r="34" spans="2:51" x14ac:dyDescent="0.25">
      <c r="B34" s="190">
        <v>2.9583333333333299</v>
      </c>
      <c r="C34" s="190">
        <v>1</v>
      </c>
      <c r="D34" s="191">
        <v>13</v>
      </c>
      <c r="E34" s="192">
        <f t="shared" si="0"/>
        <v>9.1549295774647899</v>
      </c>
      <c r="F34" s="255">
        <v>66</v>
      </c>
      <c r="G34" s="192">
        <f t="shared" si="1"/>
        <v>46.478873239436624</v>
      </c>
      <c r="H34" s="193" t="s">
        <v>89</v>
      </c>
      <c r="I34" s="193">
        <f t="shared" si="2"/>
        <v>41.549295774647888</v>
      </c>
      <c r="J34" s="194">
        <f t="shared" si="14"/>
        <v>42.95774647887324</v>
      </c>
      <c r="K34" s="193">
        <f t="shared" si="12"/>
        <v>47.183098591549296</v>
      </c>
      <c r="L34" s="195">
        <v>14</v>
      </c>
      <c r="M34" s="196" t="s">
        <v>119</v>
      </c>
      <c r="N34" s="217">
        <v>11.5</v>
      </c>
      <c r="O34" s="197">
        <v>115</v>
      </c>
      <c r="P34" s="197">
        <v>94</v>
      </c>
      <c r="Q34" s="197">
        <v>15274157</v>
      </c>
      <c r="R34" s="198">
        <f t="shared" si="3"/>
        <v>4027</v>
      </c>
      <c r="S34" s="199">
        <f t="shared" si="4"/>
        <v>96.647999999999996</v>
      </c>
      <c r="T34" s="199">
        <f t="shared" si="5"/>
        <v>4.0270000000000001</v>
      </c>
      <c r="U34" s="200">
        <v>3.6</v>
      </c>
      <c r="V34" s="200">
        <f t="shared" si="6"/>
        <v>3.6</v>
      </c>
      <c r="W34" s="262" t="s">
        <v>132</v>
      </c>
      <c r="X34" s="256">
        <v>0</v>
      </c>
      <c r="Y34" s="256"/>
      <c r="Z34" s="256">
        <v>1003</v>
      </c>
      <c r="AA34" s="256">
        <v>0</v>
      </c>
      <c r="AB34" s="256">
        <v>1110</v>
      </c>
      <c r="AC34" s="201" t="s">
        <v>91</v>
      </c>
      <c r="AD34" s="201" t="s">
        <v>91</v>
      </c>
      <c r="AE34" s="201" t="s">
        <v>91</v>
      </c>
      <c r="AF34" s="202" t="s">
        <v>91</v>
      </c>
      <c r="AG34" s="202">
        <v>32638506</v>
      </c>
      <c r="AH34" s="203">
        <f t="shared" si="9"/>
        <v>688</v>
      </c>
      <c r="AI34" s="204">
        <f t="shared" si="7"/>
        <v>170.84678420660541</v>
      </c>
      <c r="AJ34" s="205">
        <v>0</v>
      </c>
      <c r="AK34" s="205">
        <v>0</v>
      </c>
      <c r="AL34" s="205">
        <v>1</v>
      </c>
      <c r="AM34" s="205">
        <v>0</v>
      </c>
      <c r="AN34" s="205">
        <v>1</v>
      </c>
      <c r="AO34" s="329">
        <v>0.3</v>
      </c>
      <c r="AP34" s="328">
        <v>7185153</v>
      </c>
      <c r="AQ34" s="256">
        <f t="shared" si="8"/>
        <v>791</v>
      </c>
      <c r="AR34" s="206"/>
      <c r="AS34" s="207" t="s">
        <v>114</v>
      </c>
      <c r="AV34" s="212" t="s">
        <v>120</v>
      </c>
      <c r="AW34" s="218" t="s">
        <v>31</v>
      </c>
      <c r="AY34" s="257"/>
    </row>
    <row r="35" spans="2:51" x14ac:dyDescent="0.25">
      <c r="B35" s="219"/>
      <c r="C35" s="220"/>
      <c r="D35" s="219"/>
      <c r="E35" s="221"/>
      <c r="F35" s="221"/>
      <c r="G35" s="222"/>
      <c r="H35" s="223"/>
      <c r="I35" s="221"/>
      <c r="J35" s="221"/>
      <c r="K35" s="222"/>
      <c r="L35" s="399" t="s">
        <v>121</v>
      </c>
      <c r="M35" s="400"/>
      <c r="N35" s="401"/>
      <c r="O35" s="224"/>
      <c r="P35" s="224">
        <f>AVERAGE(P11:P34)</f>
        <v>124.79166666666667</v>
      </c>
      <c r="Q35" s="225">
        <f>Q34-Q10</f>
        <v>124705</v>
      </c>
      <c r="R35" s="226">
        <f>SUM(R11:R34)</f>
        <v>124705</v>
      </c>
      <c r="S35" s="227">
        <f>AVERAGE(S11:S34)</f>
        <v>124.705</v>
      </c>
      <c r="T35" s="227">
        <f>SUM(T11:T34)</f>
        <v>124.70500000000003</v>
      </c>
      <c r="U35" s="223"/>
      <c r="V35" s="223"/>
      <c r="W35" s="213"/>
      <c r="X35" s="228"/>
      <c r="Y35" s="229"/>
      <c r="Z35" s="229"/>
      <c r="AA35" s="229"/>
      <c r="AB35" s="230"/>
      <c r="AC35" s="228"/>
      <c r="AD35" s="229"/>
      <c r="AE35" s="230"/>
      <c r="AF35" s="231"/>
      <c r="AG35" s="232">
        <f>AG34-AG10</f>
        <v>26012</v>
      </c>
      <c r="AH35" s="233">
        <f>SUM(AH11:AH34)</f>
        <v>26012</v>
      </c>
      <c r="AI35" s="234">
        <f>$AH$35/$T35</f>
        <v>208.58826831321915</v>
      </c>
      <c r="AJ35" s="231"/>
      <c r="AK35" s="235"/>
      <c r="AL35" s="235"/>
      <c r="AM35" s="235"/>
      <c r="AN35" s="236"/>
      <c r="AO35" s="237"/>
      <c r="AP35" s="238"/>
      <c r="AQ35" s="239">
        <f>SUM(AQ11:AQ34)</f>
        <v>7557</v>
      </c>
      <c r="AR35" s="240" t="e">
        <f>AVERAGE(AR11:AR34)</f>
        <v>#DIV/0!</v>
      </c>
      <c r="AS35" s="237"/>
      <c r="AV35" s="241" t="s">
        <v>31</v>
      </c>
      <c r="AW35" s="241">
        <v>1</v>
      </c>
      <c r="AY35" s="257"/>
    </row>
    <row r="36" spans="2:51" x14ac:dyDescent="0.25">
      <c r="B36" s="242"/>
      <c r="C36" s="242"/>
      <c r="D36" s="242"/>
      <c r="E36" s="243"/>
      <c r="F36" s="243"/>
      <c r="G36" s="243"/>
      <c r="H36" s="243"/>
      <c r="I36" s="244"/>
      <c r="J36" s="244"/>
      <c r="K36" s="244"/>
      <c r="L36" s="254"/>
      <c r="M36" s="254"/>
      <c r="N36" s="254"/>
      <c r="O36" s="254"/>
      <c r="P36" s="254"/>
      <c r="Q36" s="254"/>
      <c r="R36" s="254"/>
      <c r="S36" s="254"/>
      <c r="T36" s="254"/>
      <c r="U36" s="245"/>
      <c r="V36" s="245"/>
      <c r="W36" s="254"/>
      <c r="X36" s="254"/>
      <c r="Y36" s="254"/>
      <c r="Z36" s="258"/>
      <c r="AA36" s="254"/>
      <c r="AB36" s="254"/>
      <c r="AC36" s="254"/>
      <c r="AD36" s="254"/>
      <c r="AE36" s="254"/>
      <c r="AH36" s="246"/>
      <c r="AM36" s="254"/>
      <c r="AN36" s="254"/>
      <c r="AO36" s="254"/>
      <c r="AP36" s="254"/>
      <c r="AQ36" s="254"/>
      <c r="AR36" s="254"/>
      <c r="AV36" s="241" t="s">
        <v>122</v>
      </c>
      <c r="AW36" s="241">
        <v>41.67</v>
      </c>
      <c r="AY36" s="257"/>
    </row>
    <row r="37" spans="2:51" x14ac:dyDescent="0.25">
      <c r="B37" s="275" t="s">
        <v>123</v>
      </c>
      <c r="C37" s="275"/>
      <c r="D37" s="275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58"/>
      <c r="X37" s="258"/>
      <c r="Y37" s="258"/>
      <c r="Z37" s="258"/>
      <c r="AA37" s="258"/>
      <c r="AB37" s="258"/>
      <c r="AC37" s="258"/>
      <c r="AD37" s="258"/>
      <c r="AE37" s="258"/>
      <c r="AM37" s="169"/>
      <c r="AN37" s="254"/>
      <c r="AO37" s="254"/>
      <c r="AP37" s="254"/>
      <c r="AQ37" s="254"/>
      <c r="AR37" s="258"/>
      <c r="AV37" s="241" t="s">
        <v>124</v>
      </c>
      <c r="AW37" s="241">
        <v>11.574999999999999</v>
      </c>
      <c r="AY37" s="257"/>
    </row>
    <row r="38" spans="2:51" x14ac:dyDescent="0.25">
      <c r="B38" s="356" t="s">
        <v>290</v>
      </c>
      <c r="C38" s="275"/>
      <c r="D38" s="275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58"/>
      <c r="X38" s="258"/>
      <c r="Y38" s="258"/>
      <c r="Z38" s="258"/>
      <c r="AA38" s="258"/>
      <c r="AB38" s="258"/>
      <c r="AC38" s="258"/>
      <c r="AD38" s="258"/>
      <c r="AE38" s="258"/>
      <c r="AM38" s="169"/>
      <c r="AN38" s="254"/>
      <c r="AO38" s="254"/>
      <c r="AP38" s="254"/>
      <c r="AQ38" s="254"/>
      <c r="AR38" s="258"/>
      <c r="AV38" s="247"/>
      <c r="AW38" s="247"/>
      <c r="AY38" s="257"/>
    </row>
    <row r="39" spans="2:51" x14ac:dyDescent="0.25">
      <c r="B39" s="295" t="s">
        <v>170</v>
      </c>
      <c r="C39" s="275"/>
      <c r="D39" s="275"/>
      <c r="E39" s="263"/>
      <c r="F39" s="263"/>
      <c r="G39" s="263"/>
      <c r="H39" s="263"/>
      <c r="I39" s="263"/>
      <c r="J39" s="263"/>
      <c r="K39" s="263"/>
      <c r="L39" s="263"/>
      <c r="M39" s="263"/>
      <c r="N39" s="263"/>
      <c r="O39" s="263"/>
      <c r="P39" s="263"/>
      <c r="Q39" s="263"/>
      <c r="R39" s="263"/>
      <c r="S39" s="263"/>
      <c r="T39" s="263"/>
      <c r="U39" s="263"/>
      <c r="V39" s="263"/>
      <c r="W39" s="258"/>
      <c r="X39" s="258"/>
      <c r="Y39" s="258"/>
      <c r="Z39" s="258"/>
      <c r="AA39" s="258"/>
      <c r="AB39" s="258"/>
      <c r="AC39" s="258"/>
      <c r="AD39" s="258"/>
      <c r="AE39" s="258"/>
      <c r="AM39" s="169"/>
      <c r="AN39" s="254"/>
      <c r="AO39" s="254"/>
      <c r="AP39" s="254"/>
      <c r="AQ39" s="254"/>
      <c r="AR39" s="258"/>
      <c r="AV39" s="247"/>
      <c r="AW39" s="247"/>
      <c r="AY39" s="257"/>
    </row>
    <row r="40" spans="2:51" x14ac:dyDescent="0.25">
      <c r="B40" s="273" t="s">
        <v>131</v>
      </c>
      <c r="C40" s="264"/>
      <c r="D40" s="264"/>
      <c r="E40" s="264"/>
      <c r="F40" s="264"/>
      <c r="G40" s="264"/>
      <c r="H40" s="264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3"/>
      <c r="T40" s="263"/>
      <c r="U40" s="263"/>
      <c r="V40" s="263"/>
      <c r="W40" s="258"/>
      <c r="X40" s="258"/>
      <c r="Y40" s="258"/>
      <c r="Z40" s="258"/>
      <c r="AA40" s="258"/>
      <c r="AB40" s="258"/>
      <c r="AC40" s="258"/>
      <c r="AD40" s="258"/>
      <c r="AE40" s="258"/>
      <c r="AM40" s="169"/>
      <c r="AN40" s="254"/>
      <c r="AO40" s="254"/>
      <c r="AP40" s="254"/>
      <c r="AQ40" s="254"/>
      <c r="AR40" s="258"/>
      <c r="AV40" s="247"/>
      <c r="AW40" s="247"/>
      <c r="AY40" s="257"/>
    </row>
    <row r="41" spans="2:51" x14ac:dyDescent="0.25">
      <c r="B41" s="276" t="s">
        <v>141</v>
      </c>
      <c r="C41" s="264"/>
      <c r="D41" s="264"/>
      <c r="E41" s="264"/>
      <c r="F41" s="264"/>
      <c r="G41" s="264"/>
      <c r="H41" s="264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3"/>
      <c r="T41" s="263"/>
      <c r="U41" s="263"/>
      <c r="V41" s="263"/>
      <c r="W41" s="258"/>
      <c r="X41" s="258"/>
      <c r="Y41" s="258"/>
      <c r="Z41" s="258"/>
      <c r="AA41" s="258"/>
      <c r="AB41" s="258"/>
      <c r="AC41" s="258"/>
      <c r="AD41" s="258"/>
      <c r="AE41" s="258"/>
      <c r="AM41" s="169"/>
      <c r="AN41" s="254"/>
      <c r="AO41" s="254"/>
      <c r="AP41" s="254"/>
      <c r="AQ41" s="254"/>
      <c r="AR41" s="258"/>
      <c r="AV41" s="247"/>
      <c r="AW41" s="247"/>
      <c r="AY41" s="257"/>
    </row>
    <row r="42" spans="2:51" x14ac:dyDescent="0.25">
      <c r="B42" s="268" t="s">
        <v>291</v>
      </c>
      <c r="C42" s="264"/>
      <c r="D42" s="264"/>
      <c r="E42" s="264"/>
      <c r="F42" s="264"/>
      <c r="G42" s="264"/>
      <c r="H42" s="264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9"/>
      <c r="T42" s="269"/>
      <c r="U42" s="269"/>
      <c r="V42" s="269"/>
      <c r="W42" s="258"/>
      <c r="X42" s="258"/>
      <c r="Y42" s="258"/>
      <c r="Z42" s="258"/>
      <c r="AA42" s="258"/>
      <c r="AB42" s="258"/>
      <c r="AC42" s="258"/>
      <c r="AD42" s="258"/>
      <c r="AE42" s="258"/>
      <c r="AM42" s="259"/>
      <c r="AN42" s="259"/>
      <c r="AO42" s="259"/>
      <c r="AP42" s="259"/>
      <c r="AQ42" s="259"/>
      <c r="AR42" s="259"/>
      <c r="AS42" s="260"/>
      <c r="AV42" s="257"/>
      <c r="AW42" s="301"/>
      <c r="AX42" s="301"/>
      <c r="AY42" s="301"/>
    </row>
    <row r="43" spans="2:51" x14ac:dyDescent="0.25">
      <c r="B43" s="276" t="s">
        <v>126</v>
      </c>
      <c r="C43" s="264"/>
      <c r="D43" s="264"/>
      <c r="E43" s="274"/>
      <c r="F43" s="274"/>
      <c r="G43" s="274"/>
      <c r="H43" s="264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9"/>
      <c r="T43" s="269"/>
      <c r="U43" s="269"/>
      <c r="V43" s="269"/>
      <c r="W43" s="258"/>
      <c r="X43" s="258"/>
      <c r="Y43" s="258"/>
      <c r="Z43" s="258"/>
      <c r="AA43" s="258"/>
      <c r="AB43" s="258"/>
      <c r="AC43" s="258"/>
      <c r="AD43" s="258"/>
      <c r="AE43" s="258"/>
      <c r="AM43" s="259"/>
      <c r="AN43" s="259"/>
      <c r="AO43" s="259"/>
      <c r="AP43" s="259"/>
      <c r="AQ43" s="259"/>
      <c r="AR43" s="259"/>
      <c r="AS43" s="260"/>
      <c r="AV43" s="257"/>
      <c r="AW43" s="301"/>
      <c r="AX43" s="301"/>
      <c r="AY43" s="301"/>
    </row>
    <row r="44" spans="2:51" x14ac:dyDescent="0.25">
      <c r="B44" s="336" t="s">
        <v>259</v>
      </c>
      <c r="C44" s="248"/>
      <c r="D44" s="248"/>
      <c r="E44" s="248"/>
      <c r="F44" s="248"/>
      <c r="G44" s="248"/>
      <c r="H44" s="248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9"/>
      <c r="T44" s="269"/>
      <c r="U44" s="269"/>
      <c r="V44" s="269"/>
      <c r="W44" s="258"/>
      <c r="X44" s="258"/>
      <c r="Y44" s="258"/>
      <c r="Z44" s="258"/>
      <c r="AA44" s="258"/>
      <c r="AB44" s="258"/>
      <c r="AC44" s="258"/>
      <c r="AD44" s="258"/>
      <c r="AE44" s="258"/>
      <c r="AM44" s="259"/>
      <c r="AN44" s="259"/>
      <c r="AO44" s="259"/>
      <c r="AP44" s="259"/>
      <c r="AQ44" s="259"/>
      <c r="AR44" s="259"/>
      <c r="AS44" s="260"/>
      <c r="AV44" s="257"/>
      <c r="AW44" s="301"/>
      <c r="AX44" s="301"/>
      <c r="AY44" s="301"/>
    </row>
    <row r="45" spans="2:51" x14ac:dyDescent="0.25">
      <c r="B45" s="357" t="s">
        <v>295</v>
      </c>
      <c r="C45" s="248"/>
      <c r="D45" s="248"/>
      <c r="E45" s="248"/>
      <c r="F45" s="248"/>
      <c r="G45" s="248"/>
      <c r="H45" s="248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9"/>
      <c r="T45" s="269"/>
      <c r="U45" s="269"/>
      <c r="V45" s="269"/>
      <c r="W45" s="258"/>
      <c r="X45" s="258"/>
      <c r="Y45" s="258"/>
      <c r="Z45" s="258"/>
      <c r="AA45" s="258"/>
      <c r="AB45" s="258"/>
      <c r="AC45" s="258"/>
      <c r="AD45" s="258"/>
      <c r="AE45" s="258"/>
      <c r="AM45" s="259"/>
      <c r="AN45" s="259"/>
      <c r="AO45" s="259"/>
      <c r="AP45" s="259"/>
      <c r="AQ45" s="259"/>
      <c r="AR45" s="259"/>
      <c r="AS45" s="260"/>
      <c r="AV45" s="257"/>
      <c r="AW45" s="301"/>
      <c r="AX45" s="301"/>
      <c r="AY45" s="301"/>
    </row>
    <row r="46" spans="2:51" x14ac:dyDescent="0.25">
      <c r="B46" s="357" t="s">
        <v>296</v>
      </c>
      <c r="C46" s="248"/>
      <c r="D46" s="248"/>
      <c r="E46" s="248"/>
      <c r="F46" s="248"/>
      <c r="G46" s="248"/>
      <c r="H46" s="248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9"/>
      <c r="T46" s="269"/>
      <c r="U46" s="269"/>
      <c r="V46" s="269"/>
      <c r="W46" s="258"/>
      <c r="X46" s="258"/>
      <c r="Y46" s="258"/>
      <c r="Z46" s="258"/>
      <c r="AA46" s="258"/>
      <c r="AB46" s="258"/>
      <c r="AC46" s="258"/>
      <c r="AD46" s="258"/>
      <c r="AE46" s="258"/>
      <c r="AM46" s="259"/>
      <c r="AN46" s="259"/>
      <c r="AO46" s="259"/>
      <c r="AP46" s="259"/>
      <c r="AQ46" s="259"/>
      <c r="AR46" s="259"/>
      <c r="AS46" s="260"/>
      <c r="AV46" s="257"/>
      <c r="AW46" s="301"/>
      <c r="AX46" s="301"/>
      <c r="AY46" s="301"/>
    </row>
    <row r="47" spans="2:51" x14ac:dyDescent="0.25">
      <c r="B47" s="276" t="s">
        <v>127</v>
      </c>
      <c r="C47" s="264"/>
      <c r="D47" s="264"/>
      <c r="E47" s="264"/>
      <c r="F47" s="264"/>
      <c r="G47" s="264"/>
      <c r="H47" s="264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9"/>
      <c r="T47" s="269"/>
      <c r="U47" s="269"/>
      <c r="V47" s="269"/>
      <c r="W47" s="258"/>
      <c r="X47" s="258"/>
      <c r="Y47" s="258"/>
      <c r="Z47" s="258"/>
      <c r="AA47" s="258"/>
      <c r="AB47" s="258"/>
      <c r="AC47" s="258"/>
      <c r="AD47" s="258"/>
      <c r="AE47" s="258"/>
      <c r="AM47" s="259"/>
      <c r="AN47" s="259"/>
      <c r="AO47" s="259"/>
      <c r="AP47" s="259"/>
      <c r="AQ47" s="259"/>
      <c r="AR47" s="259"/>
      <c r="AS47" s="260"/>
      <c r="AV47" s="257"/>
      <c r="AW47" s="301"/>
      <c r="AX47" s="301"/>
      <c r="AY47" s="301"/>
    </row>
    <row r="48" spans="2:51" x14ac:dyDescent="0.25">
      <c r="B48" s="267" t="s">
        <v>128</v>
      </c>
      <c r="C48" s="264"/>
      <c r="D48" s="264"/>
      <c r="E48" s="264"/>
      <c r="F48" s="264"/>
      <c r="G48" s="264"/>
      <c r="H48" s="264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9"/>
      <c r="U48" s="269"/>
      <c r="V48" s="269"/>
      <c r="W48" s="258"/>
      <c r="X48" s="258"/>
      <c r="Y48" s="258"/>
      <c r="Z48" s="258"/>
      <c r="AA48" s="258"/>
      <c r="AB48" s="258"/>
      <c r="AC48" s="258"/>
      <c r="AD48" s="258"/>
      <c r="AE48" s="258"/>
      <c r="AM48" s="259"/>
      <c r="AN48" s="259"/>
      <c r="AO48" s="259"/>
      <c r="AP48" s="259"/>
      <c r="AQ48" s="259"/>
      <c r="AR48" s="259"/>
      <c r="AS48" s="260"/>
      <c r="AV48" s="257"/>
      <c r="AW48" s="301"/>
      <c r="AX48" s="301"/>
      <c r="AY48" s="301"/>
    </row>
    <row r="49" spans="2:51" x14ac:dyDescent="0.25">
      <c r="B49" s="267" t="s">
        <v>205</v>
      </c>
      <c r="C49" s="264"/>
      <c r="D49" s="264"/>
      <c r="E49" s="264"/>
      <c r="F49" s="264"/>
      <c r="G49" s="264"/>
      <c r="H49" s="264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9"/>
      <c r="U49" s="269"/>
      <c r="V49" s="269"/>
      <c r="W49" s="258"/>
      <c r="X49" s="258"/>
      <c r="Y49" s="258"/>
      <c r="Z49" s="258"/>
      <c r="AA49" s="258"/>
      <c r="AB49" s="258"/>
      <c r="AC49" s="258"/>
      <c r="AD49" s="258"/>
      <c r="AE49" s="258"/>
      <c r="AM49" s="259"/>
      <c r="AN49" s="259"/>
      <c r="AO49" s="259"/>
      <c r="AP49" s="259"/>
      <c r="AQ49" s="259"/>
      <c r="AR49" s="259"/>
      <c r="AS49" s="260"/>
      <c r="AV49" s="257"/>
      <c r="AW49" s="301"/>
      <c r="AX49" s="301"/>
      <c r="AY49" s="301"/>
    </row>
    <row r="50" spans="2:51" x14ac:dyDescent="0.25">
      <c r="B50" s="276" t="s">
        <v>292</v>
      </c>
      <c r="C50" s="264"/>
      <c r="D50" s="264"/>
      <c r="E50" s="264"/>
      <c r="F50" s="264"/>
      <c r="G50" s="264"/>
      <c r="H50" s="264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71"/>
      <c r="T50" s="269"/>
      <c r="U50" s="269"/>
      <c r="V50" s="269"/>
      <c r="W50" s="258"/>
      <c r="X50" s="258"/>
      <c r="Y50" s="258"/>
      <c r="Z50" s="258"/>
      <c r="AA50" s="258"/>
      <c r="AB50" s="258"/>
      <c r="AC50" s="258"/>
      <c r="AD50" s="258"/>
      <c r="AE50" s="258"/>
      <c r="AM50" s="259"/>
      <c r="AN50" s="259"/>
      <c r="AO50" s="259"/>
      <c r="AP50" s="259"/>
      <c r="AQ50" s="259"/>
      <c r="AR50" s="259"/>
      <c r="AS50" s="260"/>
      <c r="AV50" s="257"/>
      <c r="AW50" s="301"/>
      <c r="AX50" s="301"/>
      <c r="AY50" s="301"/>
    </row>
    <row r="51" spans="2:51" x14ac:dyDescent="0.25">
      <c r="B51" s="276" t="s">
        <v>137</v>
      </c>
      <c r="C51" s="264"/>
      <c r="D51" s="264"/>
      <c r="E51" s="264"/>
      <c r="F51" s="264"/>
      <c r="G51" s="264"/>
      <c r="H51" s="264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71"/>
      <c r="T51" s="269"/>
      <c r="U51" s="269"/>
      <c r="V51" s="269"/>
      <c r="W51" s="258"/>
      <c r="X51" s="258"/>
      <c r="Y51" s="258"/>
      <c r="Z51" s="258"/>
      <c r="AA51" s="258"/>
      <c r="AB51" s="258"/>
      <c r="AC51" s="258"/>
      <c r="AD51" s="258"/>
      <c r="AE51" s="258"/>
      <c r="AM51" s="259"/>
      <c r="AN51" s="259"/>
      <c r="AO51" s="259"/>
      <c r="AP51" s="259"/>
      <c r="AQ51" s="259"/>
      <c r="AR51" s="259"/>
      <c r="AS51" s="260"/>
      <c r="AV51" s="257"/>
      <c r="AW51" s="301"/>
      <c r="AX51" s="301"/>
      <c r="AY51" s="301"/>
    </row>
    <row r="52" spans="2:51" x14ac:dyDescent="0.25">
      <c r="B52" s="261" t="s">
        <v>294</v>
      </c>
      <c r="C52" s="248"/>
      <c r="D52" s="248"/>
      <c r="E52" s="248"/>
      <c r="F52" s="248"/>
      <c r="G52" s="248"/>
      <c r="H52" s="248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9"/>
      <c r="U52" s="269"/>
      <c r="V52" s="269"/>
      <c r="W52" s="258"/>
      <c r="X52" s="258"/>
      <c r="Y52" s="258"/>
      <c r="Z52" s="258"/>
      <c r="AA52" s="258"/>
      <c r="AB52" s="258"/>
      <c r="AC52" s="258"/>
      <c r="AD52" s="258"/>
      <c r="AE52" s="258"/>
      <c r="AM52" s="259"/>
      <c r="AN52" s="259"/>
      <c r="AO52" s="259"/>
      <c r="AP52" s="259"/>
      <c r="AQ52" s="259"/>
      <c r="AR52" s="259"/>
      <c r="AS52" s="260"/>
      <c r="AV52" s="257"/>
      <c r="AW52" s="301"/>
      <c r="AX52" s="301"/>
      <c r="AY52" s="301"/>
    </row>
    <row r="53" spans="2:51" x14ac:dyDescent="0.25">
      <c r="B53" s="276" t="s">
        <v>138</v>
      </c>
      <c r="C53" s="264"/>
      <c r="D53" s="264"/>
      <c r="E53" s="264"/>
      <c r="F53" s="264"/>
      <c r="G53" s="264"/>
      <c r="H53" s="264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71"/>
      <c r="U53" s="250"/>
      <c r="V53" s="250"/>
      <c r="W53" s="258"/>
      <c r="X53" s="258"/>
      <c r="Y53" s="258"/>
      <c r="Z53" s="258"/>
      <c r="AA53" s="258"/>
      <c r="AB53" s="258"/>
      <c r="AC53" s="258"/>
      <c r="AD53" s="258"/>
      <c r="AE53" s="258"/>
      <c r="AM53" s="259"/>
      <c r="AN53" s="259"/>
      <c r="AO53" s="259"/>
      <c r="AP53" s="259"/>
      <c r="AQ53" s="259"/>
      <c r="AR53" s="259"/>
      <c r="AS53" s="260"/>
      <c r="AV53" s="257"/>
      <c r="AW53" s="301"/>
      <c r="AX53" s="301"/>
      <c r="AY53" s="301"/>
    </row>
    <row r="54" spans="2:51" x14ac:dyDescent="0.25">
      <c r="B54" s="284" t="s">
        <v>139</v>
      </c>
      <c r="C54" s="264"/>
      <c r="D54" s="264"/>
      <c r="E54" s="264"/>
      <c r="F54" s="264"/>
      <c r="G54" s="264"/>
      <c r="H54" s="264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71"/>
      <c r="U54" s="250"/>
      <c r="V54" s="250"/>
      <c r="W54" s="258"/>
      <c r="X54" s="258"/>
      <c r="Y54" s="258"/>
      <c r="Z54" s="258"/>
      <c r="AA54" s="258"/>
      <c r="AB54" s="258"/>
      <c r="AC54" s="258"/>
      <c r="AD54" s="258"/>
      <c r="AE54" s="258"/>
      <c r="AM54" s="259"/>
      <c r="AN54" s="259"/>
      <c r="AO54" s="259"/>
      <c r="AP54" s="259"/>
      <c r="AQ54" s="259"/>
      <c r="AR54" s="259"/>
      <c r="AS54" s="260"/>
      <c r="AV54" s="257"/>
      <c r="AW54" s="301"/>
      <c r="AX54" s="301"/>
      <c r="AY54" s="301"/>
    </row>
    <row r="55" spans="2:51" x14ac:dyDescent="0.25">
      <c r="B55" s="270" t="s">
        <v>165</v>
      </c>
      <c r="C55" s="264"/>
      <c r="D55" s="264"/>
      <c r="E55" s="264"/>
      <c r="F55" s="264"/>
      <c r="G55" s="264"/>
      <c r="H55" s="264"/>
      <c r="I55" s="264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71"/>
      <c r="U55" s="250"/>
      <c r="V55" s="250"/>
      <c r="W55" s="258"/>
      <c r="X55" s="258"/>
      <c r="Y55" s="258"/>
      <c r="Z55" s="258"/>
      <c r="AA55" s="258"/>
      <c r="AB55" s="258"/>
      <c r="AC55" s="258"/>
      <c r="AD55" s="258"/>
      <c r="AE55" s="258"/>
      <c r="AM55" s="259"/>
      <c r="AN55" s="259"/>
      <c r="AO55" s="259"/>
      <c r="AP55" s="259"/>
      <c r="AQ55" s="259"/>
      <c r="AR55" s="259"/>
      <c r="AS55" s="260"/>
      <c r="AV55" s="257"/>
      <c r="AW55" s="301"/>
      <c r="AX55" s="301"/>
      <c r="AY55" s="301"/>
    </row>
    <row r="56" spans="2:51" x14ac:dyDescent="0.25">
      <c r="B56" s="270" t="s">
        <v>297</v>
      </c>
      <c r="C56" s="248"/>
      <c r="D56" s="248"/>
      <c r="E56" s="248"/>
      <c r="F56" s="248"/>
      <c r="G56" s="248"/>
      <c r="H56" s="248"/>
      <c r="I56" s="264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71"/>
      <c r="U56" s="250"/>
      <c r="V56" s="250"/>
      <c r="W56" s="258"/>
      <c r="X56" s="258"/>
      <c r="Y56" s="258"/>
      <c r="Z56" s="258"/>
      <c r="AA56" s="258"/>
      <c r="AB56" s="258"/>
      <c r="AC56" s="258"/>
      <c r="AD56" s="258"/>
      <c r="AE56" s="258"/>
      <c r="AM56" s="259"/>
      <c r="AN56" s="259"/>
      <c r="AO56" s="259"/>
      <c r="AP56" s="259"/>
      <c r="AQ56" s="259"/>
      <c r="AR56" s="259"/>
      <c r="AS56" s="260"/>
      <c r="AV56" s="257"/>
      <c r="AW56" s="301"/>
      <c r="AX56" s="301"/>
      <c r="AY56" s="301"/>
    </row>
    <row r="57" spans="2:51" x14ac:dyDescent="0.25">
      <c r="B57" s="276" t="s">
        <v>293</v>
      </c>
      <c r="C57" s="267"/>
      <c r="D57" s="264"/>
      <c r="E57" s="264"/>
      <c r="F57" s="264"/>
      <c r="G57" s="264"/>
      <c r="H57" s="264"/>
      <c r="I57" s="248"/>
      <c r="J57" s="252"/>
      <c r="K57" s="252"/>
      <c r="L57" s="252"/>
      <c r="M57" s="252"/>
      <c r="N57" s="252"/>
      <c r="O57" s="252"/>
      <c r="P57" s="252"/>
      <c r="Q57" s="252"/>
      <c r="R57" s="265"/>
      <c r="S57" s="265"/>
      <c r="T57" s="271"/>
      <c r="U57" s="250"/>
      <c r="V57" s="250"/>
      <c r="W57" s="258"/>
      <c r="X57" s="258"/>
      <c r="Y57" s="258"/>
      <c r="Z57" s="252"/>
      <c r="AA57" s="258"/>
      <c r="AB57" s="258"/>
      <c r="AC57" s="258"/>
      <c r="AD57" s="258"/>
      <c r="AE57" s="258"/>
      <c r="AM57" s="259"/>
      <c r="AN57" s="259"/>
      <c r="AO57" s="259"/>
      <c r="AP57" s="259"/>
      <c r="AQ57" s="259"/>
      <c r="AR57" s="259"/>
      <c r="AS57" s="260"/>
      <c r="AV57" s="257"/>
      <c r="AW57" s="301"/>
      <c r="AX57" s="301"/>
      <c r="AY57" s="301"/>
    </row>
    <row r="58" spans="2:51" x14ac:dyDescent="0.25">
      <c r="B58" s="272" t="s">
        <v>140</v>
      </c>
      <c r="C58" s="261"/>
      <c r="D58" s="248"/>
      <c r="E58" s="264"/>
      <c r="F58" s="264"/>
      <c r="G58" s="264"/>
      <c r="H58" s="264"/>
      <c r="I58" s="264"/>
      <c r="J58" s="252"/>
      <c r="K58" s="252"/>
      <c r="L58" s="252"/>
      <c r="M58" s="252"/>
      <c r="N58" s="252"/>
      <c r="O58" s="252"/>
      <c r="P58" s="252"/>
      <c r="Q58" s="252"/>
      <c r="R58" s="265"/>
      <c r="S58" s="252"/>
      <c r="T58" s="252"/>
      <c r="U58" s="252"/>
      <c r="V58" s="252"/>
      <c r="W58" s="252"/>
      <c r="X58" s="252"/>
      <c r="Y58" s="252"/>
      <c r="Z58" s="251"/>
      <c r="AA58" s="252"/>
      <c r="AB58" s="252"/>
      <c r="AC58" s="252"/>
      <c r="AD58" s="252"/>
      <c r="AE58" s="252"/>
      <c r="AF58" s="252"/>
      <c r="AG58" s="252"/>
      <c r="AH58" s="252"/>
      <c r="AI58" s="252"/>
      <c r="AJ58" s="252"/>
      <c r="AK58" s="252"/>
      <c r="AL58" s="252"/>
      <c r="AM58" s="252"/>
      <c r="AN58" s="252"/>
      <c r="AO58" s="252"/>
      <c r="AP58" s="252"/>
      <c r="AQ58" s="252"/>
      <c r="AR58" s="252"/>
      <c r="AS58" s="252"/>
      <c r="AT58" s="252"/>
      <c r="AU58" s="252"/>
      <c r="AV58" s="257"/>
      <c r="AW58" s="301"/>
      <c r="AX58" s="301"/>
      <c r="AY58" s="301"/>
    </row>
    <row r="59" spans="2:51" x14ac:dyDescent="0.25">
      <c r="B59" s="277" t="s">
        <v>129</v>
      </c>
      <c r="C59" s="276"/>
      <c r="D59" s="248"/>
      <c r="E59" s="264"/>
      <c r="F59" s="264"/>
      <c r="G59" s="264"/>
      <c r="H59" s="264"/>
      <c r="I59" s="264"/>
      <c r="J59" s="265"/>
      <c r="K59" s="265"/>
      <c r="L59" s="265"/>
      <c r="M59" s="265"/>
      <c r="N59" s="265"/>
      <c r="O59" s="265"/>
      <c r="P59" s="265"/>
      <c r="Q59" s="265"/>
      <c r="R59" s="252"/>
      <c r="S59" s="252"/>
      <c r="T59" s="252"/>
      <c r="U59" s="252"/>
      <c r="V59" s="252"/>
      <c r="W59" s="251"/>
      <c r="X59" s="251"/>
      <c r="Y59" s="251"/>
      <c r="Z59" s="258"/>
      <c r="AA59" s="251"/>
      <c r="AB59" s="251"/>
      <c r="AC59" s="251"/>
      <c r="AD59" s="251"/>
      <c r="AE59" s="251"/>
      <c r="AF59" s="251"/>
      <c r="AG59" s="251"/>
      <c r="AH59" s="251"/>
      <c r="AI59" s="251"/>
      <c r="AJ59" s="251"/>
      <c r="AK59" s="251"/>
      <c r="AL59" s="251"/>
      <c r="AM59" s="251"/>
      <c r="AN59" s="251"/>
      <c r="AO59" s="251"/>
      <c r="AP59" s="251"/>
      <c r="AQ59" s="251"/>
      <c r="AR59" s="251"/>
      <c r="AS59" s="251"/>
      <c r="AT59" s="251"/>
      <c r="AU59" s="251"/>
      <c r="AV59" s="257"/>
      <c r="AW59" s="301"/>
      <c r="AX59" s="301"/>
      <c r="AY59" s="301"/>
    </row>
    <row r="60" spans="2:51" x14ac:dyDescent="0.25">
      <c r="B60" s="277" t="s">
        <v>289</v>
      </c>
      <c r="C60" s="276"/>
      <c r="D60" s="264"/>
      <c r="E60" s="248"/>
      <c r="F60" s="264"/>
      <c r="G60" s="248"/>
      <c r="H60" s="248"/>
      <c r="I60" s="264"/>
      <c r="J60" s="265"/>
      <c r="K60" s="265"/>
      <c r="L60" s="265"/>
      <c r="M60" s="265"/>
      <c r="N60" s="265"/>
      <c r="O60" s="265"/>
      <c r="P60" s="265"/>
      <c r="Q60" s="265"/>
      <c r="R60" s="252"/>
      <c r="S60" s="265"/>
      <c r="T60" s="271"/>
      <c r="U60" s="250"/>
      <c r="V60" s="250"/>
      <c r="W60" s="258"/>
      <c r="X60" s="258"/>
      <c r="Y60" s="258"/>
      <c r="Z60" s="258"/>
      <c r="AA60" s="258"/>
      <c r="AB60" s="258"/>
      <c r="AC60" s="258"/>
      <c r="AD60" s="258"/>
      <c r="AE60" s="258"/>
      <c r="AM60" s="259"/>
      <c r="AN60" s="259"/>
      <c r="AO60" s="259"/>
      <c r="AP60" s="259"/>
      <c r="AQ60" s="259"/>
      <c r="AR60" s="259"/>
      <c r="AS60" s="260"/>
      <c r="AV60" s="257"/>
      <c r="AW60" s="301"/>
      <c r="AX60" s="301"/>
      <c r="AY60" s="301"/>
    </row>
    <row r="61" spans="2:51" x14ac:dyDescent="0.25">
      <c r="B61" s="277" t="s">
        <v>130</v>
      </c>
      <c r="C61" s="267"/>
      <c r="D61" s="264"/>
      <c r="E61" s="248"/>
      <c r="F61" s="248"/>
      <c r="G61" s="248"/>
      <c r="H61" s="248"/>
      <c r="I61" s="264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71"/>
      <c r="U61" s="250"/>
      <c r="V61" s="250"/>
      <c r="W61" s="258"/>
      <c r="X61" s="258"/>
      <c r="Y61" s="258"/>
      <c r="Z61" s="258"/>
      <c r="AA61" s="258"/>
      <c r="AB61" s="258"/>
      <c r="AC61" s="258"/>
      <c r="AD61" s="258"/>
      <c r="AE61" s="258"/>
      <c r="AM61" s="259"/>
      <c r="AN61" s="259"/>
      <c r="AO61" s="259"/>
      <c r="AP61" s="259"/>
      <c r="AQ61" s="259"/>
      <c r="AR61" s="259"/>
      <c r="AS61" s="260"/>
      <c r="AV61" s="257"/>
      <c r="AW61" s="301"/>
      <c r="AX61" s="301"/>
      <c r="AY61" s="301"/>
    </row>
    <row r="62" spans="2:51" x14ac:dyDescent="0.25">
      <c r="B62" s="147"/>
      <c r="C62" s="267"/>
      <c r="D62" s="264"/>
      <c r="E62" s="264"/>
      <c r="F62" s="248"/>
      <c r="G62" s="264"/>
      <c r="H62" s="264"/>
      <c r="I62" s="252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71"/>
      <c r="U62" s="250"/>
      <c r="V62" s="250"/>
      <c r="W62" s="258"/>
      <c r="X62" s="258"/>
      <c r="Y62" s="258"/>
      <c r="Z62" s="258"/>
      <c r="AA62" s="258"/>
      <c r="AB62" s="258"/>
      <c r="AC62" s="258"/>
      <c r="AD62" s="258"/>
      <c r="AE62" s="258"/>
      <c r="AM62" s="259"/>
      <c r="AN62" s="259"/>
      <c r="AO62" s="259"/>
      <c r="AP62" s="259"/>
      <c r="AQ62" s="259"/>
      <c r="AR62" s="259"/>
      <c r="AS62" s="260"/>
      <c r="AV62" s="257"/>
      <c r="AW62" s="301"/>
      <c r="AX62" s="301"/>
      <c r="AY62" s="301"/>
    </row>
    <row r="63" spans="2:51" x14ac:dyDescent="0.25">
      <c r="B63" s="249"/>
      <c r="C63" s="252"/>
      <c r="D63" s="264"/>
      <c r="E63" s="264"/>
      <c r="F63" s="264"/>
      <c r="G63" s="264"/>
      <c r="H63" s="264"/>
      <c r="I63" s="252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71"/>
      <c r="U63" s="250"/>
      <c r="V63" s="250"/>
      <c r="W63" s="258"/>
      <c r="X63" s="258"/>
      <c r="Y63" s="258"/>
      <c r="Z63" s="258"/>
      <c r="AA63" s="258"/>
      <c r="AB63" s="258"/>
      <c r="AC63" s="258"/>
      <c r="AD63" s="258"/>
      <c r="AE63" s="258"/>
      <c r="AM63" s="259"/>
      <c r="AN63" s="259"/>
      <c r="AO63" s="259"/>
      <c r="AP63" s="259"/>
      <c r="AQ63" s="259"/>
      <c r="AR63" s="259"/>
      <c r="AS63" s="260"/>
      <c r="AV63" s="257"/>
      <c r="AW63" s="301"/>
      <c r="AX63" s="301"/>
      <c r="AY63" s="301"/>
    </row>
    <row r="64" spans="2:51" x14ac:dyDescent="0.25">
      <c r="I64" s="259"/>
      <c r="J64" s="259"/>
      <c r="K64" s="259"/>
      <c r="L64" s="259"/>
      <c r="M64" s="259"/>
      <c r="N64" s="259"/>
      <c r="O64" s="260"/>
      <c r="P64" s="254"/>
      <c r="R64" s="254"/>
      <c r="W64" s="258"/>
      <c r="X64" s="258"/>
      <c r="Y64" s="258"/>
      <c r="Z64" s="258"/>
      <c r="AA64" s="258"/>
      <c r="AB64" s="258"/>
      <c r="AC64" s="258"/>
      <c r="AD64" s="258"/>
      <c r="AE64" s="258"/>
      <c r="AM64" s="259"/>
      <c r="AN64" s="259"/>
      <c r="AO64" s="259"/>
      <c r="AP64" s="259"/>
      <c r="AQ64" s="259"/>
      <c r="AR64" s="259"/>
      <c r="AS64" s="260"/>
      <c r="AV64" s="257"/>
      <c r="AW64" s="301"/>
      <c r="AX64" s="301"/>
      <c r="AY64" s="301"/>
    </row>
    <row r="65" spans="1:51" x14ac:dyDescent="0.25">
      <c r="I65" s="259"/>
      <c r="J65" s="259"/>
      <c r="K65" s="259"/>
      <c r="L65" s="259"/>
      <c r="M65" s="259"/>
      <c r="N65" s="259"/>
      <c r="O65" s="260"/>
      <c r="P65" s="254"/>
      <c r="R65" s="254"/>
      <c r="W65" s="258"/>
      <c r="X65" s="258"/>
      <c r="Y65" s="258"/>
      <c r="Z65" s="258"/>
      <c r="AA65" s="258"/>
      <c r="AB65" s="258"/>
      <c r="AC65" s="258"/>
      <c r="AD65" s="258"/>
      <c r="AE65" s="258"/>
      <c r="AM65" s="259"/>
      <c r="AN65" s="259"/>
      <c r="AO65" s="259"/>
      <c r="AP65" s="259"/>
      <c r="AQ65" s="259"/>
      <c r="AR65" s="259"/>
      <c r="AS65" s="260"/>
      <c r="AU65" s="301"/>
      <c r="AV65" s="257"/>
      <c r="AW65" s="301"/>
      <c r="AX65" s="301"/>
      <c r="AY65" s="301"/>
    </row>
    <row r="66" spans="1:51" x14ac:dyDescent="0.25">
      <c r="I66" s="259"/>
      <c r="J66" s="259"/>
      <c r="K66" s="259"/>
      <c r="L66" s="259"/>
      <c r="M66" s="259"/>
      <c r="N66" s="259"/>
      <c r="O66" s="260"/>
      <c r="R66" s="254"/>
      <c r="W66" s="258"/>
      <c r="X66" s="258"/>
      <c r="Y66" s="258"/>
      <c r="Z66" s="258"/>
      <c r="AA66" s="258"/>
      <c r="AB66" s="258"/>
      <c r="AC66" s="258"/>
      <c r="AD66" s="258"/>
      <c r="AE66" s="258"/>
      <c r="AM66" s="259"/>
      <c r="AN66" s="259"/>
      <c r="AO66" s="259"/>
      <c r="AP66" s="259"/>
      <c r="AQ66" s="259"/>
      <c r="AR66" s="259"/>
      <c r="AS66" s="260"/>
      <c r="AU66" s="301"/>
      <c r="AV66" s="257"/>
      <c r="AW66" s="301"/>
      <c r="AX66" s="301"/>
      <c r="AY66" s="301"/>
    </row>
    <row r="67" spans="1:51" x14ac:dyDescent="0.25">
      <c r="A67" s="258"/>
      <c r="O67" s="260"/>
      <c r="R67" s="251"/>
      <c r="AS67" s="301"/>
      <c r="AT67" s="301"/>
      <c r="AU67" s="301"/>
      <c r="AV67" s="301"/>
      <c r="AW67" s="301"/>
      <c r="AX67" s="301"/>
      <c r="AY67" s="301"/>
    </row>
    <row r="68" spans="1:51" x14ac:dyDescent="0.25">
      <c r="A68" s="258"/>
      <c r="O68" s="260"/>
      <c r="R68" s="254"/>
      <c r="AS68" s="301"/>
      <c r="AT68" s="301"/>
      <c r="AU68" s="301"/>
      <c r="AV68" s="301"/>
      <c r="AW68" s="301"/>
      <c r="AX68" s="301"/>
      <c r="AY68" s="301"/>
    </row>
    <row r="69" spans="1:51" x14ac:dyDescent="0.25">
      <c r="A69" s="258"/>
      <c r="O69" s="260"/>
      <c r="R69" s="254"/>
      <c r="AS69" s="301"/>
      <c r="AT69" s="301"/>
      <c r="AU69" s="301"/>
      <c r="AV69" s="301"/>
      <c r="AW69" s="301"/>
      <c r="AX69" s="301"/>
      <c r="AY69" s="301"/>
    </row>
    <row r="70" spans="1:51" x14ac:dyDescent="0.25">
      <c r="A70" s="258"/>
      <c r="O70" s="260"/>
      <c r="R70" s="254"/>
      <c r="AS70" s="301"/>
      <c r="AT70" s="301"/>
      <c r="AU70" s="301"/>
      <c r="AV70" s="301"/>
      <c r="AW70" s="301"/>
      <c r="AX70" s="301"/>
      <c r="AY70" s="301"/>
    </row>
    <row r="71" spans="1:51" x14ac:dyDescent="0.25">
      <c r="A71" s="258"/>
      <c r="O71" s="260"/>
      <c r="R71" s="254"/>
      <c r="AS71" s="301"/>
      <c r="AT71" s="301"/>
      <c r="AU71" s="301"/>
      <c r="AV71" s="301"/>
      <c r="AW71" s="301"/>
      <c r="AX71" s="301"/>
      <c r="AY71" s="301"/>
    </row>
    <row r="72" spans="1:51" x14ac:dyDescent="0.25">
      <c r="A72" s="258"/>
      <c r="O72" s="260"/>
      <c r="R72" s="254"/>
      <c r="AS72" s="301"/>
      <c r="AT72" s="301"/>
      <c r="AU72" s="301"/>
      <c r="AV72" s="301"/>
      <c r="AW72" s="301"/>
      <c r="AX72" s="301"/>
      <c r="AY72" s="301"/>
    </row>
    <row r="73" spans="1:51" x14ac:dyDescent="0.25">
      <c r="A73" s="258"/>
      <c r="O73" s="260"/>
      <c r="AS73" s="301"/>
      <c r="AT73" s="301"/>
      <c r="AU73" s="301"/>
      <c r="AV73" s="301"/>
      <c r="AW73" s="301"/>
      <c r="AX73" s="301"/>
      <c r="AY73" s="301"/>
    </row>
    <row r="74" spans="1:51" x14ac:dyDescent="0.25">
      <c r="A74" s="258"/>
      <c r="O74" s="260"/>
      <c r="AS74" s="301"/>
      <c r="AT74" s="301"/>
      <c r="AU74" s="301"/>
      <c r="AV74" s="301"/>
      <c r="AW74" s="301"/>
      <c r="AX74" s="301"/>
      <c r="AY74" s="301"/>
    </row>
    <row r="75" spans="1:51" x14ac:dyDescent="0.25">
      <c r="O75" s="260"/>
      <c r="AS75" s="301"/>
      <c r="AT75" s="301"/>
      <c r="AU75" s="301"/>
      <c r="AV75" s="301"/>
      <c r="AW75" s="301"/>
      <c r="AX75" s="301"/>
      <c r="AY75" s="301"/>
    </row>
    <row r="76" spans="1:51" x14ac:dyDescent="0.25">
      <c r="O76" s="260"/>
      <c r="AS76" s="301"/>
      <c r="AT76" s="301"/>
      <c r="AU76" s="301"/>
      <c r="AV76" s="301"/>
      <c r="AW76" s="301"/>
      <c r="AX76" s="301"/>
      <c r="AY76" s="301"/>
    </row>
    <row r="77" spans="1:51" x14ac:dyDescent="0.25">
      <c r="O77" s="260"/>
      <c r="Q77" s="254"/>
      <c r="AS77" s="301"/>
      <c r="AT77" s="301"/>
      <c r="AU77" s="301"/>
      <c r="AV77" s="301"/>
      <c r="AW77" s="301"/>
      <c r="AX77" s="301"/>
      <c r="AY77" s="301"/>
    </row>
    <row r="78" spans="1:51" x14ac:dyDescent="0.25">
      <c r="O78" s="161"/>
      <c r="P78" s="254"/>
      <c r="Q78" s="254"/>
      <c r="AS78" s="301"/>
      <c r="AT78" s="301"/>
      <c r="AU78" s="301"/>
      <c r="AV78" s="301"/>
      <c r="AW78" s="301"/>
      <c r="AX78" s="301"/>
      <c r="AY78" s="301"/>
    </row>
    <row r="79" spans="1:51" x14ac:dyDescent="0.25">
      <c r="O79" s="161"/>
      <c r="P79" s="254"/>
      <c r="Q79" s="254"/>
      <c r="AS79" s="301"/>
      <c r="AT79" s="301"/>
      <c r="AU79" s="301"/>
      <c r="AV79" s="301"/>
      <c r="AW79" s="301"/>
      <c r="AX79" s="301"/>
      <c r="AY79" s="301"/>
    </row>
    <row r="80" spans="1:51" x14ac:dyDescent="0.25">
      <c r="O80" s="161"/>
      <c r="P80" s="254"/>
      <c r="Q80" s="254"/>
      <c r="AS80" s="301"/>
      <c r="AT80" s="301"/>
      <c r="AU80" s="301"/>
      <c r="AV80" s="301"/>
      <c r="AW80" s="301"/>
      <c r="AX80" s="301"/>
      <c r="AY80" s="301"/>
    </row>
    <row r="81" spans="15:51" x14ac:dyDescent="0.25">
      <c r="O81" s="161"/>
      <c r="P81" s="254"/>
      <c r="Q81" s="254"/>
      <c r="AS81" s="301"/>
      <c r="AT81" s="301"/>
      <c r="AU81" s="301"/>
      <c r="AV81" s="301"/>
      <c r="AW81" s="301"/>
      <c r="AX81" s="301"/>
      <c r="AY81" s="301"/>
    </row>
    <row r="82" spans="15:51" x14ac:dyDescent="0.25">
      <c r="O82" s="161"/>
      <c r="P82" s="254"/>
      <c r="Q82" s="254"/>
      <c r="AS82" s="301"/>
      <c r="AT82" s="301"/>
      <c r="AU82" s="301"/>
      <c r="AV82" s="301"/>
      <c r="AW82" s="301"/>
      <c r="AX82" s="301"/>
      <c r="AY82" s="301"/>
    </row>
    <row r="83" spans="15:51" x14ac:dyDescent="0.25">
      <c r="O83" s="161"/>
      <c r="P83" s="254"/>
      <c r="Q83" s="254"/>
      <c r="AS83" s="301"/>
      <c r="AT83" s="301"/>
      <c r="AU83" s="301"/>
      <c r="AV83" s="301"/>
      <c r="AW83" s="301"/>
      <c r="AX83" s="301"/>
      <c r="AY83" s="301"/>
    </row>
    <row r="84" spans="15:51" x14ac:dyDescent="0.25">
      <c r="O84" s="161"/>
      <c r="P84" s="254"/>
      <c r="Q84" s="254"/>
      <c r="AS84" s="301"/>
      <c r="AT84" s="301"/>
      <c r="AU84" s="301"/>
      <c r="AV84" s="301"/>
      <c r="AW84" s="301"/>
      <c r="AX84" s="301"/>
      <c r="AY84" s="301"/>
    </row>
    <row r="85" spans="15:51" x14ac:dyDescent="0.25">
      <c r="O85" s="161"/>
      <c r="P85" s="254"/>
      <c r="Q85" s="254"/>
      <c r="AS85" s="301"/>
      <c r="AT85" s="301"/>
      <c r="AU85" s="301"/>
      <c r="AV85" s="301"/>
      <c r="AW85" s="301"/>
      <c r="AX85" s="301"/>
      <c r="AY85" s="301"/>
    </row>
    <row r="86" spans="15:51" x14ac:dyDescent="0.25">
      <c r="O86" s="161"/>
      <c r="P86" s="254"/>
      <c r="Q86" s="254"/>
      <c r="AS86" s="301"/>
      <c r="AT86" s="301"/>
      <c r="AU86" s="301"/>
      <c r="AV86" s="301"/>
      <c r="AW86" s="301"/>
      <c r="AX86" s="301"/>
      <c r="AY86" s="301"/>
    </row>
    <row r="87" spans="15:51" x14ac:dyDescent="0.25">
      <c r="O87" s="161"/>
      <c r="P87" s="254"/>
      <c r="Q87" s="254"/>
      <c r="AS87" s="301"/>
      <c r="AT87" s="301"/>
      <c r="AU87" s="301"/>
      <c r="AV87" s="301"/>
      <c r="AW87" s="301"/>
      <c r="AX87" s="301"/>
      <c r="AY87" s="301"/>
    </row>
    <row r="88" spans="15:51" x14ac:dyDescent="0.25">
      <c r="O88" s="161"/>
      <c r="P88" s="254"/>
      <c r="Q88" s="254"/>
      <c r="AS88" s="301"/>
      <c r="AT88" s="301"/>
      <c r="AU88" s="301"/>
      <c r="AV88" s="301"/>
      <c r="AW88" s="301"/>
      <c r="AX88" s="301"/>
      <c r="AY88" s="301"/>
    </row>
    <row r="89" spans="15:51" x14ac:dyDescent="0.25">
      <c r="O89" s="161"/>
      <c r="P89" s="254"/>
      <c r="Q89" s="254"/>
      <c r="R89" s="254"/>
      <c r="S89" s="254"/>
      <c r="AS89" s="301"/>
      <c r="AT89" s="301"/>
      <c r="AU89" s="301"/>
      <c r="AV89" s="301"/>
      <c r="AW89" s="301"/>
      <c r="AX89" s="301"/>
      <c r="AY89" s="301"/>
    </row>
    <row r="90" spans="15:51" x14ac:dyDescent="0.25">
      <c r="O90" s="161"/>
      <c r="P90" s="254"/>
      <c r="R90" s="254"/>
      <c r="S90" s="254"/>
      <c r="T90" s="254"/>
      <c r="AS90" s="301"/>
      <c r="AT90" s="301"/>
      <c r="AU90" s="301"/>
      <c r="AV90" s="301"/>
      <c r="AW90" s="301"/>
      <c r="AX90" s="301"/>
      <c r="AY90" s="301"/>
    </row>
    <row r="91" spans="15:51" x14ac:dyDescent="0.25">
      <c r="O91" s="254"/>
      <c r="Q91" s="254"/>
      <c r="R91" s="254"/>
      <c r="S91" s="254"/>
      <c r="T91" s="254"/>
      <c r="AS91" s="301"/>
      <c r="AT91" s="301"/>
      <c r="AU91" s="301"/>
      <c r="AV91" s="301"/>
      <c r="AW91" s="301"/>
      <c r="AX91" s="301"/>
      <c r="AY91" s="301"/>
    </row>
    <row r="92" spans="15:51" x14ac:dyDescent="0.25">
      <c r="O92" s="161"/>
      <c r="P92" s="254"/>
      <c r="Q92" s="254"/>
      <c r="T92" s="254"/>
      <c r="AS92" s="301"/>
      <c r="AT92" s="301"/>
      <c r="AU92" s="301"/>
      <c r="AV92" s="301"/>
      <c r="AW92" s="301"/>
      <c r="AX92" s="301"/>
      <c r="AY92" s="301"/>
    </row>
    <row r="93" spans="15:51" x14ac:dyDescent="0.25">
      <c r="O93" s="161"/>
      <c r="P93" s="254"/>
      <c r="Q93" s="254"/>
      <c r="R93" s="254"/>
      <c r="S93" s="254"/>
      <c r="AS93" s="301"/>
      <c r="AT93" s="301"/>
      <c r="AU93" s="301"/>
      <c r="AV93" s="301"/>
      <c r="AW93" s="301"/>
      <c r="AX93" s="301"/>
      <c r="AY93" s="301"/>
    </row>
    <row r="94" spans="15:51" x14ac:dyDescent="0.25">
      <c r="O94" s="161"/>
      <c r="P94" s="254"/>
      <c r="R94" s="254"/>
      <c r="S94" s="254"/>
      <c r="T94" s="254"/>
      <c r="AS94" s="301"/>
      <c r="AT94" s="301"/>
      <c r="AU94" s="301"/>
      <c r="AV94" s="301"/>
      <c r="AW94" s="301"/>
      <c r="AX94" s="301"/>
      <c r="AY94" s="301"/>
    </row>
    <row r="95" spans="15:51" x14ac:dyDescent="0.25">
      <c r="R95" s="254"/>
      <c r="S95" s="254"/>
      <c r="T95" s="254"/>
      <c r="U95" s="254"/>
      <c r="AS95" s="301"/>
      <c r="AT95" s="301"/>
      <c r="AU95" s="301"/>
      <c r="AV95" s="301"/>
      <c r="AW95" s="301"/>
      <c r="AX95" s="301"/>
      <c r="AY95" s="301"/>
    </row>
    <row r="96" spans="15:51" x14ac:dyDescent="0.25">
      <c r="T96" s="254"/>
      <c r="U96" s="254"/>
      <c r="AS96" s="301"/>
      <c r="AT96" s="301"/>
      <c r="AU96" s="301"/>
      <c r="AV96" s="301"/>
      <c r="AW96" s="301"/>
      <c r="AX96" s="301"/>
      <c r="AY96" s="301"/>
    </row>
    <row r="97" spans="45:51" x14ac:dyDescent="0.25">
      <c r="AS97" s="301"/>
      <c r="AT97" s="301"/>
      <c r="AU97" s="301"/>
      <c r="AV97" s="301"/>
      <c r="AW97" s="301"/>
      <c r="AX97" s="301"/>
      <c r="AY97" s="301"/>
    </row>
    <row r="98" spans="45:51" x14ac:dyDescent="0.25">
      <c r="AS98" s="301"/>
      <c r="AT98" s="301"/>
      <c r="AU98" s="301"/>
      <c r="AV98" s="301"/>
      <c r="AW98" s="301"/>
      <c r="AX98" s="301"/>
      <c r="AY98" s="301"/>
    </row>
    <row r="99" spans="45:51" x14ac:dyDescent="0.25">
      <c r="AS99" s="301"/>
      <c r="AT99" s="301"/>
      <c r="AU99" s="301"/>
      <c r="AV99" s="301"/>
      <c r="AW99" s="301"/>
      <c r="AX99" s="301"/>
      <c r="AY99" s="301"/>
    </row>
    <row r="100" spans="45:51" x14ac:dyDescent="0.25">
      <c r="AS100" s="301"/>
      <c r="AT100" s="301"/>
      <c r="AU100" s="301"/>
      <c r="AV100" s="301"/>
      <c r="AW100" s="301"/>
      <c r="AX100" s="301"/>
      <c r="AY100" s="301"/>
    </row>
    <row r="101" spans="45:51" x14ac:dyDescent="0.25">
      <c r="AS101" s="301"/>
      <c r="AT101" s="301"/>
      <c r="AU101" s="301"/>
      <c r="AV101" s="301"/>
      <c r="AW101" s="301"/>
      <c r="AX101" s="301"/>
      <c r="AY101" s="301"/>
    </row>
    <row r="102" spans="45:51" x14ac:dyDescent="0.25">
      <c r="AS102" s="301"/>
      <c r="AT102" s="301"/>
      <c r="AU102" s="301"/>
      <c r="AV102" s="301"/>
      <c r="AW102" s="301"/>
      <c r="AX102" s="301"/>
      <c r="AY102" s="301"/>
    </row>
    <row r="114" spans="45:51" x14ac:dyDescent="0.25">
      <c r="AS114" s="301"/>
      <c r="AT114" s="301"/>
      <c r="AU114" s="301"/>
      <c r="AV114" s="301"/>
      <c r="AW114" s="301"/>
      <c r="AX114" s="301"/>
      <c r="AY114" s="301"/>
    </row>
  </sheetData>
  <protectedRanges>
    <protectedRange sqref="R58 S60:T63 B62:B63 N60:Q63 R61:R63 T43 T53 S54:T57" name="Range2_12_5_1_1_5_1"/>
    <protectedRange sqref="L10 L6 D6 D8 AD8 AF8 O8:U8 AJ8:AR8 AF10 AR11:AR34 L24:N31 N32:N34 N10:N23 E11:G15 O16:T34 R11:Y11 AA11:AA15 AC11:AF15 R12:T15 W12:Y15 U12:V34 E16:E34 G16:G34 W16:AG34" name="Range1_16_3_1_1_2_2"/>
    <protectedRange sqref="I61 J60:M63" name="Range2_2_12_2_1_1_1_1"/>
    <protectedRange sqref="L16:M23" name="Range1_1_1_1_10_1_1_1_1_1"/>
    <protectedRange sqref="L32:M34" name="Range1_1_10_1_1_1_1_1"/>
    <protectedRange sqref="K11:L15 K16:K34 I11:I15 I16:J24 I25:I34 J25" name="Range1_1_2_1_10_2_1_1_1_1"/>
    <protectedRange sqref="M11:M15" name="Range1_2_1_2_1_10_1_1_1_1_1"/>
    <protectedRange sqref="D63" name="Range2_1_1_1_1_1_9_2_1_1_1_1"/>
    <protectedRange sqref="Q10" name="Range1_17_1_1_1_1_1"/>
    <protectedRange sqref="AG10" name="Range1_18_1_1_1_1_1"/>
    <protectedRange sqref="AS16:AS34" name="Range1_1_1_1_1_1"/>
    <protectedRange sqref="P3:U5" name="Range1_16_1_1_1_1_1_1"/>
    <protectedRange sqref="C62" name="Range2_1_3_1_1_1_1"/>
    <protectedRange sqref="H11:H34" name="Range1_1_1_1_1_1_1_1_1"/>
    <protectedRange sqref="S58:Y59 R59:R60 AA58:AU59 I62:I63 Z57:Z58" name="Range2_2_1_10_1_1_1_2_1_1"/>
    <protectedRange sqref="C63" name="Range2_2_1_10_2_1_1_1_1_1"/>
    <protectedRange sqref="G62:H62 D60 F63 E62 R56:R57" name="Range2_12_1_6_1_1_1_1"/>
    <protectedRange sqref="I60 E63 G63:H63" name="Range2_2_12_1_7_1_1_2_1"/>
    <protectedRange sqref="D61:D62" name="Range2_1_1_1_1_11_1_2_1_1_2_1"/>
    <protectedRange sqref="F60" name="Range2_2_2_9_1_1_1_1_1_1"/>
    <protectedRange sqref="C61" name="Range2_1_1_2_1_1_1_1"/>
    <protectedRange sqref="C60" name="Range2_1_2_2_1_1_1_1"/>
    <protectedRange sqref="E60:E61 F61:F62 G60:H61" name="Range2_2_1_1_1_1_1_1"/>
    <protectedRange sqref="AS11:AS15" name="Range1_4_1_1_1_1_1_1"/>
    <protectedRange sqref="J11:J15 J26:J34" name="Range1_1_2_1_10_1_1_1_1_1_1"/>
    <protectedRange sqref="R67" name="Range2_2_1_10_1_1_1_1_1_1_1"/>
    <protectedRange sqref="T42" name="Range2_12_5_1_1_4_2_1"/>
    <protectedRange sqref="B42:B43" name="Range2_12_5_1_1_1_2_1"/>
    <protectedRange sqref="E42:H42" name="Range2_2_12_1_7_1_1_1_1_1"/>
    <protectedRange sqref="D42" name="Range2_3_2_1_3_1_1_2_10_1_1_1_1_1_1_1"/>
    <protectedRange sqref="C42" name="Range2_1_1_1_1_11_1_2_1_1_1_1_1"/>
    <protectedRange sqref="S40:S41" name="Range2_12_3_1_1_1_1_1_1"/>
    <protectedRange sqref="D40:H40 N40:R41" name="Range2_12_1_3_1_1_1_1_1_1"/>
    <protectedRange sqref="I40:M40 E41:M41" name="Range2_2_12_1_6_1_1_1_1_1_1"/>
    <protectedRange sqref="D41" name="Range2_1_1_1_1_11_1_1_1_1_1_1_1_1"/>
    <protectedRange sqref="C41" name="Range2_1_2_1_1_1_1_1_1_1"/>
    <protectedRange sqref="C40" name="Range2_3_1_1_1_1_1_1_1"/>
    <protectedRange sqref="S42" name="Range2_12_5_1_1_4_1_1_1"/>
    <protectedRange sqref="Q42:R42" name="Range2_12_1_5_1_1_1_1_1_1_1"/>
    <protectedRange sqref="N42:P42" name="Range2_12_1_2_2_1_1_1_1_1_1_1"/>
    <protectedRange sqref="K42:M42" name="Range2_2_12_1_4_2_1_1_1_1_1_1_1"/>
    <protectedRange sqref="G43:H43" name="Range2_2_12_1_3_1_1_1_1_1_4_1_1_1_1"/>
    <protectedRange sqref="E43:F43" name="Range2_2_12_1_7_1_1_3_1_1_1_1"/>
    <protectedRange sqref="I42:J42" name="Range2_2_12_1_4_2_1_1_1_2_1_1_1_1"/>
    <protectedRange sqref="S43" name="Range2_12_5_1_1_2_3_1_1_1"/>
    <protectedRange sqref="Q43:R43" name="Range2_12_1_6_1_1_1_1_2_1_1_1"/>
    <protectedRange sqref="N43:P43" name="Range2_12_1_2_3_1_1_1_1_2_1_1_1"/>
    <protectedRange sqref="I43:M43" name="Range2_2_12_1_4_3_1_1_1_1_2_1_1_1"/>
    <protectedRange sqref="D43" name="Range2_2_12_1_3_1_2_1_1_1_2_1_2_1_1_1"/>
    <protectedRange sqref="S53" name="Range2_12_5_1_1_5_1_1_1_1"/>
    <protectedRange sqref="T51:T52" name="Range2_12_5_1_1_3_1_1"/>
    <protectedRange sqref="S51" name="Range2_12_4_1_1_1_4_2_2_2_1_1"/>
    <protectedRange sqref="S52" name="Range2_12_2_1_1_1_2_1_1_1_1_1"/>
    <protectedRange sqref="T50" name="Range2_12_5_1_1_2_1_1_1_1"/>
    <protectedRange sqref="T44:T46" name="Range2_12_5_1_1_3_1_1_1_1_1_1_1"/>
    <protectedRange sqref="S44:S46" name="Range2_12_5_1_1_2_3_1_1_1_1_1_1_1_1_1"/>
    <protectedRange sqref="Q44:R46" name="Range2_12_1_6_1_1_1_1_2_1_1_1_1_1_1_1_1"/>
    <protectedRange sqref="N44:P46" name="Range2_12_1_2_3_1_1_1_1_2_1_1_1_1_1_1_1_1"/>
    <protectedRange sqref="I44:M46" name="Range2_2_12_1_4_3_1_1_1_1_2_1_1_1_1_1_1_1_1"/>
    <protectedRange sqref="E44:H46" name="Range2_2_12_1_3_1_2_1_1_1_1_2_1_1_1_1_1_1_1_1"/>
    <protectedRange sqref="D44:D46" name="Range2_2_12_1_3_1_2_1_1_1_2_1_2_3_1_1_1_1_1_1"/>
    <protectedRange sqref="T47" name="Range2_12_5_1_1_2_1_1_1_1_1_1_1_1_1"/>
    <protectedRange sqref="S47" name="Range2_12_4_1_1_1_4_2_1_1_1_1_1_1_1_1"/>
    <protectedRange sqref="T48:T49" name="Range2_12_5_1_1_6_1_1_1_1_1_1_1_1_1"/>
    <protectedRange sqref="S48:S49" name="Range2_12_5_1_1_5_3_1_1_1_1_1_1_1_1_1"/>
    <protectedRange sqref="B44:B46" name="Range2_12_5_1_1_1_2_2_1_1_1_1_1_1_1_1_1_1"/>
    <protectedRange sqref="S50" name="Range2_12_4_1_1_1_4_2_2_1_1_1_1"/>
    <protectedRange sqref="O11:O15" name="Range1_16_3_1_1_7"/>
    <protectedRange sqref="P11:P15" name="Range1_16_3_1_1_1_1"/>
    <protectedRange sqref="Q11:Q15" name="Range1_16_3_1_1_3_1"/>
    <protectedRange sqref="Z11:Z15" name="Range1_16_3_1_1_4_1"/>
    <protectedRange sqref="AB11:AB15" name="Range1_16_3_1_1_5_1"/>
    <protectedRange sqref="AG11:AG15" name="Range1_16_3_1_1_6_1"/>
    <protectedRange sqref="F16:F22" name="Range1_16_3_1_1_2_1_1"/>
    <protectedRange sqref="R54:R55" name="Range2_12_1_6_1_1_1_1_1"/>
    <protectedRange sqref="R53" name="Range2_12_1_6_1_1_4_1_1_1_1_1_1_1_1_1_1_1_1_1"/>
    <protectedRange sqref="D53:E53" name="Range2_2_12_1_3_1_2_1_1_1_2_1_1_1_1_3_1_1_1_1_1_1_1_1_1"/>
    <protectedRange sqref="F53" name="Range2_2_12_1_3_1_2_1_1_1_3_1_1_1_1_1_3_1_1_1_1_1_1_1_1_1"/>
    <protectedRange sqref="Q51:R51" name="Range2_12_1_6_1_1_1_2_3_2_1_1_3_1_1_1"/>
    <protectedRange sqref="N51:P51" name="Range2_12_1_2_3_1_1_1_2_3_2_1_1_3_1_1_1"/>
    <protectedRange sqref="K51:M51" name="Range2_2_12_1_4_3_1_1_1_3_3_2_1_1_3_1_1_1"/>
    <protectedRange sqref="J51" name="Range2_2_12_1_4_3_1_1_1_3_2_1_2_2_1_1_1"/>
    <protectedRange sqref="G51:H51" name="Range2_2_12_1_3_1_2_1_1_1_2_1_1_1_1_1_1_2_1_1_1_1_1"/>
    <protectedRange sqref="D51:E51" name="Range2_2_12_1_3_1_2_1_1_1_2_1_1_1_1_3_1_1_1_1_1_1_1"/>
    <protectedRange sqref="F51" name="Range2_2_12_1_3_1_2_1_1_1_3_1_1_1_1_1_3_1_1_1_1_1_1_1"/>
    <protectedRange sqref="Q52:R52" name="Range2_12_1_6_1_1_1_2_3_1_1_3_1_1_1_1_1_1_1_1_1_1"/>
    <protectedRange sqref="N52:P52" name="Range2_12_1_2_3_1_1_1_2_3_1_1_3_1_1_1_1_1_1_1_1_1_1"/>
    <protectedRange sqref="J52:M52" name="Range2_2_12_1_4_3_1_1_1_3_3_1_1_3_1_1_1_1_1_1_1_1_1_1"/>
    <protectedRange sqref="I51:I52" name="Range2_2_12_1_4_3_1_1_1_2_1_2_1_1_3_1_1_1_1_1_1_1_1_1"/>
    <protectedRange sqref="G53:H53" name="Range2_2_12_1_3_1_2_1_1_1_2_1_3_1_1_3_1_1_1_1_1_1_1_1_1_1"/>
    <protectedRange sqref="Q47:R47" name="Range2_12_1_6_1_1_1_2_3_2_1_1_1_1_1_1_1_1_1"/>
    <protectedRange sqref="N47:P47" name="Range2_12_1_2_3_1_1_1_2_3_2_1_1_1_1_1_1_1_1_1"/>
    <protectedRange sqref="J47:M47" name="Range2_2_12_1_4_3_1_1_1_3_3_2_1_1_1_1_1_1_1_1_1"/>
    <protectedRange sqref="I47" name="Range2_2_12_1_4_3_1_1_1_2_1_2_2_1_1_1_1_1_1_1_1"/>
    <protectedRange sqref="G47:H47 D47:E47" name="Range2_2_12_1_3_1_2_1_1_1_2_1_3_2_1_1_1_1_1_1_1_1"/>
    <protectedRange sqref="F47" name="Range2_2_12_1_3_1_2_1_1_1_1_1_2_2_1_1_1_1_1_1_1_1"/>
    <protectedRange sqref="Q48:R49" name="Range2_12_1_6_1_1_1_2_3_2_1_1_2_1_1_1_1_1_1_1_1"/>
    <protectedRange sqref="N48:P49" name="Range2_12_1_2_3_1_1_1_2_3_2_1_1_2_1_1_1_1_1_1_1_1"/>
    <protectedRange sqref="J48:M49" name="Range2_2_12_1_4_3_1_1_1_3_3_2_1_1_2_1_1_1_1_1_1_1_1"/>
    <protectedRange sqref="I48:I49" name="Range2_2_12_1_4_3_1_1_1_2_1_2_2_1_2_1_1_1_1_1_1_1_1"/>
    <protectedRange sqref="G48:H49 D48:E49" name="Range2_2_12_1_3_1_2_1_1_1_2_1_3_2_1_2_1_1_1_1_1_1_2_1"/>
    <protectedRange sqref="F48:F49" name="Range2_2_12_1_3_1_2_1_1_1_1_1_2_2_1_2_1_1_1_1_1_1_2_1"/>
    <protectedRange sqref="B47:B48" name="Range2_12_5_1_1_1_2_2_1_1_1_1_1_1_1_1_1_1_1"/>
    <protectedRange sqref="B49" name="Range2_12_5_1_1_1_3_1_1_1_1_1_1_1_1_1_1_1_1"/>
    <protectedRange sqref="Q50:R50" name="Range2_12_1_6_1_1_1_2_3_2_1_1_1_1_1_1_1"/>
    <protectedRange sqref="N50:P50" name="Range2_12_1_2_3_1_1_1_2_3_2_1_1_1_1_1_1_1"/>
    <protectedRange sqref="K50:M50" name="Range2_2_12_1_4_3_1_1_1_3_3_2_1_1_1_1_1_1_1"/>
    <protectedRange sqref="J50" name="Range2_2_12_1_4_3_1_1_1_3_2_1_2_1_1_1_1_1"/>
    <protectedRange sqref="D50:E50" name="Range2_2_12_1_3_1_2_1_1_1_2_1_2_3_2_1_1_1_1_1"/>
    <protectedRange sqref="I50" name="Range2_2_12_1_4_2_1_1_1_4_1_2_1_1_1_2_1_1_1_1_1"/>
    <protectedRange sqref="F50:H50" name="Range2_2_12_1_3_1_1_1_1_1_4_1_2_1_2_1_2_1_1_1_1_1"/>
    <protectedRange sqref="B55" name="Range2_12_5_1_1_1_2_1_1_1_1_1_1_1_1_2_1"/>
    <protectedRange sqref="B54" name="Range2_12_5_1_1_2_1_4_1_1_1_2_1_1_1_1_1_1_1_1_2_1"/>
    <protectedRange sqref="N55:Q55" name="Range2_12_1_6_1_1_2_1_1"/>
    <protectedRange sqref="I55:M55" name="Range2_2_12_1_7_1_1_3_1_1"/>
    <protectedRange sqref="N54:Q54" name="Range2_12_1_6_1_1_4_1_1_1_1_1_1_1_1_1_1_2_1_1"/>
    <protectedRange sqref="J54:M54" name="Range2_2_12_1_7_1_1_6_1_1_1_1_1_1_1_1_1_1_2_1_1"/>
    <protectedRange sqref="I54" name="Range2_2_12_1_4_3_1_1_1_5_1_1_1_1_1_1_1_1_1_1_1_2_1_1"/>
    <protectedRange sqref="Q53" name="Range2_12_1_4_1_1_1_1_1_1_1_1_1_1_1_1_1_1_2_1_1"/>
    <protectedRange sqref="N53:P53" name="Range2_12_1_2_1_1_1_1_1_1_1_1_1_1_1_1_1_1_1_2_1_1"/>
    <protectedRange sqref="J53:M53" name="Range2_2_12_1_4_1_1_1_1_1_1_1_1_1_1_1_1_1_1_1_2_1_1"/>
    <protectedRange sqref="I53" name="Range2_2_12_1_4_3_1_1_1_3_3_1_1_3_1_1_1_1_1_1_3_1_1"/>
    <protectedRange sqref="D55:E55 G55:H55" name="Range2_2_12_1_3_3_1_1_1_2_1_1_1_1_1_1_1_1_1_1_1_2_1_1"/>
    <protectedRange sqref="F55" name="Range2_2_12_1_3_1_2_1_1_1_2_1_3_1_1_3_1_1_1_1_1_1_3_1_1"/>
    <protectedRange sqref="D54:E54" name="Range2_2_12_1_3_1_2_1_1_1_2_1_1_1_1_3_1_1_1_1_1_1_2_1_1"/>
    <protectedRange sqref="F54" name="Range2_2_12_1_3_1_2_1_1_1_3_1_1_1_1_1_3_1_1_1_1_1_1_2_1_1"/>
    <protectedRange sqref="G54:H54" name="Range2_2_12_1_3_1_2_1_1_1_2_1_3_1_1_3_1_1_1_1_1_1_1_2_1_1"/>
    <protectedRange sqref="D52:E52 G52:H52" name="Range2_2_12_1_3_1_2_1_1_1_2_1_3_2_1_2_1_1_1_1_1_1_1_1_1"/>
    <protectedRange sqref="F52" name="Range2_2_12_1_3_1_2_1_1_1_1_1_2_2_1_2_1_1_1_1_1_1_1_1_1"/>
    <protectedRange sqref="N59:Q59" name="Range2_12_5_1_1_5_1_1"/>
    <protectedRange sqref="J59:M59" name="Range2_2_12_2_1_1_1_1_1"/>
    <protectedRange sqref="J57:Q58" name="Range2_2_1_10_1_1_1_2_1_1_1"/>
    <protectedRange sqref="I58:I59 G58:H58 F58:F59 E58" name="Range2_2_12_1_7_1_1_2_1_1"/>
    <protectedRange sqref="E59 G59:H59" name="Range2_2_2_9_1_1_1_1_1_1_1"/>
    <protectedRange sqref="C59" name="Range2_3_2_1_1_1_1_1"/>
    <protectedRange sqref="C58" name="Range2_5_1_1_1_1_1_1"/>
    <protectedRange sqref="I57" name="Range2_2_1_1_1_1_1_1_1"/>
    <protectedRange sqref="D58:D59" name="Range2_1_1_1_1_1_1_1_1_1_1_1"/>
    <protectedRange sqref="N56:Q56" name="Range2_12_1_6_1_1_2_1_2"/>
    <protectedRange sqref="D57:E57 G57:H57 I56:M56" name="Range2_2_12_1_7_1_1_3_1_2"/>
    <protectedRange sqref="C57" name="Range2_1_1_2_1_1_2_1_1"/>
    <protectedRange sqref="F57" name="Range2_2_12_1_1_1_1_1_2_1_1"/>
    <protectedRange sqref="G56:H56" name="Range2_2_12_1_3_1_2_1_1_1_3_1_1_1_1_1_1_1_2_1_1_2_1_1"/>
    <protectedRange sqref="D56:E56" name="Range2_2_12_1_3_3_1_1_1_2_1_1_1_1_1_1_1_1_1_1_1_2_1_2"/>
    <protectedRange sqref="F56" name="Range2_2_12_1_3_1_2_1_1_1_2_1_3_1_1_3_1_1_1_1_1_1_3_1_2"/>
    <protectedRange sqref="B56" name="Range2_12_5_1_1_1_2_1_1_1_1_1_1_1_1_1_1"/>
    <protectedRange sqref="B59:B61" name="Range2_12_5_1_1_2_1_3_1"/>
    <protectedRange sqref="B57" name="Range2_12_5_1_1_2_2_1_3_1_1_1_1_1_1_1_1_1_1_1_1_1"/>
    <protectedRange sqref="B58" name="Range2_12_5_1_1_2_1_4_1_1_1_2_1_1_1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Y15 AA11:AA15 AC11:AE15 X16:AE34">
    <cfRule type="containsText" dxfId="283" priority="13" operator="containsText" text="N/A">
      <formula>NOT(ISERROR(SEARCH("N/A",X11)))</formula>
    </cfRule>
    <cfRule type="cellIs" dxfId="282" priority="31" operator="equal">
      <formula>0</formula>
    </cfRule>
  </conditionalFormatting>
  <conditionalFormatting sqref="X11:Y15 AA11:AA15 AC11:AE15 X16:AE34">
    <cfRule type="cellIs" dxfId="281" priority="30" operator="greaterThanOrEqual">
      <formula>1185</formula>
    </cfRule>
  </conditionalFormatting>
  <conditionalFormatting sqref="X11:Y15 AA11:AA15 AC11:AE15 X16:AE34">
    <cfRule type="cellIs" dxfId="280" priority="29" operator="between">
      <formula>0.1</formula>
      <formula>1184</formula>
    </cfRule>
  </conditionalFormatting>
  <conditionalFormatting sqref="X8 AJ11:AO15 AJ16:AJ34 AK17:AK34 AL16:AO34">
    <cfRule type="cellIs" dxfId="279" priority="28" operator="equal">
      <formula>0</formula>
    </cfRule>
  </conditionalFormatting>
  <conditionalFormatting sqref="X8 AJ11:AO15 AJ16:AJ34 AK17:AK34 AL16:AO34">
    <cfRule type="cellIs" dxfId="278" priority="27" operator="greaterThan">
      <formula>1179</formula>
    </cfRule>
  </conditionalFormatting>
  <conditionalFormatting sqref="X8 AJ11:AO15 AJ16:AJ34 AK17:AK34 AL16:AO34">
    <cfRule type="cellIs" dxfId="277" priority="26" operator="greaterThan">
      <formula>99</formula>
    </cfRule>
  </conditionalFormatting>
  <conditionalFormatting sqref="X8 AJ11:AO15 AJ16:AJ34 AK17:AK34 AL16:AO34">
    <cfRule type="cellIs" dxfId="276" priority="25" operator="greaterThan">
      <formula>0.99</formula>
    </cfRule>
  </conditionalFormatting>
  <conditionalFormatting sqref="AB8">
    <cfRule type="cellIs" dxfId="275" priority="24" operator="equal">
      <formula>0</formula>
    </cfRule>
  </conditionalFormatting>
  <conditionalFormatting sqref="AB8">
    <cfRule type="cellIs" dxfId="274" priority="23" operator="greaterThan">
      <formula>1179</formula>
    </cfRule>
  </conditionalFormatting>
  <conditionalFormatting sqref="AB8">
    <cfRule type="cellIs" dxfId="273" priority="22" operator="greaterThan">
      <formula>99</formula>
    </cfRule>
  </conditionalFormatting>
  <conditionalFormatting sqref="AB8">
    <cfRule type="cellIs" dxfId="272" priority="21" operator="greaterThan">
      <formula>0.99</formula>
    </cfRule>
  </conditionalFormatting>
  <conditionalFormatting sqref="AQ11:AQ34 AK16">
    <cfRule type="cellIs" dxfId="271" priority="20" operator="equal">
      <formula>0</formula>
    </cfRule>
  </conditionalFormatting>
  <conditionalFormatting sqref="AQ11:AQ34 AK16">
    <cfRule type="cellIs" dxfId="270" priority="19" operator="greaterThan">
      <formula>1179</formula>
    </cfRule>
  </conditionalFormatting>
  <conditionalFormatting sqref="AQ11:AQ34 AK16">
    <cfRule type="cellIs" dxfId="269" priority="18" operator="greaterThan">
      <formula>99</formula>
    </cfRule>
  </conditionalFormatting>
  <conditionalFormatting sqref="AQ11:AQ34 AK16">
    <cfRule type="cellIs" dxfId="268" priority="17" operator="greaterThan">
      <formula>0.99</formula>
    </cfRule>
  </conditionalFormatting>
  <conditionalFormatting sqref="AI11:AI34">
    <cfRule type="cellIs" dxfId="267" priority="16" operator="greaterThan">
      <formula>$AI$8</formula>
    </cfRule>
  </conditionalFormatting>
  <conditionalFormatting sqref="AH11:AH34">
    <cfRule type="cellIs" dxfId="266" priority="14" operator="greaterThan">
      <formula>$AH$8</formula>
    </cfRule>
    <cfRule type="cellIs" dxfId="265" priority="15" operator="greaterThan">
      <formula>$AH$8</formula>
    </cfRule>
  </conditionalFormatting>
  <conditionalFormatting sqref="Z11:Z15">
    <cfRule type="containsText" dxfId="264" priority="9" operator="containsText" text="N/A">
      <formula>NOT(ISERROR(SEARCH("N/A",Z11)))</formula>
    </cfRule>
    <cfRule type="cellIs" dxfId="263" priority="12" operator="equal">
      <formula>0</formula>
    </cfRule>
  </conditionalFormatting>
  <conditionalFormatting sqref="Z11:Z15">
    <cfRule type="cellIs" dxfId="262" priority="11" operator="greaterThanOrEqual">
      <formula>1185</formula>
    </cfRule>
  </conditionalFormatting>
  <conditionalFormatting sqref="Z11:Z15">
    <cfRule type="cellIs" dxfId="261" priority="10" operator="between">
      <formula>0.1</formula>
      <formula>1184</formula>
    </cfRule>
  </conditionalFormatting>
  <conditionalFormatting sqref="AB11:AB15">
    <cfRule type="containsText" dxfId="260" priority="5" operator="containsText" text="N/A">
      <formula>NOT(ISERROR(SEARCH("N/A",AB11)))</formula>
    </cfRule>
    <cfRule type="cellIs" dxfId="259" priority="8" operator="equal">
      <formula>0</formula>
    </cfRule>
  </conditionalFormatting>
  <conditionalFormatting sqref="AB11:AB15">
    <cfRule type="cellIs" dxfId="258" priority="7" operator="greaterThanOrEqual">
      <formula>1185</formula>
    </cfRule>
  </conditionalFormatting>
  <conditionalFormatting sqref="AB11:AB15">
    <cfRule type="cellIs" dxfId="257" priority="6" operator="between">
      <formula>0.1</formula>
      <formula>1184</formula>
    </cfRule>
  </conditionalFormatting>
  <conditionalFormatting sqref="AP11:AP34">
    <cfRule type="cellIs" dxfId="256" priority="4" operator="equal">
      <formula>0</formula>
    </cfRule>
  </conditionalFormatting>
  <conditionalFormatting sqref="AP11:AP34">
    <cfRule type="cellIs" dxfId="255" priority="3" operator="greaterThan">
      <formula>1179</formula>
    </cfRule>
  </conditionalFormatting>
  <conditionalFormatting sqref="AP11:AP34">
    <cfRule type="cellIs" dxfId="254" priority="2" operator="greaterThan">
      <formula>99</formula>
    </cfRule>
  </conditionalFormatting>
  <conditionalFormatting sqref="AP11:AP34">
    <cfRule type="cellIs" dxfId="253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P3:P5">
      <formula1>$AY$10:$AY$41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2"/>
  <sheetViews>
    <sheetView showGridLines="0" topLeftCell="P5" zoomScaleNormal="100" workbookViewId="0">
      <selection activeCell="AI29" sqref="AI29"/>
    </sheetView>
  </sheetViews>
  <sheetFormatPr defaultRowHeight="15" x14ac:dyDescent="0.25"/>
  <cols>
    <col min="1" max="1" width="7.140625" style="301" customWidth="1"/>
    <col min="2" max="2" width="10.5703125" style="301" customWidth="1"/>
    <col min="3" max="3" width="14" style="301" customWidth="1"/>
    <col min="4" max="7" width="9.140625" style="301"/>
    <col min="8" max="8" width="20.42578125" style="301" customWidth="1"/>
    <col min="9" max="10" width="9.140625" style="301"/>
    <col min="11" max="11" width="9" style="301" customWidth="1"/>
    <col min="12" max="14" width="9.140625" style="301" hidden="1" customWidth="1"/>
    <col min="15" max="16" width="9.140625" style="301"/>
    <col min="17" max="18" width="9.140625" style="301" customWidth="1"/>
    <col min="19" max="32" width="9.140625" style="301"/>
    <col min="33" max="33" width="10.42578125" style="301" bestFit="1" customWidth="1"/>
    <col min="34" max="44" width="9.140625" style="301"/>
    <col min="45" max="45" width="83.85546875" style="161" customWidth="1"/>
    <col min="46" max="47" width="9.140625" style="254"/>
    <col min="48" max="48" width="29.7109375" style="254" customWidth="1"/>
    <col min="49" max="49" width="22" style="254" customWidth="1"/>
    <col min="50" max="50" width="9.140625" style="254"/>
    <col min="51" max="51" width="38.5703125" style="254" bestFit="1" customWidth="1"/>
    <col min="52" max="16384" width="9.140625" style="301"/>
  </cols>
  <sheetData>
    <row r="2" spans="2:51" ht="21" x14ac:dyDescent="0.25">
      <c r="B2" s="151"/>
      <c r="C2" s="254"/>
      <c r="D2" s="254"/>
      <c r="E2" s="152"/>
      <c r="F2" s="152"/>
      <c r="G2" s="254"/>
      <c r="H2" s="153"/>
      <c r="I2" s="153"/>
      <c r="J2" s="254"/>
      <c r="K2" s="153"/>
      <c r="L2" s="153"/>
      <c r="M2" s="254"/>
      <c r="N2" s="254"/>
      <c r="O2" s="154"/>
      <c r="P2" s="155" t="s">
        <v>0</v>
      </c>
      <c r="Q2" s="155"/>
      <c r="R2" s="156"/>
      <c r="S2" s="157"/>
      <c r="T2" s="158"/>
      <c r="U2" s="158"/>
      <c r="V2" s="159"/>
      <c r="W2" s="160"/>
      <c r="X2" s="158"/>
      <c r="Y2" s="158"/>
      <c r="Z2" s="158"/>
      <c r="AA2" s="158"/>
      <c r="AB2" s="158"/>
      <c r="AC2" s="158"/>
      <c r="AD2" s="158"/>
      <c r="AE2" s="158"/>
      <c r="AM2" s="254"/>
      <c r="AN2" s="254"/>
      <c r="AO2" s="254"/>
      <c r="AP2" s="254"/>
      <c r="AQ2" s="254"/>
      <c r="AR2" s="254"/>
    </row>
    <row r="3" spans="2:51" ht="21" x14ac:dyDescent="0.25">
      <c r="B3" s="162" t="s">
        <v>1</v>
      </c>
      <c r="C3" s="162"/>
      <c r="D3" s="162"/>
      <c r="E3" s="254"/>
      <c r="F3" s="153"/>
      <c r="G3" s="153"/>
      <c r="H3" s="254"/>
      <c r="I3" s="254"/>
      <c r="J3" s="254"/>
      <c r="K3" s="163"/>
      <c r="L3" s="164"/>
      <c r="M3" s="254"/>
      <c r="N3" s="254"/>
      <c r="O3" s="165" t="s">
        <v>2</v>
      </c>
      <c r="P3" s="367" t="s">
        <v>134</v>
      </c>
      <c r="Q3" s="368"/>
      <c r="R3" s="368"/>
      <c r="S3" s="368"/>
      <c r="T3" s="368"/>
      <c r="U3" s="369"/>
      <c r="V3" s="166"/>
      <c r="W3" s="166"/>
      <c r="X3" s="166"/>
      <c r="Y3" s="166"/>
      <c r="Z3" s="166"/>
      <c r="AH3" s="254"/>
      <c r="AI3" s="254"/>
      <c r="AJ3" s="254"/>
      <c r="AK3" s="254"/>
      <c r="AL3" s="161"/>
      <c r="AM3" s="254"/>
      <c r="AN3" s="254"/>
      <c r="AO3" s="254"/>
      <c r="AP3" s="254"/>
      <c r="AQ3" s="254"/>
      <c r="AR3" s="254"/>
      <c r="AS3" s="254"/>
    </row>
    <row r="4" spans="2:51" x14ac:dyDescent="0.25">
      <c r="B4" s="167" t="s">
        <v>4</v>
      </c>
      <c r="C4" s="167"/>
      <c r="D4" s="167"/>
      <c r="E4" s="254"/>
      <c r="F4" s="168"/>
      <c r="G4" s="254"/>
      <c r="H4" s="254"/>
      <c r="I4" s="254"/>
      <c r="J4" s="254"/>
      <c r="K4" s="254"/>
      <c r="L4" s="254"/>
      <c r="M4" s="254"/>
      <c r="N4" s="254"/>
      <c r="O4" s="165" t="s">
        <v>5</v>
      </c>
      <c r="P4" s="367" t="s">
        <v>134</v>
      </c>
      <c r="Q4" s="368"/>
      <c r="R4" s="368"/>
      <c r="S4" s="368"/>
      <c r="T4" s="368"/>
      <c r="U4" s="369"/>
      <c r="V4" s="166"/>
      <c r="W4" s="166"/>
      <c r="X4" s="166"/>
      <c r="Y4" s="166"/>
      <c r="Z4" s="166"/>
      <c r="AH4" s="254"/>
      <c r="AI4" s="254"/>
      <c r="AJ4" s="254"/>
      <c r="AK4" s="254"/>
      <c r="AL4" s="161"/>
      <c r="AM4" s="254"/>
      <c r="AN4" s="254"/>
      <c r="AO4" s="254"/>
      <c r="AP4" s="254"/>
      <c r="AQ4" s="254"/>
      <c r="AR4" s="254"/>
      <c r="AS4" s="254"/>
    </row>
    <row r="5" spans="2:51" x14ac:dyDescent="0.25">
      <c r="B5" s="254"/>
      <c r="C5" s="254"/>
      <c r="D5" s="254"/>
      <c r="E5" s="169"/>
      <c r="F5" s="169"/>
      <c r="G5" s="254"/>
      <c r="H5" s="254"/>
      <c r="I5" s="254"/>
      <c r="J5" s="254"/>
      <c r="K5" s="254"/>
      <c r="L5" s="254"/>
      <c r="M5" s="254"/>
      <c r="N5" s="254"/>
      <c r="O5" s="165" t="s">
        <v>6</v>
      </c>
      <c r="P5" s="367" t="s">
        <v>135</v>
      </c>
      <c r="Q5" s="368"/>
      <c r="R5" s="368"/>
      <c r="S5" s="368"/>
      <c r="T5" s="368"/>
      <c r="U5" s="369"/>
      <c r="V5" s="166"/>
      <c r="W5" s="166"/>
      <c r="X5" s="166"/>
      <c r="Y5" s="166"/>
      <c r="Z5" s="166"/>
      <c r="AH5" s="254"/>
      <c r="AI5" s="254"/>
      <c r="AJ5" s="254"/>
      <c r="AK5" s="254"/>
      <c r="AL5" s="161"/>
      <c r="AM5" s="254"/>
      <c r="AN5" s="254"/>
      <c r="AO5" s="254"/>
      <c r="AP5" s="254"/>
      <c r="AQ5" s="254"/>
      <c r="AR5" s="254"/>
      <c r="AS5" s="254"/>
    </row>
    <row r="6" spans="2:51" x14ac:dyDescent="0.25">
      <c r="B6" s="367" t="s">
        <v>7</v>
      </c>
      <c r="C6" s="369"/>
      <c r="D6" s="370" t="s">
        <v>8</v>
      </c>
      <c r="E6" s="371"/>
      <c r="F6" s="371"/>
      <c r="G6" s="371"/>
      <c r="H6" s="372"/>
      <c r="I6" s="254"/>
      <c r="J6" s="254"/>
      <c r="K6" s="165"/>
      <c r="L6" s="373">
        <v>41686</v>
      </c>
      <c r="M6" s="373"/>
      <c r="N6" s="170"/>
      <c r="O6" s="170"/>
      <c r="P6" s="171"/>
      <c r="Q6" s="171"/>
      <c r="R6" s="171"/>
      <c r="S6" s="171"/>
      <c r="T6" s="171"/>
      <c r="U6" s="171"/>
      <c r="V6" s="171"/>
      <c r="W6" s="172"/>
      <c r="X6" s="172"/>
      <c r="Y6" s="172"/>
      <c r="Z6" s="172"/>
      <c r="AA6" s="172"/>
      <c r="AB6" s="172"/>
      <c r="AC6" s="172"/>
      <c r="AD6" s="172"/>
      <c r="AE6" s="172"/>
      <c r="AJ6" s="302"/>
      <c r="AM6" s="174"/>
      <c r="AN6" s="174"/>
      <c r="AO6" s="174"/>
      <c r="AP6" s="174"/>
      <c r="AQ6" s="174"/>
      <c r="AR6" s="174"/>
      <c r="AS6" s="175"/>
    </row>
    <row r="7" spans="2:51" ht="36" x14ac:dyDescent="0.25">
      <c r="B7" s="374" t="s">
        <v>9</v>
      </c>
      <c r="C7" s="375"/>
      <c r="D7" s="374" t="s">
        <v>10</v>
      </c>
      <c r="E7" s="376"/>
      <c r="F7" s="376"/>
      <c r="G7" s="375"/>
      <c r="H7" s="342" t="s">
        <v>11</v>
      </c>
      <c r="I7" s="343" t="s">
        <v>12</v>
      </c>
      <c r="J7" s="343" t="s">
        <v>13</v>
      </c>
      <c r="K7" s="343" t="s">
        <v>14</v>
      </c>
      <c r="L7" s="161"/>
      <c r="M7" s="161"/>
      <c r="N7" s="161"/>
      <c r="O7" s="342" t="s">
        <v>15</v>
      </c>
      <c r="P7" s="374" t="s">
        <v>16</v>
      </c>
      <c r="Q7" s="376"/>
      <c r="R7" s="376"/>
      <c r="S7" s="376"/>
      <c r="T7" s="375"/>
      <c r="U7" s="387" t="s">
        <v>17</v>
      </c>
      <c r="V7" s="387"/>
      <c r="W7" s="343" t="s">
        <v>18</v>
      </c>
      <c r="X7" s="374" t="s">
        <v>19</v>
      </c>
      <c r="Y7" s="375"/>
      <c r="Z7" s="374" t="s">
        <v>20</v>
      </c>
      <c r="AA7" s="375"/>
      <c r="AB7" s="374" t="s">
        <v>21</v>
      </c>
      <c r="AC7" s="375"/>
      <c r="AD7" s="374" t="s">
        <v>22</v>
      </c>
      <c r="AE7" s="375"/>
      <c r="AF7" s="343" t="s">
        <v>23</v>
      </c>
      <c r="AG7" s="343" t="s">
        <v>24</v>
      </c>
      <c r="AH7" s="343" t="s">
        <v>25</v>
      </c>
      <c r="AI7" s="343" t="s">
        <v>26</v>
      </c>
      <c r="AJ7" s="374" t="s">
        <v>27</v>
      </c>
      <c r="AK7" s="376"/>
      <c r="AL7" s="376"/>
      <c r="AM7" s="376"/>
      <c r="AN7" s="375"/>
      <c r="AO7" s="374" t="s">
        <v>28</v>
      </c>
      <c r="AP7" s="376"/>
      <c r="AQ7" s="375"/>
      <c r="AR7" s="343" t="s">
        <v>29</v>
      </c>
      <c r="AS7" s="176"/>
      <c r="AT7" s="161"/>
      <c r="AU7" s="161"/>
      <c r="AV7" s="161"/>
      <c r="AW7" s="161"/>
      <c r="AX7" s="161"/>
      <c r="AY7" s="161"/>
    </row>
    <row r="8" spans="2:51" x14ac:dyDescent="0.25">
      <c r="B8" s="377">
        <v>41967</v>
      </c>
      <c r="C8" s="378"/>
      <c r="D8" s="379" t="s">
        <v>30</v>
      </c>
      <c r="E8" s="380"/>
      <c r="F8" s="380"/>
      <c r="G8" s="381"/>
      <c r="H8" s="177"/>
      <c r="I8" s="379" t="s">
        <v>30</v>
      </c>
      <c r="J8" s="380"/>
      <c r="K8" s="381"/>
      <c r="L8" s="178"/>
      <c r="M8" s="178"/>
      <c r="N8" s="178"/>
      <c r="O8" s="177" t="s">
        <v>31</v>
      </c>
      <c r="P8" s="177" t="s">
        <v>31</v>
      </c>
      <c r="Q8" s="177" t="s">
        <v>32</v>
      </c>
      <c r="R8" s="177" t="s">
        <v>32</v>
      </c>
      <c r="S8" s="177" t="s">
        <v>31</v>
      </c>
      <c r="T8" s="177" t="s">
        <v>33</v>
      </c>
      <c r="U8" s="382" t="s">
        <v>34</v>
      </c>
      <c r="V8" s="382"/>
      <c r="W8" s="179" t="s">
        <v>35</v>
      </c>
      <c r="X8" s="383">
        <v>0</v>
      </c>
      <c r="Y8" s="384"/>
      <c r="Z8" s="385" t="s">
        <v>36</v>
      </c>
      <c r="AA8" s="386"/>
      <c r="AB8" s="383">
        <v>1185</v>
      </c>
      <c r="AC8" s="384"/>
      <c r="AD8" s="388">
        <v>800</v>
      </c>
      <c r="AE8" s="389"/>
      <c r="AF8" s="177"/>
      <c r="AG8" s="179">
        <f>AG34-AG10</f>
        <v>25952</v>
      </c>
      <c r="AH8" s="180"/>
      <c r="AI8" s="180"/>
      <c r="AJ8" s="177" t="s">
        <v>37</v>
      </c>
      <c r="AK8" s="177" t="s">
        <v>37</v>
      </c>
      <c r="AL8" s="177" t="s">
        <v>37</v>
      </c>
      <c r="AM8" s="177" t="s">
        <v>37</v>
      </c>
      <c r="AN8" s="177" t="s">
        <v>37</v>
      </c>
      <c r="AO8" s="177" t="s">
        <v>37</v>
      </c>
      <c r="AP8" s="177" t="s">
        <v>32</v>
      </c>
      <c r="AQ8" s="177" t="s">
        <v>32</v>
      </c>
      <c r="AR8" s="177" t="s">
        <v>38</v>
      </c>
      <c r="AS8" s="176"/>
      <c r="AV8" s="181" t="s">
        <v>39</v>
      </c>
    </row>
    <row r="9" spans="2:51" ht="60" x14ac:dyDescent="0.25">
      <c r="B9" s="390" t="s">
        <v>40</v>
      </c>
      <c r="C9" s="390"/>
      <c r="D9" s="391" t="s">
        <v>41</v>
      </c>
      <c r="E9" s="392"/>
      <c r="F9" s="393" t="s">
        <v>42</v>
      </c>
      <c r="G9" s="392"/>
      <c r="H9" s="394" t="s">
        <v>43</v>
      </c>
      <c r="I9" s="390" t="s">
        <v>44</v>
      </c>
      <c r="J9" s="390"/>
      <c r="K9" s="390"/>
      <c r="L9" s="343" t="s">
        <v>45</v>
      </c>
      <c r="M9" s="387" t="s">
        <v>46</v>
      </c>
      <c r="N9" s="182" t="s">
        <v>47</v>
      </c>
      <c r="O9" s="395" t="s">
        <v>48</v>
      </c>
      <c r="P9" s="395" t="s">
        <v>49</v>
      </c>
      <c r="Q9" s="183" t="s">
        <v>50</v>
      </c>
      <c r="R9" s="402" t="s">
        <v>51</v>
      </c>
      <c r="S9" s="403"/>
      <c r="T9" s="404"/>
      <c r="U9" s="344" t="s">
        <v>52</v>
      </c>
      <c r="V9" s="344" t="s">
        <v>53</v>
      </c>
      <c r="W9" s="390" t="s">
        <v>54</v>
      </c>
      <c r="X9" s="408" t="s">
        <v>55</v>
      </c>
      <c r="Y9" s="409"/>
      <c r="Z9" s="409"/>
      <c r="AA9" s="409"/>
      <c r="AB9" s="409"/>
      <c r="AC9" s="409"/>
      <c r="AD9" s="409"/>
      <c r="AE9" s="410"/>
      <c r="AF9" s="346" t="s">
        <v>56</v>
      </c>
      <c r="AG9" s="346" t="s">
        <v>57</v>
      </c>
      <c r="AH9" s="397" t="s">
        <v>58</v>
      </c>
      <c r="AI9" s="411" t="s">
        <v>59</v>
      </c>
      <c r="AJ9" s="344" t="s">
        <v>60</v>
      </c>
      <c r="AK9" s="344" t="s">
        <v>61</v>
      </c>
      <c r="AL9" s="344" t="s">
        <v>62</v>
      </c>
      <c r="AM9" s="344" t="s">
        <v>63</v>
      </c>
      <c r="AN9" s="344" t="s">
        <v>64</v>
      </c>
      <c r="AO9" s="344" t="s">
        <v>65</v>
      </c>
      <c r="AP9" s="344" t="s">
        <v>66</v>
      </c>
      <c r="AQ9" s="395" t="s">
        <v>67</v>
      </c>
      <c r="AR9" s="344" t="s">
        <v>68</v>
      </c>
      <c r="AS9" s="397" t="s">
        <v>69</v>
      </c>
      <c r="AV9" s="184" t="s">
        <v>70</v>
      </c>
      <c r="AW9" s="184" t="s">
        <v>71</v>
      </c>
      <c r="AY9" s="185" t="s">
        <v>72</v>
      </c>
    </row>
    <row r="10" spans="2:51" x14ac:dyDescent="0.25">
      <c r="B10" s="344" t="s">
        <v>73</v>
      </c>
      <c r="C10" s="344" t="s">
        <v>74</v>
      </c>
      <c r="D10" s="344" t="s">
        <v>75</v>
      </c>
      <c r="E10" s="344" t="s">
        <v>76</v>
      </c>
      <c r="F10" s="344" t="s">
        <v>75</v>
      </c>
      <c r="G10" s="344" t="s">
        <v>76</v>
      </c>
      <c r="H10" s="394"/>
      <c r="I10" s="344" t="s">
        <v>76</v>
      </c>
      <c r="J10" s="344" t="s">
        <v>76</v>
      </c>
      <c r="K10" s="344" t="s">
        <v>76</v>
      </c>
      <c r="L10" s="177" t="s">
        <v>30</v>
      </c>
      <c r="M10" s="387"/>
      <c r="N10" s="177" t="s">
        <v>30</v>
      </c>
      <c r="O10" s="396"/>
      <c r="P10" s="396"/>
      <c r="Q10" s="150">
        <f>'NOV 23'!Q34</f>
        <v>15274157</v>
      </c>
      <c r="R10" s="405"/>
      <c r="S10" s="406"/>
      <c r="T10" s="407"/>
      <c r="U10" s="344" t="s">
        <v>76</v>
      </c>
      <c r="V10" s="344" t="s">
        <v>76</v>
      </c>
      <c r="W10" s="390"/>
      <c r="X10" s="186" t="s">
        <v>77</v>
      </c>
      <c r="Y10" s="186" t="s">
        <v>78</v>
      </c>
      <c r="Z10" s="186" t="s">
        <v>79</v>
      </c>
      <c r="AA10" s="186" t="s">
        <v>80</v>
      </c>
      <c r="AB10" s="186" t="s">
        <v>81</v>
      </c>
      <c r="AC10" s="186" t="s">
        <v>82</v>
      </c>
      <c r="AD10" s="186" t="s">
        <v>83</v>
      </c>
      <c r="AE10" s="186" t="s">
        <v>84</v>
      </c>
      <c r="AF10" s="187"/>
      <c r="AG10" s="148">
        <f>'NOV 23'!AG34</f>
        <v>32638506</v>
      </c>
      <c r="AH10" s="397"/>
      <c r="AI10" s="412"/>
      <c r="AJ10" s="344" t="s">
        <v>85</v>
      </c>
      <c r="AK10" s="344" t="s">
        <v>85</v>
      </c>
      <c r="AL10" s="344" t="s">
        <v>85</v>
      </c>
      <c r="AM10" s="344" t="s">
        <v>85</v>
      </c>
      <c r="AN10" s="344" t="s">
        <v>85</v>
      </c>
      <c r="AO10" s="344" t="s">
        <v>85</v>
      </c>
      <c r="AP10" s="149">
        <f>'NOV 23'!AP34</f>
        <v>7185153</v>
      </c>
      <c r="AQ10" s="396"/>
      <c r="AR10" s="345" t="s">
        <v>86</v>
      </c>
      <c r="AS10" s="397"/>
      <c r="AV10" s="188" t="s">
        <v>87</v>
      </c>
      <c r="AW10" s="188" t="s">
        <v>88</v>
      </c>
      <c r="AY10" s="189"/>
    </row>
    <row r="11" spans="2:51" x14ac:dyDescent="0.25">
      <c r="B11" s="190">
        <v>2</v>
      </c>
      <c r="C11" s="190">
        <v>4.1666666666666664E-2</v>
      </c>
      <c r="D11" s="191">
        <v>12</v>
      </c>
      <c r="E11" s="192">
        <f>D11/1.42</f>
        <v>8.4507042253521139</v>
      </c>
      <c r="F11" s="255">
        <v>66</v>
      </c>
      <c r="G11" s="192">
        <f>F11/1.42</f>
        <v>46.478873239436624</v>
      </c>
      <c r="H11" s="193" t="s">
        <v>89</v>
      </c>
      <c r="I11" s="193">
        <f>J11-(2/1.42)</f>
        <v>41.549295774647888</v>
      </c>
      <c r="J11" s="194">
        <f>(F11-5)/1.42</f>
        <v>42.95774647887324</v>
      </c>
      <c r="K11" s="193">
        <f>J11+(6/1.42)</f>
        <v>47.183098591549296</v>
      </c>
      <c r="L11" s="195">
        <v>14</v>
      </c>
      <c r="M11" s="196" t="s">
        <v>90</v>
      </c>
      <c r="N11" s="196">
        <v>11.4</v>
      </c>
      <c r="O11" s="197">
        <v>121</v>
      </c>
      <c r="P11" s="197">
        <v>89</v>
      </c>
      <c r="Q11" s="197">
        <v>15277833</v>
      </c>
      <c r="R11" s="198">
        <f>Q11-Q10</f>
        <v>3676</v>
      </c>
      <c r="S11" s="199">
        <f>R11*24/1000</f>
        <v>88.224000000000004</v>
      </c>
      <c r="T11" s="199">
        <f>R11/1000</f>
        <v>3.6760000000000002</v>
      </c>
      <c r="U11" s="200">
        <v>5.0999999999999996</v>
      </c>
      <c r="V11" s="200">
        <f>U11</f>
        <v>5.0999999999999996</v>
      </c>
      <c r="W11" s="262" t="s">
        <v>132</v>
      </c>
      <c r="X11" s="256">
        <v>0</v>
      </c>
      <c r="Y11" s="256">
        <v>0</v>
      </c>
      <c r="Z11" s="256">
        <v>1025</v>
      </c>
      <c r="AA11" s="256">
        <v>0</v>
      </c>
      <c r="AB11" s="256">
        <v>1048</v>
      </c>
      <c r="AC11" s="201" t="s">
        <v>91</v>
      </c>
      <c r="AD11" s="201" t="s">
        <v>91</v>
      </c>
      <c r="AE11" s="201" t="s">
        <v>91</v>
      </c>
      <c r="AF11" s="202" t="s">
        <v>91</v>
      </c>
      <c r="AG11" s="202">
        <v>32639134</v>
      </c>
      <c r="AH11" s="203">
        <f>IF(ISBLANK(AG11),"-",AG11-AG10)</f>
        <v>628</v>
      </c>
      <c r="AI11" s="204">
        <f>AH11/T11</f>
        <v>170.83786724700761</v>
      </c>
      <c r="AJ11" s="205">
        <v>0</v>
      </c>
      <c r="AK11" s="205">
        <v>0</v>
      </c>
      <c r="AL11" s="205">
        <v>1</v>
      </c>
      <c r="AM11" s="205">
        <v>0</v>
      </c>
      <c r="AN11" s="205">
        <v>1</v>
      </c>
      <c r="AO11" s="205">
        <v>0.4</v>
      </c>
      <c r="AP11" s="328">
        <v>7186429</v>
      </c>
      <c r="AQ11" s="256">
        <f>AP11-AP10</f>
        <v>1276</v>
      </c>
      <c r="AR11" s="206"/>
      <c r="AS11" s="207" t="s">
        <v>114</v>
      </c>
      <c r="AV11" s="188" t="s">
        <v>89</v>
      </c>
      <c r="AW11" s="188" t="s">
        <v>92</v>
      </c>
      <c r="AY11" s="253" t="s">
        <v>134</v>
      </c>
    </row>
    <row r="12" spans="2:51" x14ac:dyDescent="0.25">
      <c r="B12" s="190">
        <v>2.0416666666666701</v>
      </c>
      <c r="C12" s="190">
        <v>8.3333333333333329E-2</v>
      </c>
      <c r="D12" s="191">
        <v>14</v>
      </c>
      <c r="E12" s="192">
        <f t="shared" ref="E12:E34" si="0">D12/1.42</f>
        <v>9.8591549295774659</v>
      </c>
      <c r="F12" s="255">
        <v>66</v>
      </c>
      <c r="G12" s="192">
        <f t="shared" ref="G12:G34" si="1">F12/1.42</f>
        <v>46.478873239436624</v>
      </c>
      <c r="H12" s="193" t="s">
        <v>89</v>
      </c>
      <c r="I12" s="193">
        <f t="shared" ref="I12:I34" si="2">J12-(2/1.42)</f>
        <v>41.549295774647888</v>
      </c>
      <c r="J12" s="194">
        <f>(F12-5)/1.42</f>
        <v>42.95774647887324</v>
      </c>
      <c r="K12" s="193">
        <f>J12+(6/1.42)</f>
        <v>47.183098591549296</v>
      </c>
      <c r="L12" s="195">
        <v>14</v>
      </c>
      <c r="M12" s="196" t="s">
        <v>90</v>
      </c>
      <c r="N12" s="196">
        <v>11.2</v>
      </c>
      <c r="O12" s="197">
        <v>119</v>
      </c>
      <c r="P12" s="197">
        <v>88</v>
      </c>
      <c r="Q12" s="197">
        <v>15281476</v>
      </c>
      <c r="R12" s="198">
        <f t="shared" ref="R12:R34" si="3">Q12-Q11</f>
        <v>3643</v>
      </c>
      <c r="S12" s="199">
        <f t="shared" ref="S12:S34" si="4">R12*24/1000</f>
        <v>87.432000000000002</v>
      </c>
      <c r="T12" s="199">
        <f t="shared" ref="T12:T34" si="5">R12/1000</f>
        <v>3.6429999999999998</v>
      </c>
      <c r="U12" s="200">
        <v>6.4</v>
      </c>
      <c r="V12" s="200">
        <f t="shared" ref="V12:V34" si="6">U12</f>
        <v>6.4</v>
      </c>
      <c r="W12" s="262" t="s">
        <v>132</v>
      </c>
      <c r="X12" s="256">
        <v>0</v>
      </c>
      <c r="Y12" s="256">
        <v>0</v>
      </c>
      <c r="Z12" s="256">
        <v>1008</v>
      </c>
      <c r="AA12" s="256">
        <v>0</v>
      </c>
      <c r="AB12" s="256">
        <v>1048</v>
      </c>
      <c r="AC12" s="201" t="s">
        <v>91</v>
      </c>
      <c r="AD12" s="201" t="s">
        <v>91</v>
      </c>
      <c r="AE12" s="201" t="s">
        <v>91</v>
      </c>
      <c r="AF12" s="202" t="s">
        <v>91</v>
      </c>
      <c r="AG12" s="202">
        <v>32639746</v>
      </c>
      <c r="AH12" s="203">
        <f>IF(ISBLANK(AG12),"-",AG12-AG11)</f>
        <v>612</v>
      </c>
      <c r="AI12" s="204">
        <f t="shared" ref="AI12:AI34" si="7">AH12/T12</f>
        <v>167.99341202305794</v>
      </c>
      <c r="AJ12" s="205">
        <v>0</v>
      </c>
      <c r="AK12" s="205">
        <v>0</v>
      </c>
      <c r="AL12" s="205">
        <v>1</v>
      </c>
      <c r="AM12" s="205">
        <v>0</v>
      </c>
      <c r="AN12" s="205">
        <v>1</v>
      </c>
      <c r="AO12" s="205">
        <v>0.4</v>
      </c>
      <c r="AP12" s="256">
        <v>7187762</v>
      </c>
      <c r="AQ12" s="256">
        <f t="shared" ref="AQ12:AQ34" si="8">AP12-AP11</f>
        <v>1333</v>
      </c>
      <c r="AR12" s="208"/>
      <c r="AS12" s="207" t="s">
        <v>114</v>
      </c>
      <c r="AV12" s="188" t="s">
        <v>93</v>
      </c>
      <c r="AW12" s="188" t="s">
        <v>94</v>
      </c>
      <c r="AY12" s="253" t="s">
        <v>3</v>
      </c>
    </row>
    <row r="13" spans="2:51" x14ac:dyDescent="0.25">
      <c r="B13" s="190">
        <v>2.0833333333333299</v>
      </c>
      <c r="C13" s="190">
        <v>0.125</v>
      </c>
      <c r="D13" s="191">
        <v>16</v>
      </c>
      <c r="E13" s="192">
        <f t="shared" si="0"/>
        <v>11.267605633802818</v>
      </c>
      <c r="F13" s="255">
        <v>66</v>
      </c>
      <c r="G13" s="192">
        <f t="shared" si="1"/>
        <v>46.478873239436624</v>
      </c>
      <c r="H13" s="193" t="s">
        <v>89</v>
      </c>
      <c r="I13" s="193">
        <f t="shared" si="2"/>
        <v>41.549295774647888</v>
      </c>
      <c r="J13" s="194">
        <f>(F13-5)/1.42</f>
        <v>42.95774647887324</v>
      </c>
      <c r="K13" s="193">
        <f>J13+(6/1.42)</f>
        <v>47.183098591549296</v>
      </c>
      <c r="L13" s="195">
        <v>14</v>
      </c>
      <c r="M13" s="196" t="s">
        <v>90</v>
      </c>
      <c r="N13" s="196">
        <v>11.2</v>
      </c>
      <c r="O13" s="197">
        <v>118</v>
      </c>
      <c r="P13" s="197">
        <v>86</v>
      </c>
      <c r="Q13" s="197">
        <v>15285031</v>
      </c>
      <c r="R13" s="198">
        <f t="shared" si="3"/>
        <v>3555</v>
      </c>
      <c r="S13" s="199">
        <f t="shared" si="4"/>
        <v>85.32</v>
      </c>
      <c r="T13" s="199">
        <f t="shared" si="5"/>
        <v>3.5550000000000002</v>
      </c>
      <c r="U13" s="200">
        <v>7.8</v>
      </c>
      <c r="V13" s="200">
        <f t="shared" si="6"/>
        <v>7.8</v>
      </c>
      <c r="W13" s="262" t="s">
        <v>132</v>
      </c>
      <c r="X13" s="256">
        <v>0</v>
      </c>
      <c r="Y13" s="256">
        <v>0</v>
      </c>
      <c r="Z13" s="256">
        <v>932</v>
      </c>
      <c r="AA13" s="256">
        <v>0</v>
      </c>
      <c r="AB13" s="256">
        <v>1028</v>
      </c>
      <c r="AC13" s="201" t="s">
        <v>91</v>
      </c>
      <c r="AD13" s="201" t="s">
        <v>91</v>
      </c>
      <c r="AE13" s="201" t="s">
        <v>91</v>
      </c>
      <c r="AF13" s="202" t="s">
        <v>91</v>
      </c>
      <c r="AG13" s="202">
        <v>32640286</v>
      </c>
      <c r="AH13" s="203">
        <f>IF(ISBLANK(AG13),"-",AG13-AG12)</f>
        <v>540</v>
      </c>
      <c r="AI13" s="204">
        <f t="shared" si="7"/>
        <v>151.89873417721518</v>
      </c>
      <c r="AJ13" s="205">
        <v>0</v>
      </c>
      <c r="AK13" s="205">
        <v>0</v>
      </c>
      <c r="AL13" s="205">
        <v>1</v>
      </c>
      <c r="AM13" s="205">
        <v>0</v>
      </c>
      <c r="AN13" s="205">
        <v>1</v>
      </c>
      <c r="AO13" s="205">
        <v>0.4</v>
      </c>
      <c r="AP13" s="256">
        <v>7189092</v>
      </c>
      <c r="AQ13" s="256">
        <f t="shared" si="8"/>
        <v>1330</v>
      </c>
      <c r="AR13" s="206"/>
      <c r="AS13" s="207" t="s">
        <v>114</v>
      </c>
      <c r="AV13" s="188" t="s">
        <v>95</v>
      </c>
      <c r="AW13" s="188" t="s">
        <v>96</v>
      </c>
      <c r="AY13" s="253" t="s">
        <v>136</v>
      </c>
    </row>
    <row r="14" spans="2:51" x14ac:dyDescent="0.25">
      <c r="B14" s="190">
        <v>2.125</v>
      </c>
      <c r="C14" s="190">
        <v>0.16666666666666699</v>
      </c>
      <c r="D14" s="191">
        <v>18</v>
      </c>
      <c r="E14" s="192">
        <f t="shared" si="0"/>
        <v>12.67605633802817</v>
      </c>
      <c r="F14" s="255">
        <v>66</v>
      </c>
      <c r="G14" s="192">
        <f t="shared" si="1"/>
        <v>46.478873239436624</v>
      </c>
      <c r="H14" s="193" t="s">
        <v>89</v>
      </c>
      <c r="I14" s="193">
        <f t="shared" si="2"/>
        <v>41.549295774647888</v>
      </c>
      <c r="J14" s="194">
        <f>(F14-5)/1.42</f>
        <v>42.95774647887324</v>
      </c>
      <c r="K14" s="193">
        <f>J14+(6/1.42)</f>
        <v>47.183098591549296</v>
      </c>
      <c r="L14" s="195">
        <v>14</v>
      </c>
      <c r="M14" s="196" t="s">
        <v>90</v>
      </c>
      <c r="N14" s="196">
        <v>12.8</v>
      </c>
      <c r="O14" s="197">
        <v>116</v>
      </c>
      <c r="P14" s="197">
        <v>87</v>
      </c>
      <c r="Q14" s="197">
        <v>15288653</v>
      </c>
      <c r="R14" s="198">
        <f t="shared" si="3"/>
        <v>3622</v>
      </c>
      <c r="S14" s="199">
        <f t="shared" si="4"/>
        <v>86.927999999999997</v>
      </c>
      <c r="T14" s="199">
        <f t="shared" si="5"/>
        <v>3.6219999999999999</v>
      </c>
      <c r="U14" s="200">
        <v>9.1</v>
      </c>
      <c r="V14" s="200">
        <f t="shared" si="6"/>
        <v>9.1</v>
      </c>
      <c r="W14" s="262" t="s">
        <v>132</v>
      </c>
      <c r="X14" s="256">
        <v>0</v>
      </c>
      <c r="Y14" s="256">
        <v>0</v>
      </c>
      <c r="Z14" s="256">
        <v>927</v>
      </c>
      <c r="AA14" s="256">
        <v>0</v>
      </c>
      <c r="AB14" s="256">
        <v>1028</v>
      </c>
      <c r="AC14" s="201" t="s">
        <v>91</v>
      </c>
      <c r="AD14" s="201" t="s">
        <v>91</v>
      </c>
      <c r="AE14" s="201" t="s">
        <v>91</v>
      </c>
      <c r="AF14" s="202" t="s">
        <v>91</v>
      </c>
      <c r="AG14" s="202">
        <v>32640816</v>
      </c>
      <c r="AH14" s="203">
        <f t="shared" ref="AH14:AH34" si="9">IF(ISBLANK(AG14),"-",AG14-AG13)</f>
        <v>530</v>
      </c>
      <c r="AI14" s="204">
        <f t="shared" si="7"/>
        <v>146.32799558255107</v>
      </c>
      <c r="AJ14" s="205">
        <v>0</v>
      </c>
      <c r="AK14" s="205">
        <v>0</v>
      </c>
      <c r="AL14" s="205">
        <v>1</v>
      </c>
      <c r="AM14" s="205">
        <v>0</v>
      </c>
      <c r="AN14" s="205">
        <v>1</v>
      </c>
      <c r="AO14" s="205">
        <v>0.4</v>
      </c>
      <c r="AP14" s="256">
        <v>7190112</v>
      </c>
      <c r="AQ14" s="256">
        <f t="shared" si="8"/>
        <v>1020</v>
      </c>
      <c r="AR14" s="206"/>
      <c r="AS14" s="207" t="s">
        <v>114</v>
      </c>
      <c r="AT14" s="209"/>
      <c r="AV14" s="188" t="s">
        <v>97</v>
      </c>
      <c r="AW14" s="188" t="s">
        <v>98</v>
      </c>
      <c r="AY14" s="253" t="s">
        <v>135</v>
      </c>
    </row>
    <row r="15" spans="2:51" x14ac:dyDescent="0.25">
      <c r="B15" s="190">
        <v>2.1666666666666701</v>
      </c>
      <c r="C15" s="190">
        <v>0.20833333333333301</v>
      </c>
      <c r="D15" s="191">
        <v>21</v>
      </c>
      <c r="E15" s="192">
        <f t="shared" si="0"/>
        <v>14.788732394366198</v>
      </c>
      <c r="F15" s="255">
        <v>66</v>
      </c>
      <c r="G15" s="192">
        <f t="shared" si="1"/>
        <v>46.478873239436624</v>
      </c>
      <c r="H15" s="193" t="s">
        <v>89</v>
      </c>
      <c r="I15" s="193">
        <f t="shared" si="2"/>
        <v>41.549295774647888</v>
      </c>
      <c r="J15" s="194">
        <f>(F15-5)/1.42</f>
        <v>42.95774647887324</v>
      </c>
      <c r="K15" s="193">
        <f>J15+(6/1.42)</f>
        <v>47.183098591549296</v>
      </c>
      <c r="L15" s="195">
        <v>18</v>
      </c>
      <c r="M15" s="196" t="s">
        <v>90</v>
      </c>
      <c r="N15" s="196">
        <v>13.1</v>
      </c>
      <c r="O15" s="197">
        <v>100</v>
      </c>
      <c r="P15" s="197">
        <v>102</v>
      </c>
      <c r="Q15" s="197">
        <v>15292443</v>
      </c>
      <c r="R15" s="198">
        <f t="shared" si="3"/>
        <v>3790</v>
      </c>
      <c r="S15" s="199">
        <f t="shared" si="4"/>
        <v>90.96</v>
      </c>
      <c r="T15" s="199">
        <f t="shared" si="5"/>
        <v>3.79</v>
      </c>
      <c r="U15" s="200">
        <v>9.5</v>
      </c>
      <c r="V15" s="200">
        <f t="shared" si="6"/>
        <v>9.5</v>
      </c>
      <c r="W15" s="262" t="s">
        <v>132</v>
      </c>
      <c r="X15" s="256">
        <v>0</v>
      </c>
      <c r="Y15" s="256">
        <v>0</v>
      </c>
      <c r="Z15" s="256">
        <v>993</v>
      </c>
      <c r="AA15" s="256">
        <v>0</v>
      </c>
      <c r="AB15" s="256">
        <v>1008</v>
      </c>
      <c r="AC15" s="201" t="s">
        <v>91</v>
      </c>
      <c r="AD15" s="201" t="s">
        <v>91</v>
      </c>
      <c r="AE15" s="201" t="s">
        <v>91</v>
      </c>
      <c r="AF15" s="202" t="s">
        <v>91</v>
      </c>
      <c r="AG15" s="202">
        <v>32641360</v>
      </c>
      <c r="AH15" s="203">
        <f t="shared" si="9"/>
        <v>544</v>
      </c>
      <c r="AI15" s="204">
        <f t="shared" si="7"/>
        <v>143.53562005277044</v>
      </c>
      <c r="AJ15" s="205">
        <v>0</v>
      </c>
      <c r="AK15" s="205">
        <v>0</v>
      </c>
      <c r="AL15" s="205">
        <v>1</v>
      </c>
      <c r="AM15" s="205">
        <v>0</v>
      </c>
      <c r="AN15" s="205">
        <v>1</v>
      </c>
      <c r="AO15" s="205">
        <v>0.4</v>
      </c>
      <c r="AP15" s="256">
        <v>7190658</v>
      </c>
      <c r="AQ15" s="256">
        <f t="shared" si="8"/>
        <v>546</v>
      </c>
      <c r="AR15" s="206"/>
      <c r="AS15" s="207" t="s">
        <v>114</v>
      </c>
      <c r="AV15" s="188" t="s">
        <v>99</v>
      </c>
      <c r="AW15" s="188" t="s">
        <v>100</v>
      </c>
      <c r="AY15" s="253" t="s">
        <v>143</v>
      </c>
    </row>
    <row r="16" spans="2:51" x14ac:dyDescent="0.25">
      <c r="B16" s="190">
        <v>2.2083333333333299</v>
      </c>
      <c r="C16" s="190">
        <v>0.25</v>
      </c>
      <c r="D16" s="191">
        <v>10</v>
      </c>
      <c r="E16" s="192">
        <f t="shared" si="0"/>
        <v>7.042253521126761</v>
      </c>
      <c r="F16" s="210">
        <v>68</v>
      </c>
      <c r="G16" s="192">
        <f t="shared" si="1"/>
        <v>47.887323943661976</v>
      </c>
      <c r="H16" s="193" t="s">
        <v>89</v>
      </c>
      <c r="I16" s="193">
        <f t="shared" si="2"/>
        <v>46.478873239436624</v>
      </c>
      <c r="J16" s="194">
        <f t="shared" ref="J16:J25" si="10">F16/1.42</f>
        <v>47.887323943661976</v>
      </c>
      <c r="K16" s="193">
        <f>J16+1.42</f>
        <v>49.307323943661977</v>
      </c>
      <c r="L16" s="195">
        <v>19</v>
      </c>
      <c r="M16" s="196" t="s">
        <v>101</v>
      </c>
      <c r="N16" s="196">
        <v>13.1</v>
      </c>
      <c r="O16" s="197">
        <v>123</v>
      </c>
      <c r="P16" s="197">
        <v>118</v>
      </c>
      <c r="Q16" s="197">
        <v>15297078</v>
      </c>
      <c r="R16" s="198">
        <f t="shared" si="3"/>
        <v>4635</v>
      </c>
      <c r="S16" s="199">
        <f t="shared" si="4"/>
        <v>111.24</v>
      </c>
      <c r="T16" s="199">
        <f t="shared" si="5"/>
        <v>4.6349999999999998</v>
      </c>
      <c r="U16" s="200">
        <v>9.5</v>
      </c>
      <c r="V16" s="200">
        <f t="shared" si="6"/>
        <v>9.5</v>
      </c>
      <c r="W16" s="262" t="s">
        <v>132</v>
      </c>
      <c r="X16" s="256">
        <v>0</v>
      </c>
      <c r="Y16" s="256">
        <v>0</v>
      </c>
      <c r="Z16" s="256">
        <v>1164</v>
      </c>
      <c r="AA16" s="256">
        <v>0</v>
      </c>
      <c r="AB16" s="256">
        <v>1170</v>
      </c>
      <c r="AC16" s="201" t="s">
        <v>91</v>
      </c>
      <c r="AD16" s="201" t="s">
        <v>91</v>
      </c>
      <c r="AE16" s="201" t="s">
        <v>91</v>
      </c>
      <c r="AF16" s="202" t="s">
        <v>91</v>
      </c>
      <c r="AG16" s="202">
        <v>32642120</v>
      </c>
      <c r="AH16" s="203">
        <f t="shared" si="9"/>
        <v>760</v>
      </c>
      <c r="AI16" s="204">
        <f t="shared" si="7"/>
        <v>163.9697950377562</v>
      </c>
      <c r="AJ16" s="205">
        <v>0</v>
      </c>
      <c r="AK16" s="205">
        <v>0</v>
      </c>
      <c r="AL16" s="205">
        <v>1</v>
      </c>
      <c r="AM16" s="205">
        <v>0</v>
      </c>
      <c r="AN16" s="205">
        <v>1</v>
      </c>
      <c r="AO16" s="329">
        <v>0</v>
      </c>
      <c r="AP16" s="256">
        <v>7190658</v>
      </c>
      <c r="AQ16" s="256">
        <f t="shared" si="8"/>
        <v>0</v>
      </c>
      <c r="AR16" s="208"/>
      <c r="AS16" s="207" t="s">
        <v>102</v>
      </c>
      <c r="AV16" s="188" t="s">
        <v>103</v>
      </c>
      <c r="AW16" s="188" t="s">
        <v>104</v>
      </c>
      <c r="AY16" s="253" t="s">
        <v>133</v>
      </c>
    </row>
    <row r="17" spans="1:51" x14ac:dyDescent="0.25">
      <c r="B17" s="190">
        <v>2.25</v>
      </c>
      <c r="C17" s="190">
        <v>0.29166666666666702</v>
      </c>
      <c r="D17" s="191">
        <v>8</v>
      </c>
      <c r="E17" s="192">
        <f t="shared" si="0"/>
        <v>5.6338028169014089</v>
      </c>
      <c r="F17" s="210">
        <v>83</v>
      </c>
      <c r="G17" s="192">
        <f t="shared" si="1"/>
        <v>58.450704225352112</v>
      </c>
      <c r="H17" s="193" t="s">
        <v>89</v>
      </c>
      <c r="I17" s="193">
        <f t="shared" si="2"/>
        <v>57.04225352112676</v>
      </c>
      <c r="J17" s="194">
        <f t="shared" si="10"/>
        <v>58.450704225352112</v>
      </c>
      <c r="K17" s="193">
        <f t="shared" ref="K17:K22" si="11">J17+1.42</f>
        <v>59.870704225352114</v>
      </c>
      <c r="L17" s="195">
        <v>19</v>
      </c>
      <c r="M17" s="196" t="s">
        <v>101</v>
      </c>
      <c r="N17" s="196">
        <v>16.7</v>
      </c>
      <c r="O17" s="197">
        <v>138</v>
      </c>
      <c r="P17" s="197">
        <v>145</v>
      </c>
      <c r="Q17" s="197">
        <v>15303052</v>
      </c>
      <c r="R17" s="198">
        <f t="shared" si="3"/>
        <v>5974</v>
      </c>
      <c r="S17" s="199">
        <f t="shared" si="4"/>
        <v>143.376</v>
      </c>
      <c r="T17" s="199">
        <f t="shared" si="5"/>
        <v>5.9740000000000002</v>
      </c>
      <c r="U17" s="200">
        <v>9.1</v>
      </c>
      <c r="V17" s="200">
        <f t="shared" si="6"/>
        <v>9.1</v>
      </c>
      <c r="W17" s="262" t="s">
        <v>152</v>
      </c>
      <c r="X17" s="256">
        <v>0</v>
      </c>
      <c r="Y17" s="256">
        <v>1021</v>
      </c>
      <c r="Z17" s="256">
        <v>1195</v>
      </c>
      <c r="AA17" s="256">
        <v>1185</v>
      </c>
      <c r="AB17" s="256">
        <v>1198</v>
      </c>
      <c r="AC17" s="201" t="s">
        <v>91</v>
      </c>
      <c r="AD17" s="201" t="s">
        <v>91</v>
      </c>
      <c r="AE17" s="201" t="s">
        <v>91</v>
      </c>
      <c r="AF17" s="202" t="s">
        <v>91</v>
      </c>
      <c r="AG17" s="202">
        <v>32643462</v>
      </c>
      <c r="AH17" s="203">
        <f t="shared" si="9"/>
        <v>1342</v>
      </c>
      <c r="AI17" s="204">
        <f t="shared" si="7"/>
        <v>224.64010713090056</v>
      </c>
      <c r="AJ17" s="205">
        <v>0</v>
      </c>
      <c r="AK17" s="205">
        <v>1</v>
      </c>
      <c r="AL17" s="205">
        <v>1</v>
      </c>
      <c r="AM17" s="205">
        <v>1</v>
      </c>
      <c r="AN17" s="205">
        <v>1</v>
      </c>
      <c r="AO17" s="329">
        <v>0</v>
      </c>
      <c r="AP17" s="256">
        <v>7190658</v>
      </c>
      <c r="AQ17" s="256">
        <f t="shared" si="8"/>
        <v>0</v>
      </c>
      <c r="AR17" s="206"/>
      <c r="AS17" s="207" t="s">
        <v>102</v>
      </c>
      <c r="AT17" s="209"/>
      <c r="AV17" s="188" t="s">
        <v>105</v>
      </c>
      <c r="AW17" s="188" t="s">
        <v>106</v>
      </c>
      <c r="AY17" s="257"/>
    </row>
    <row r="18" spans="1:51" x14ac:dyDescent="0.25">
      <c r="B18" s="190">
        <v>2.2916666666666701</v>
      </c>
      <c r="C18" s="190">
        <v>0.33333333333333298</v>
      </c>
      <c r="D18" s="191">
        <v>8</v>
      </c>
      <c r="E18" s="192">
        <f t="shared" si="0"/>
        <v>5.6338028169014089</v>
      </c>
      <c r="F18" s="210">
        <v>83</v>
      </c>
      <c r="G18" s="192">
        <f t="shared" si="1"/>
        <v>58.450704225352112</v>
      </c>
      <c r="H18" s="193" t="s">
        <v>89</v>
      </c>
      <c r="I18" s="193">
        <f t="shared" si="2"/>
        <v>57.04225352112676</v>
      </c>
      <c r="J18" s="194">
        <f t="shared" si="10"/>
        <v>58.450704225352112</v>
      </c>
      <c r="K18" s="193">
        <f t="shared" si="11"/>
        <v>59.870704225352114</v>
      </c>
      <c r="L18" s="195">
        <v>19</v>
      </c>
      <c r="M18" s="196" t="s">
        <v>101</v>
      </c>
      <c r="N18" s="196">
        <v>17.3</v>
      </c>
      <c r="O18" s="197">
        <v>136</v>
      </c>
      <c r="P18" s="197">
        <v>148</v>
      </c>
      <c r="Q18" s="197">
        <v>15309244</v>
      </c>
      <c r="R18" s="198">
        <f t="shared" si="3"/>
        <v>6192</v>
      </c>
      <c r="S18" s="199">
        <f t="shared" si="4"/>
        <v>148.608</v>
      </c>
      <c r="T18" s="199">
        <f t="shared" si="5"/>
        <v>6.1920000000000002</v>
      </c>
      <c r="U18" s="200">
        <v>8.5</v>
      </c>
      <c r="V18" s="200">
        <f t="shared" si="6"/>
        <v>8.5</v>
      </c>
      <c r="W18" s="262" t="s">
        <v>152</v>
      </c>
      <c r="X18" s="256">
        <v>0</v>
      </c>
      <c r="Y18" s="256">
        <v>1066</v>
      </c>
      <c r="Z18" s="256">
        <v>1195</v>
      </c>
      <c r="AA18" s="256">
        <v>1185</v>
      </c>
      <c r="AB18" s="256">
        <v>1198</v>
      </c>
      <c r="AC18" s="201" t="s">
        <v>91</v>
      </c>
      <c r="AD18" s="201" t="s">
        <v>91</v>
      </c>
      <c r="AE18" s="201" t="s">
        <v>91</v>
      </c>
      <c r="AF18" s="202" t="s">
        <v>91</v>
      </c>
      <c r="AG18" s="202">
        <v>32644846</v>
      </c>
      <c r="AH18" s="203">
        <f t="shared" si="9"/>
        <v>1384</v>
      </c>
      <c r="AI18" s="204">
        <f t="shared" si="7"/>
        <v>223.51421188630491</v>
      </c>
      <c r="AJ18" s="205">
        <v>0</v>
      </c>
      <c r="AK18" s="205">
        <v>1</v>
      </c>
      <c r="AL18" s="205">
        <v>1</v>
      </c>
      <c r="AM18" s="205">
        <v>1</v>
      </c>
      <c r="AN18" s="205">
        <v>1</v>
      </c>
      <c r="AO18" s="329">
        <v>0</v>
      </c>
      <c r="AP18" s="256">
        <v>7190658</v>
      </c>
      <c r="AQ18" s="256">
        <f t="shared" si="8"/>
        <v>0</v>
      </c>
      <c r="AR18" s="206"/>
      <c r="AS18" s="207" t="s">
        <v>102</v>
      </c>
      <c r="AV18" s="188" t="s">
        <v>107</v>
      </c>
      <c r="AW18" s="188" t="s">
        <v>108</v>
      </c>
      <c r="AY18" s="257"/>
    </row>
    <row r="19" spans="1:51" x14ac:dyDescent="0.25">
      <c r="B19" s="190">
        <v>2.3333333333333299</v>
      </c>
      <c r="C19" s="190">
        <v>0.375</v>
      </c>
      <c r="D19" s="191">
        <v>8</v>
      </c>
      <c r="E19" s="192">
        <f t="shared" si="0"/>
        <v>5.6338028169014089</v>
      </c>
      <c r="F19" s="210">
        <v>83</v>
      </c>
      <c r="G19" s="192">
        <f t="shared" si="1"/>
        <v>58.450704225352112</v>
      </c>
      <c r="H19" s="193" t="s">
        <v>89</v>
      </c>
      <c r="I19" s="193">
        <f t="shared" si="2"/>
        <v>57.04225352112676</v>
      </c>
      <c r="J19" s="194">
        <f t="shared" si="10"/>
        <v>58.450704225352112</v>
      </c>
      <c r="K19" s="193">
        <f t="shared" si="11"/>
        <v>59.870704225352114</v>
      </c>
      <c r="L19" s="195">
        <v>19</v>
      </c>
      <c r="M19" s="196" t="s">
        <v>101</v>
      </c>
      <c r="N19" s="196">
        <v>18.399999999999999</v>
      </c>
      <c r="O19" s="197">
        <v>134</v>
      </c>
      <c r="P19" s="197">
        <v>150</v>
      </c>
      <c r="Q19" s="197">
        <v>15315452</v>
      </c>
      <c r="R19" s="198">
        <f t="shared" si="3"/>
        <v>6208</v>
      </c>
      <c r="S19" s="199">
        <f t="shared" si="4"/>
        <v>148.99199999999999</v>
      </c>
      <c r="T19" s="199">
        <f t="shared" si="5"/>
        <v>6.2080000000000002</v>
      </c>
      <c r="U19" s="200">
        <v>7.8</v>
      </c>
      <c r="V19" s="200">
        <f t="shared" si="6"/>
        <v>7.8</v>
      </c>
      <c r="W19" s="262" t="s">
        <v>152</v>
      </c>
      <c r="X19" s="256">
        <v>0</v>
      </c>
      <c r="Y19" s="256">
        <v>1091</v>
      </c>
      <c r="Z19" s="256">
        <v>1195</v>
      </c>
      <c r="AA19" s="256">
        <v>1185</v>
      </c>
      <c r="AB19" s="256">
        <v>1198</v>
      </c>
      <c r="AC19" s="201" t="s">
        <v>91</v>
      </c>
      <c r="AD19" s="201" t="s">
        <v>91</v>
      </c>
      <c r="AE19" s="201" t="s">
        <v>91</v>
      </c>
      <c r="AF19" s="202" t="s">
        <v>91</v>
      </c>
      <c r="AG19" s="202">
        <v>32646238</v>
      </c>
      <c r="AH19" s="203">
        <f t="shared" si="9"/>
        <v>1392</v>
      </c>
      <c r="AI19" s="204">
        <f t="shared" si="7"/>
        <v>224.22680412371133</v>
      </c>
      <c r="AJ19" s="205">
        <v>0</v>
      </c>
      <c r="AK19" s="205">
        <v>1</v>
      </c>
      <c r="AL19" s="205">
        <v>1</v>
      </c>
      <c r="AM19" s="205">
        <v>1</v>
      </c>
      <c r="AN19" s="205">
        <v>1</v>
      </c>
      <c r="AO19" s="329">
        <v>0</v>
      </c>
      <c r="AP19" s="256">
        <v>7190658</v>
      </c>
      <c r="AQ19" s="256">
        <f t="shared" si="8"/>
        <v>0</v>
      </c>
      <c r="AR19" s="206"/>
      <c r="AS19" s="207" t="s">
        <v>102</v>
      </c>
      <c r="AV19" s="188" t="s">
        <v>109</v>
      </c>
      <c r="AW19" s="188" t="s">
        <v>110</v>
      </c>
      <c r="AY19" s="257"/>
    </row>
    <row r="20" spans="1:51" x14ac:dyDescent="0.25">
      <c r="B20" s="190">
        <v>2.375</v>
      </c>
      <c r="C20" s="190">
        <v>0.41666666666666669</v>
      </c>
      <c r="D20" s="191">
        <v>8</v>
      </c>
      <c r="E20" s="192">
        <f t="shared" si="0"/>
        <v>5.6338028169014089</v>
      </c>
      <c r="F20" s="210">
        <v>83</v>
      </c>
      <c r="G20" s="192">
        <f t="shared" si="1"/>
        <v>58.450704225352112</v>
      </c>
      <c r="H20" s="193" t="s">
        <v>89</v>
      </c>
      <c r="I20" s="193">
        <f t="shared" si="2"/>
        <v>57.04225352112676</v>
      </c>
      <c r="J20" s="194">
        <f t="shared" si="10"/>
        <v>58.450704225352112</v>
      </c>
      <c r="K20" s="193">
        <f t="shared" si="11"/>
        <v>59.870704225352114</v>
      </c>
      <c r="L20" s="195">
        <v>19</v>
      </c>
      <c r="M20" s="196" t="s">
        <v>101</v>
      </c>
      <c r="N20" s="196">
        <v>17.7</v>
      </c>
      <c r="O20" s="197">
        <v>135</v>
      </c>
      <c r="P20" s="197">
        <v>146</v>
      </c>
      <c r="Q20" s="197">
        <v>15321630</v>
      </c>
      <c r="R20" s="198">
        <f t="shared" si="3"/>
        <v>6178</v>
      </c>
      <c r="S20" s="199">
        <f t="shared" si="4"/>
        <v>148.27199999999999</v>
      </c>
      <c r="T20" s="199">
        <f t="shared" si="5"/>
        <v>6.1779999999999999</v>
      </c>
      <c r="U20" s="200">
        <v>7</v>
      </c>
      <c r="V20" s="200">
        <f t="shared" si="6"/>
        <v>7</v>
      </c>
      <c r="W20" s="262" t="s">
        <v>152</v>
      </c>
      <c r="X20" s="256">
        <v>0</v>
      </c>
      <c r="Y20" s="256">
        <v>1098</v>
      </c>
      <c r="Z20" s="256">
        <v>1195</v>
      </c>
      <c r="AA20" s="256">
        <v>1185</v>
      </c>
      <c r="AB20" s="256">
        <v>1198</v>
      </c>
      <c r="AC20" s="201" t="s">
        <v>91</v>
      </c>
      <c r="AD20" s="201" t="s">
        <v>91</v>
      </c>
      <c r="AE20" s="201" t="s">
        <v>91</v>
      </c>
      <c r="AF20" s="202" t="s">
        <v>91</v>
      </c>
      <c r="AG20" s="202">
        <v>32647642</v>
      </c>
      <c r="AH20" s="203">
        <f t="shared" si="9"/>
        <v>1404</v>
      </c>
      <c r="AI20" s="204">
        <f t="shared" si="7"/>
        <v>227.25801230171578</v>
      </c>
      <c r="AJ20" s="205">
        <v>0</v>
      </c>
      <c r="AK20" s="205">
        <v>1</v>
      </c>
      <c r="AL20" s="205">
        <v>1</v>
      </c>
      <c r="AM20" s="205">
        <v>1</v>
      </c>
      <c r="AN20" s="205">
        <v>1</v>
      </c>
      <c r="AO20" s="329">
        <v>0</v>
      </c>
      <c r="AP20" s="256">
        <v>7190658</v>
      </c>
      <c r="AQ20" s="256">
        <f t="shared" si="8"/>
        <v>0</v>
      </c>
      <c r="AR20" s="208"/>
      <c r="AS20" s="207" t="s">
        <v>102</v>
      </c>
      <c r="AY20" s="257"/>
    </row>
    <row r="21" spans="1:51" x14ac:dyDescent="0.25">
      <c r="B21" s="190">
        <v>2.4166666666666701</v>
      </c>
      <c r="C21" s="190">
        <v>0.45833333333333298</v>
      </c>
      <c r="D21" s="191">
        <v>8</v>
      </c>
      <c r="E21" s="192">
        <f t="shared" si="0"/>
        <v>5.6338028169014089</v>
      </c>
      <c r="F21" s="210">
        <v>83</v>
      </c>
      <c r="G21" s="192">
        <f t="shared" si="1"/>
        <v>58.450704225352112</v>
      </c>
      <c r="H21" s="193" t="s">
        <v>89</v>
      </c>
      <c r="I21" s="193">
        <f t="shared" si="2"/>
        <v>57.04225352112676</v>
      </c>
      <c r="J21" s="194">
        <f t="shared" si="10"/>
        <v>58.450704225352112</v>
      </c>
      <c r="K21" s="193">
        <f t="shared" si="11"/>
        <v>59.870704225352114</v>
      </c>
      <c r="L21" s="195">
        <v>19</v>
      </c>
      <c r="M21" s="196" t="s">
        <v>101</v>
      </c>
      <c r="N21" s="196">
        <v>17.7</v>
      </c>
      <c r="O21" s="197">
        <v>133</v>
      </c>
      <c r="P21" s="197">
        <v>149</v>
      </c>
      <c r="Q21" s="197">
        <v>15327684</v>
      </c>
      <c r="R21" s="198">
        <f>Q21-Q20</f>
        <v>6054</v>
      </c>
      <c r="S21" s="199">
        <f t="shared" si="4"/>
        <v>145.29599999999999</v>
      </c>
      <c r="T21" s="199">
        <f t="shared" si="5"/>
        <v>6.0540000000000003</v>
      </c>
      <c r="U21" s="200">
        <v>6.4</v>
      </c>
      <c r="V21" s="200">
        <f t="shared" si="6"/>
        <v>6.4</v>
      </c>
      <c r="W21" s="262" t="s">
        <v>152</v>
      </c>
      <c r="X21" s="256">
        <v>0</v>
      </c>
      <c r="Y21" s="256">
        <v>1063</v>
      </c>
      <c r="Z21" s="256">
        <v>1195</v>
      </c>
      <c r="AA21" s="256">
        <v>1185</v>
      </c>
      <c r="AB21" s="256">
        <v>1198</v>
      </c>
      <c r="AC21" s="201" t="s">
        <v>91</v>
      </c>
      <c r="AD21" s="201" t="s">
        <v>91</v>
      </c>
      <c r="AE21" s="201" t="s">
        <v>91</v>
      </c>
      <c r="AF21" s="202" t="s">
        <v>91</v>
      </c>
      <c r="AG21" s="202">
        <v>32649034</v>
      </c>
      <c r="AH21" s="203">
        <f t="shared" si="9"/>
        <v>1392</v>
      </c>
      <c r="AI21" s="204">
        <f t="shared" si="7"/>
        <v>229.93062438057481</v>
      </c>
      <c r="AJ21" s="205">
        <v>0</v>
      </c>
      <c r="AK21" s="205">
        <v>1</v>
      </c>
      <c r="AL21" s="205">
        <v>1</v>
      </c>
      <c r="AM21" s="205">
        <v>1</v>
      </c>
      <c r="AN21" s="205">
        <v>1</v>
      </c>
      <c r="AO21" s="329">
        <v>0</v>
      </c>
      <c r="AP21" s="256">
        <v>7190658</v>
      </c>
      <c r="AQ21" s="256">
        <f t="shared" si="8"/>
        <v>0</v>
      </c>
      <c r="AR21" s="206"/>
      <c r="AS21" s="207" t="s">
        <v>102</v>
      </c>
      <c r="AY21" s="257"/>
    </row>
    <row r="22" spans="1:51" x14ac:dyDescent="0.25">
      <c r="B22" s="190">
        <v>2.4583333333333299</v>
      </c>
      <c r="C22" s="190">
        <v>0.5</v>
      </c>
      <c r="D22" s="191">
        <v>7</v>
      </c>
      <c r="E22" s="192">
        <f t="shared" si="0"/>
        <v>4.9295774647887329</v>
      </c>
      <c r="F22" s="210">
        <v>83</v>
      </c>
      <c r="G22" s="192">
        <f t="shared" si="1"/>
        <v>58.450704225352112</v>
      </c>
      <c r="H22" s="193" t="s">
        <v>89</v>
      </c>
      <c r="I22" s="193">
        <f t="shared" si="2"/>
        <v>57.04225352112676</v>
      </c>
      <c r="J22" s="194">
        <f t="shared" si="10"/>
        <v>58.450704225352112</v>
      </c>
      <c r="K22" s="193">
        <f t="shared" si="11"/>
        <v>59.870704225352114</v>
      </c>
      <c r="L22" s="195">
        <v>19</v>
      </c>
      <c r="M22" s="196" t="s">
        <v>101</v>
      </c>
      <c r="N22" s="196">
        <v>17.3</v>
      </c>
      <c r="O22" s="197">
        <v>130</v>
      </c>
      <c r="P22" s="197">
        <v>147</v>
      </c>
      <c r="Q22" s="197">
        <v>15333704</v>
      </c>
      <c r="R22" s="198">
        <f t="shared" si="3"/>
        <v>6020</v>
      </c>
      <c r="S22" s="199">
        <f t="shared" si="4"/>
        <v>144.47999999999999</v>
      </c>
      <c r="T22" s="199">
        <f t="shared" si="5"/>
        <v>6.02</v>
      </c>
      <c r="U22" s="200">
        <v>5.8</v>
      </c>
      <c r="V22" s="200">
        <f t="shared" si="6"/>
        <v>5.8</v>
      </c>
      <c r="W22" s="262" t="s">
        <v>152</v>
      </c>
      <c r="X22" s="256">
        <v>0</v>
      </c>
      <c r="Y22" s="256">
        <v>1109</v>
      </c>
      <c r="Z22" s="256">
        <v>1195</v>
      </c>
      <c r="AA22" s="256">
        <v>1185</v>
      </c>
      <c r="AB22" s="256">
        <v>1198</v>
      </c>
      <c r="AC22" s="201" t="s">
        <v>91</v>
      </c>
      <c r="AD22" s="201" t="s">
        <v>91</v>
      </c>
      <c r="AE22" s="201" t="s">
        <v>91</v>
      </c>
      <c r="AF22" s="202" t="s">
        <v>91</v>
      </c>
      <c r="AG22" s="202">
        <v>32650402</v>
      </c>
      <c r="AH22" s="203">
        <f t="shared" si="9"/>
        <v>1368</v>
      </c>
      <c r="AI22" s="204">
        <f t="shared" si="7"/>
        <v>227.24252491694355</v>
      </c>
      <c r="AJ22" s="205">
        <v>0</v>
      </c>
      <c r="AK22" s="205">
        <v>1</v>
      </c>
      <c r="AL22" s="205">
        <v>1</v>
      </c>
      <c r="AM22" s="205">
        <v>1</v>
      </c>
      <c r="AN22" s="205">
        <v>1</v>
      </c>
      <c r="AO22" s="329">
        <v>0</v>
      </c>
      <c r="AP22" s="256">
        <v>7190658</v>
      </c>
      <c r="AQ22" s="256">
        <f t="shared" si="8"/>
        <v>0</v>
      </c>
      <c r="AR22" s="206"/>
      <c r="AS22" s="207" t="s">
        <v>102</v>
      </c>
      <c r="AV22" s="211" t="s">
        <v>111</v>
      </c>
      <c r="AY22" s="257"/>
    </row>
    <row r="23" spans="1:51" x14ac:dyDescent="0.25">
      <c r="A23" s="301" t="s">
        <v>144</v>
      </c>
      <c r="B23" s="190">
        <v>2.5</v>
      </c>
      <c r="C23" s="190">
        <v>0.54166666666666696</v>
      </c>
      <c r="D23" s="191">
        <v>5</v>
      </c>
      <c r="E23" s="192">
        <f t="shared" si="0"/>
        <v>3.5211267605633805</v>
      </c>
      <c r="F23" s="255">
        <v>81</v>
      </c>
      <c r="G23" s="192">
        <f t="shared" si="1"/>
        <v>57.04225352112676</v>
      </c>
      <c r="H23" s="193" t="s">
        <v>89</v>
      </c>
      <c r="I23" s="193">
        <f t="shared" si="2"/>
        <v>55.633802816901408</v>
      </c>
      <c r="J23" s="194">
        <f t="shared" si="10"/>
        <v>57.04225352112676</v>
      </c>
      <c r="K23" s="193">
        <f>J23+(6/1.42)</f>
        <v>61.267605633802816</v>
      </c>
      <c r="L23" s="195">
        <v>19</v>
      </c>
      <c r="M23" s="196" t="s">
        <v>101</v>
      </c>
      <c r="N23" s="196">
        <v>17.5</v>
      </c>
      <c r="O23" s="197">
        <v>135</v>
      </c>
      <c r="P23" s="197">
        <v>144</v>
      </c>
      <c r="Q23" s="197">
        <v>15339526</v>
      </c>
      <c r="R23" s="198">
        <f t="shared" si="3"/>
        <v>5822</v>
      </c>
      <c r="S23" s="199">
        <f t="shared" si="4"/>
        <v>139.72800000000001</v>
      </c>
      <c r="T23" s="199">
        <f t="shared" si="5"/>
        <v>5.8220000000000001</v>
      </c>
      <c r="U23" s="200">
        <v>5.2</v>
      </c>
      <c r="V23" s="200">
        <f t="shared" si="6"/>
        <v>5.2</v>
      </c>
      <c r="W23" s="262" t="s">
        <v>152</v>
      </c>
      <c r="X23" s="256">
        <v>0</v>
      </c>
      <c r="Y23" s="256">
        <v>1067</v>
      </c>
      <c r="Z23" s="256">
        <v>1195</v>
      </c>
      <c r="AA23" s="256">
        <v>1185</v>
      </c>
      <c r="AB23" s="256">
        <v>1198</v>
      </c>
      <c r="AC23" s="201" t="s">
        <v>91</v>
      </c>
      <c r="AD23" s="201" t="s">
        <v>91</v>
      </c>
      <c r="AE23" s="201" t="s">
        <v>91</v>
      </c>
      <c r="AF23" s="202" t="s">
        <v>91</v>
      </c>
      <c r="AG23" s="202">
        <v>32651755</v>
      </c>
      <c r="AH23" s="203">
        <f t="shared" si="9"/>
        <v>1353</v>
      </c>
      <c r="AI23" s="358">
        <f t="shared" si="7"/>
        <v>232.3943661971831</v>
      </c>
      <c r="AJ23" s="205">
        <v>0</v>
      </c>
      <c r="AK23" s="205">
        <v>1</v>
      </c>
      <c r="AL23" s="205">
        <v>1</v>
      </c>
      <c r="AM23" s="205">
        <v>1</v>
      </c>
      <c r="AN23" s="205">
        <v>1</v>
      </c>
      <c r="AO23" s="329">
        <v>0</v>
      </c>
      <c r="AP23" s="256">
        <v>7190658</v>
      </c>
      <c r="AQ23" s="256">
        <f t="shared" si="8"/>
        <v>0</v>
      </c>
      <c r="AR23" s="206"/>
      <c r="AS23" s="207" t="s">
        <v>114</v>
      </c>
      <c r="AT23" s="209"/>
      <c r="AV23" s="212" t="s">
        <v>112</v>
      </c>
      <c r="AW23" s="213" t="s">
        <v>113</v>
      </c>
      <c r="AY23" s="257"/>
    </row>
    <row r="24" spans="1:51" x14ac:dyDescent="0.25">
      <c r="B24" s="190">
        <v>2.5416666666666701</v>
      </c>
      <c r="C24" s="190">
        <v>0.58333333333333404</v>
      </c>
      <c r="D24" s="191">
        <v>5</v>
      </c>
      <c r="E24" s="192">
        <f t="shared" si="0"/>
        <v>3.5211267605633805</v>
      </c>
      <c r="F24" s="255">
        <v>81</v>
      </c>
      <c r="G24" s="192">
        <f t="shared" si="1"/>
        <v>57.04225352112676</v>
      </c>
      <c r="H24" s="193" t="s">
        <v>89</v>
      </c>
      <c r="I24" s="193">
        <f t="shared" si="2"/>
        <v>55.633802816901408</v>
      </c>
      <c r="J24" s="194">
        <f t="shared" si="10"/>
        <v>57.04225352112676</v>
      </c>
      <c r="K24" s="193">
        <f t="shared" ref="K24:K34" si="12">J24+(6/1.42)</f>
        <v>61.267605633802816</v>
      </c>
      <c r="L24" s="195">
        <v>18</v>
      </c>
      <c r="M24" s="196" t="s">
        <v>101</v>
      </c>
      <c r="N24" s="196">
        <v>17.3</v>
      </c>
      <c r="O24" s="197">
        <v>131</v>
      </c>
      <c r="P24" s="197">
        <v>136</v>
      </c>
      <c r="Q24" s="197">
        <v>15345291</v>
      </c>
      <c r="R24" s="198">
        <f t="shared" si="3"/>
        <v>5765</v>
      </c>
      <c r="S24" s="199">
        <f t="shared" si="4"/>
        <v>138.36000000000001</v>
      </c>
      <c r="T24" s="199">
        <f t="shared" si="5"/>
        <v>5.7649999999999997</v>
      </c>
      <c r="U24" s="200">
        <v>4.7</v>
      </c>
      <c r="V24" s="200">
        <f t="shared" si="6"/>
        <v>4.7</v>
      </c>
      <c r="W24" s="262" t="s">
        <v>152</v>
      </c>
      <c r="X24" s="256">
        <v>0</v>
      </c>
      <c r="Y24" s="256">
        <v>1038</v>
      </c>
      <c r="Z24" s="256">
        <v>1195</v>
      </c>
      <c r="AA24" s="256">
        <v>1185</v>
      </c>
      <c r="AB24" s="256">
        <v>1198</v>
      </c>
      <c r="AC24" s="201" t="s">
        <v>91</v>
      </c>
      <c r="AD24" s="201" t="s">
        <v>91</v>
      </c>
      <c r="AE24" s="201" t="s">
        <v>91</v>
      </c>
      <c r="AF24" s="202" t="s">
        <v>91</v>
      </c>
      <c r="AG24" s="202">
        <v>32653094</v>
      </c>
      <c r="AH24" s="203">
        <f t="shared" si="9"/>
        <v>1339</v>
      </c>
      <c r="AI24" s="204">
        <f t="shared" si="7"/>
        <v>232.26366001734607</v>
      </c>
      <c r="AJ24" s="205">
        <v>0</v>
      </c>
      <c r="AK24" s="205">
        <v>1</v>
      </c>
      <c r="AL24" s="205">
        <v>1</v>
      </c>
      <c r="AM24" s="205">
        <v>1</v>
      </c>
      <c r="AN24" s="205">
        <v>1</v>
      </c>
      <c r="AO24" s="329">
        <v>0</v>
      </c>
      <c r="AP24" s="256">
        <v>7190658</v>
      </c>
      <c r="AQ24" s="256">
        <f t="shared" si="8"/>
        <v>0</v>
      </c>
      <c r="AR24" s="208"/>
      <c r="AS24" s="207" t="s">
        <v>114</v>
      </c>
      <c r="AV24" s="214" t="s">
        <v>30</v>
      </c>
      <c r="AW24" s="214">
        <v>14.7</v>
      </c>
      <c r="AY24" s="257"/>
    </row>
    <row r="25" spans="1:51" x14ac:dyDescent="0.25">
      <c r="B25" s="190">
        <v>2.5833333333333299</v>
      </c>
      <c r="C25" s="190">
        <v>0.625</v>
      </c>
      <c r="D25" s="191">
        <v>5</v>
      </c>
      <c r="E25" s="192">
        <f t="shared" si="0"/>
        <v>3.5211267605633805</v>
      </c>
      <c r="F25" s="255">
        <v>81</v>
      </c>
      <c r="G25" s="192">
        <f t="shared" si="1"/>
        <v>57.04225352112676</v>
      </c>
      <c r="H25" s="193" t="s">
        <v>89</v>
      </c>
      <c r="I25" s="193">
        <f t="shared" si="2"/>
        <v>55.633802816901408</v>
      </c>
      <c r="J25" s="194">
        <f t="shared" si="10"/>
        <v>57.04225352112676</v>
      </c>
      <c r="K25" s="193">
        <f t="shared" si="12"/>
        <v>61.267605633802816</v>
      </c>
      <c r="L25" s="195">
        <v>18</v>
      </c>
      <c r="M25" s="196" t="s">
        <v>101</v>
      </c>
      <c r="N25" s="196">
        <v>16.899999999999999</v>
      </c>
      <c r="O25" s="197">
        <v>133</v>
      </c>
      <c r="P25" s="197">
        <v>135</v>
      </c>
      <c r="Q25" s="197">
        <v>15351003</v>
      </c>
      <c r="R25" s="198">
        <f t="shared" si="3"/>
        <v>5712</v>
      </c>
      <c r="S25" s="199">
        <f t="shared" si="4"/>
        <v>137.08799999999999</v>
      </c>
      <c r="T25" s="199">
        <f t="shared" si="5"/>
        <v>5.7119999999999997</v>
      </c>
      <c r="U25" s="200">
        <v>4.5999999999999996</v>
      </c>
      <c r="V25" s="200">
        <f t="shared" si="6"/>
        <v>4.5999999999999996</v>
      </c>
      <c r="W25" s="262" t="s">
        <v>152</v>
      </c>
      <c r="X25" s="256">
        <v>0</v>
      </c>
      <c r="Y25" s="256">
        <v>1004</v>
      </c>
      <c r="Z25" s="256">
        <v>1195</v>
      </c>
      <c r="AA25" s="256">
        <v>1185</v>
      </c>
      <c r="AB25" s="256">
        <v>1198</v>
      </c>
      <c r="AC25" s="201" t="s">
        <v>91</v>
      </c>
      <c r="AD25" s="201" t="s">
        <v>91</v>
      </c>
      <c r="AE25" s="201" t="s">
        <v>91</v>
      </c>
      <c r="AF25" s="202" t="s">
        <v>91</v>
      </c>
      <c r="AG25" s="202">
        <v>32654422</v>
      </c>
      <c r="AH25" s="203">
        <f t="shared" si="9"/>
        <v>1328</v>
      </c>
      <c r="AI25" s="204">
        <f t="shared" si="7"/>
        <v>232.49299719887955</v>
      </c>
      <c r="AJ25" s="205">
        <v>0</v>
      </c>
      <c r="AK25" s="205">
        <v>1</v>
      </c>
      <c r="AL25" s="205">
        <v>1</v>
      </c>
      <c r="AM25" s="205">
        <v>1</v>
      </c>
      <c r="AN25" s="205">
        <v>1</v>
      </c>
      <c r="AO25" s="329">
        <v>0</v>
      </c>
      <c r="AP25" s="256">
        <v>7190658</v>
      </c>
      <c r="AQ25" s="256">
        <f t="shared" si="8"/>
        <v>0</v>
      </c>
      <c r="AR25" s="206"/>
      <c r="AS25" s="207" t="s">
        <v>114</v>
      </c>
      <c r="AV25" s="214" t="s">
        <v>75</v>
      </c>
      <c r="AW25" s="214">
        <v>10.36</v>
      </c>
      <c r="AY25" s="257"/>
    </row>
    <row r="26" spans="1:51" x14ac:dyDescent="0.25">
      <c r="B26" s="190">
        <v>2.625</v>
      </c>
      <c r="C26" s="190">
        <v>0.66666666666666696</v>
      </c>
      <c r="D26" s="191">
        <v>5</v>
      </c>
      <c r="E26" s="192">
        <f t="shared" si="0"/>
        <v>3.5211267605633805</v>
      </c>
      <c r="F26" s="255">
        <v>81</v>
      </c>
      <c r="G26" s="192">
        <f t="shared" si="1"/>
        <v>57.04225352112676</v>
      </c>
      <c r="H26" s="193" t="s">
        <v>89</v>
      </c>
      <c r="I26" s="193">
        <f t="shared" si="2"/>
        <v>53.521126760563384</v>
      </c>
      <c r="J26" s="194">
        <f>(F26-3)/1.42</f>
        <v>54.929577464788736</v>
      </c>
      <c r="K26" s="193">
        <f t="shared" si="12"/>
        <v>59.154929577464792</v>
      </c>
      <c r="L26" s="195">
        <v>18</v>
      </c>
      <c r="M26" s="196" t="s">
        <v>101</v>
      </c>
      <c r="N26" s="196">
        <v>16.7</v>
      </c>
      <c r="O26" s="197">
        <v>134</v>
      </c>
      <c r="P26" s="197">
        <v>132</v>
      </c>
      <c r="Q26" s="197">
        <v>15356634</v>
      </c>
      <c r="R26" s="198">
        <f t="shared" si="3"/>
        <v>5631</v>
      </c>
      <c r="S26" s="199">
        <f t="shared" si="4"/>
        <v>135.14400000000001</v>
      </c>
      <c r="T26" s="199">
        <f t="shared" si="5"/>
        <v>5.6310000000000002</v>
      </c>
      <c r="U26" s="200">
        <v>4.5</v>
      </c>
      <c r="V26" s="200">
        <f t="shared" si="6"/>
        <v>4.5</v>
      </c>
      <c r="W26" s="262" t="s">
        <v>152</v>
      </c>
      <c r="X26" s="256">
        <v>0</v>
      </c>
      <c r="Y26" s="256">
        <v>1002</v>
      </c>
      <c r="Z26" s="256">
        <v>1195</v>
      </c>
      <c r="AA26" s="256">
        <v>1185</v>
      </c>
      <c r="AB26" s="256">
        <v>1198</v>
      </c>
      <c r="AC26" s="201" t="s">
        <v>91</v>
      </c>
      <c r="AD26" s="201" t="s">
        <v>91</v>
      </c>
      <c r="AE26" s="201" t="s">
        <v>91</v>
      </c>
      <c r="AF26" s="202" t="s">
        <v>91</v>
      </c>
      <c r="AG26" s="202">
        <v>32655736</v>
      </c>
      <c r="AH26" s="203">
        <f t="shared" si="9"/>
        <v>1314</v>
      </c>
      <c r="AI26" s="204">
        <f t="shared" si="7"/>
        <v>233.35109216835374</v>
      </c>
      <c r="AJ26" s="205">
        <v>0</v>
      </c>
      <c r="AK26" s="205">
        <v>1</v>
      </c>
      <c r="AL26" s="205">
        <v>1</v>
      </c>
      <c r="AM26" s="205">
        <v>1</v>
      </c>
      <c r="AN26" s="205">
        <v>1</v>
      </c>
      <c r="AO26" s="329">
        <v>0</v>
      </c>
      <c r="AP26" s="256">
        <v>7190658</v>
      </c>
      <c r="AQ26" s="256">
        <f t="shared" si="8"/>
        <v>0</v>
      </c>
      <c r="AR26" s="206"/>
      <c r="AS26" s="207" t="s">
        <v>114</v>
      </c>
      <c r="AV26" s="214" t="s">
        <v>115</v>
      </c>
      <c r="AW26" s="214">
        <v>1.01325</v>
      </c>
      <c r="AY26" s="257"/>
    </row>
    <row r="27" spans="1:51" x14ac:dyDescent="0.25">
      <c r="B27" s="190">
        <v>2.6666666666666701</v>
      </c>
      <c r="C27" s="190">
        <v>0.70833333333333404</v>
      </c>
      <c r="D27" s="191">
        <v>4</v>
      </c>
      <c r="E27" s="192">
        <f t="shared" si="0"/>
        <v>2.8169014084507045</v>
      </c>
      <c r="F27" s="255">
        <v>81</v>
      </c>
      <c r="G27" s="192">
        <f t="shared" si="1"/>
        <v>57.04225352112676</v>
      </c>
      <c r="H27" s="193" t="s">
        <v>89</v>
      </c>
      <c r="I27" s="193">
        <f t="shared" si="2"/>
        <v>53.521126760563384</v>
      </c>
      <c r="J27" s="194">
        <f t="shared" ref="J27:J32" si="13">(F27-3)/1.42</f>
        <v>54.929577464788736</v>
      </c>
      <c r="K27" s="193">
        <f t="shared" si="12"/>
        <v>59.154929577464792</v>
      </c>
      <c r="L27" s="195">
        <v>18</v>
      </c>
      <c r="M27" s="196" t="s">
        <v>101</v>
      </c>
      <c r="N27" s="196">
        <v>16.7</v>
      </c>
      <c r="O27" s="197">
        <v>128</v>
      </c>
      <c r="P27" s="197">
        <v>139</v>
      </c>
      <c r="Q27" s="197">
        <v>15362293</v>
      </c>
      <c r="R27" s="198">
        <f t="shared" si="3"/>
        <v>5659</v>
      </c>
      <c r="S27" s="199">
        <f t="shared" si="4"/>
        <v>135.816</v>
      </c>
      <c r="T27" s="199">
        <f t="shared" si="5"/>
        <v>5.6589999999999998</v>
      </c>
      <c r="U27" s="200">
        <v>3.9</v>
      </c>
      <c r="V27" s="200">
        <f t="shared" si="6"/>
        <v>3.9</v>
      </c>
      <c r="W27" s="262" t="s">
        <v>152</v>
      </c>
      <c r="X27" s="256">
        <v>0</v>
      </c>
      <c r="Y27" s="256">
        <v>1082</v>
      </c>
      <c r="Z27" s="256">
        <v>1195</v>
      </c>
      <c r="AA27" s="256">
        <v>1185</v>
      </c>
      <c r="AB27" s="256">
        <v>1198</v>
      </c>
      <c r="AC27" s="201" t="s">
        <v>91</v>
      </c>
      <c r="AD27" s="201" t="s">
        <v>91</v>
      </c>
      <c r="AE27" s="201" t="s">
        <v>91</v>
      </c>
      <c r="AF27" s="202" t="s">
        <v>91</v>
      </c>
      <c r="AG27" s="202">
        <v>32657062</v>
      </c>
      <c r="AH27" s="203">
        <f t="shared" si="9"/>
        <v>1326</v>
      </c>
      <c r="AI27" s="204">
        <f t="shared" si="7"/>
        <v>234.31701714083761</v>
      </c>
      <c r="AJ27" s="205">
        <v>0</v>
      </c>
      <c r="AK27" s="205">
        <v>1</v>
      </c>
      <c r="AL27" s="205">
        <v>1</v>
      </c>
      <c r="AM27" s="205">
        <v>1</v>
      </c>
      <c r="AN27" s="205">
        <v>1</v>
      </c>
      <c r="AO27" s="329">
        <v>0</v>
      </c>
      <c r="AP27" s="256">
        <v>7190658</v>
      </c>
      <c r="AQ27" s="256">
        <f t="shared" si="8"/>
        <v>0</v>
      </c>
      <c r="AR27" s="206"/>
      <c r="AS27" s="207" t="s">
        <v>114</v>
      </c>
      <c r="AV27" s="214" t="s">
        <v>116</v>
      </c>
      <c r="AW27" s="214">
        <v>1</v>
      </c>
      <c r="AY27" s="257"/>
    </row>
    <row r="28" spans="1:51" x14ac:dyDescent="0.25">
      <c r="B28" s="190">
        <v>2.7083333333333299</v>
      </c>
      <c r="C28" s="190">
        <v>0.750000000000002</v>
      </c>
      <c r="D28" s="191">
        <v>3</v>
      </c>
      <c r="E28" s="192">
        <f t="shared" si="0"/>
        <v>2.1126760563380285</v>
      </c>
      <c r="F28" s="255">
        <v>78</v>
      </c>
      <c r="G28" s="192">
        <f t="shared" si="1"/>
        <v>54.929577464788736</v>
      </c>
      <c r="H28" s="193" t="s">
        <v>89</v>
      </c>
      <c r="I28" s="193">
        <f t="shared" si="2"/>
        <v>51.408450704225352</v>
      </c>
      <c r="J28" s="194">
        <f t="shared" si="13"/>
        <v>52.816901408450704</v>
      </c>
      <c r="K28" s="193">
        <f t="shared" si="12"/>
        <v>57.04225352112676</v>
      </c>
      <c r="L28" s="195">
        <v>18</v>
      </c>
      <c r="M28" s="196" t="s">
        <v>101</v>
      </c>
      <c r="N28" s="196">
        <v>16.7</v>
      </c>
      <c r="O28" s="197">
        <v>131</v>
      </c>
      <c r="P28" s="197">
        <v>136</v>
      </c>
      <c r="Q28" s="197">
        <v>15367938</v>
      </c>
      <c r="R28" s="198">
        <f t="shared" si="3"/>
        <v>5645</v>
      </c>
      <c r="S28" s="199">
        <f t="shared" si="4"/>
        <v>135.47999999999999</v>
      </c>
      <c r="T28" s="199">
        <f t="shared" si="5"/>
        <v>5.6449999999999996</v>
      </c>
      <c r="U28" s="200">
        <v>3.5</v>
      </c>
      <c r="V28" s="200">
        <f t="shared" si="6"/>
        <v>3.5</v>
      </c>
      <c r="W28" s="262" t="s">
        <v>152</v>
      </c>
      <c r="X28" s="256">
        <v>0</v>
      </c>
      <c r="Y28" s="256">
        <v>1035</v>
      </c>
      <c r="Z28" s="256">
        <v>1195</v>
      </c>
      <c r="AA28" s="256">
        <v>1185</v>
      </c>
      <c r="AB28" s="256">
        <v>1198</v>
      </c>
      <c r="AC28" s="201" t="s">
        <v>91</v>
      </c>
      <c r="AD28" s="201" t="s">
        <v>91</v>
      </c>
      <c r="AE28" s="201" t="s">
        <v>91</v>
      </c>
      <c r="AF28" s="202" t="s">
        <v>91</v>
      </c>
      <c r="AG28" s="202">
        <v>32658380</v>
      </c>
      <c r="AH28" s="203">
        <f t="shared" si="9"/>
        <v>1318</v>
      </c>
      <c r="AI28" s="204">
        <f t="shared" si="7"/>
        <v>233.48095659875997</v>
      </c>
      <c r="AJ28" s="205">
        <v>0</v>
      </c>
      <c r="AK28" s="205">
        <v>1</v>
      </c>
      <c r="AL28" s="205">
        <v>1</v>
      </c>
      <c r="AM28" s="205">
        <v>1</v>
      </c>
      <c r="AN28" s="205">
        <v>1</v>
      </c>
      <c r="AO28" s="329">
        <v>0</v>
      </c>
      <c r="AP28" s="256">
        <v>7190658</v>
      </c>
      <c r="AQ28" s="256">
        <f t="shared" si="8"/>
        <v>0</v>
      </c>
      <c r="AR28" s="208"/>
      <c r="AS28" s="207" t="s">
        <v>114</v>
      </c>
      <c r="AV28" s="214" t="s">
        <v>117</v>
      </c>
      <c r="AW28" s="214">
        <v>101.325</v>
      </c>
      <c r="AY28" s="257"/>
    </row>
    <row r="29" spans="1:51" x14ac:dyDescent="0.25">
      <c r="B29" s="190">
        <v>2.75</v>
      </c>
      <c r="C29" s="190">
        <v>0.79166666666666896</v>
      </c>
      <c r="D29" s="191">
        <v>3</v>
      </c>
      <c r="E29" s="192">
        <f t="shared" si="0"/>
        <v>2.1126760563380285</v>
      </c>
      <c r="F29" s="255">
        <v>78</v>
      </c>
      <c r="G29" s="192">
        <f t="shared" si="1"/>
        <v>54.929577464788736</v>
      </c>
      <c r="H29" s="193" t="s">
        <v>89</v>
      </c>
      <c r="I29" s="193">
        <f t="shared" si="2"/>
        <v>51.408450704225352</v>
      </c>
      <c r="J29" s="194">
        <f t="shared" si="13"/>
        <v>52.816901408450704</v>
      </c>
      <c r="K29" s="193">
        <f t="shared" si="12"/>
        <v>57.04225352112676</v>
      </c>
      <c r="L29" s="195">
        <v>18</v>
      </c>
      <c r="M29" s="196" t="s">
        <v>101</v>
      </c>
      <c r="N29" s="196">
        <v>16.600000000000001</v>
      </c>
      <c r="O29" s="197">
        <v>138</v>
      </c>
      <c r="P29" s="197">
        <v>132</v>
      </c>
      <c r="Q29" s="197">
        <v>15373562</v>
      </c>
      <c r="R29" s="198">
        <f t="shared" si="3"/>
        <v>5624</v>
      </c>
      <c r="S29" s="199">
        <f t="shared" si="4"/>
        <v>134.976</v>
      </c>
      <c r="T29" s="199">
        <f t="shared" si="5"/>
        <v>5.6239999999999997</v>
      </c>
      <c r="U29" s="200">
        <v>3.4</v>
      </c>
      <c r="V29" s="200">
        <f t="shared" si="6"/>
        <v>3.4</v>
      </c>
      <c r="W29" s="262" t="s">
        <v>152</v>
      </c>
      <c r="X29" s="256">
        <v>0</v>
      </c>
      <c r="Y29" s="256">
        <v>998</v>
      </c>
      <c r="Z29" s="256">
        <v>1195</v>
      </c>
      <c r="AA29" s="256">
        <v>1185</v>
      </c>
      <c r="AB29" s="256">
        <v>1198</v>
      </c>
      <c r="AC29" s="201" t="s">
        <v>91</v>
      </c>
      <c r="AD29" s="201" t="s">
        <v>91</v>
      </c>
      <c r="AE29" s="201" t="s">
        <v>91</v>
      </c>
      <c r="AF29" s="202" t="s">
        <v>91</v>
      </c>
      <c r="AG29" s="202">
        <v>32659664</v>
      </c>
      <c r="AH29" s="203">
        <f t="shared" si="9"/>
        <v>1284</v>
      </c>
      <c r="AI29" s="204">
        <f t="shared" si="7"/>
        <v>228.30725462304412</v>
      </c>
      <c r="AJ29" s="205">
        <v>0</v>
      </c>
      <c r="AK29" s="205">
        <v>1</v>
      </c>
      <c r="AL29" s="205">
        <v>1</v>
      </c>
      <c r="AM29" s="205">
        <v>1</v>
      </c>
      <c r="AN29" s="205">
        <v>1</v>
      </c>
      <c r="AO29" s="329">
        <v>0</v>
      </c>
      <c r="AP29" s="256">
        <v>7190658</v>
      </c>
      <c r="AQ29" s="256">
        <f t="shared" si="8"/>
        <v>0</v>
      </c>
      <c r="AR29" s="206"/>
      <c r="AS29" s="207" t="s">
        <v>114</v>
      </c>
      <c r="AY29" s="257"/>
    </row>
    <row r="30" spans="1:51" x14ac:dyDescent="0.25">
      <c r="B30" s="190">
        <v>2.7916666666666701</v>
      </c>
      <c r="C30" s="190">
        <v>0.83333333333333703</v>
      </c>
      <c r="D30" s="191">
        <v>5</v>
      </c>
      <c r="E30" s="192">
        <f t="shared" si="0"/>
        <v>3.5211267605633805</v>
      </c>
      <c r="F30" s="255">
        <v>76</v>
      </c>
      <c r="G30" s="192">
        <f t="shared" si="1"/>
        <v>53.521126760563384</v>
      </c>
      <c r="H30" s="193" t="s">
        <v>89</v>
      </c>
      <c r="I30" s="193">
        <f t="shared" si="2"/>
        <v>50</v>
      </c>
      <c r="J30" s="194">
        <f t="shared" si="13"/>
        <v>51.408450704225352</v>
      </c>
      <c r="K30" s="193">
        <f t="shared" si="12"/>
        <v>55.633802816901408</v>
      </c>
      <c r="L30" s="195">
        <v>18</v>
      </c>
      <c r="M30" s="196" t="s">
        <v>101</v>
      </c>
      <c r="N30" s="196">
        <v>16.600000000000001</v>
      </c>
      <c r="O30" s="197">
        <v>126</v>
      </c>
      <c r="P30" s="197">
        <v>128</v>
      </c>
      <c r="Q30" s="197">
        <v>15378934</v>
      </c>
      <c r="R30" s="198">
        <f t="shared" si="3"/>
        <v>5372</v>
      </c>
      <c r="S30" s="199">
        <f t="shared" si="4"/>
        <v>128.928</v>
      </c>
      <c r="T30" s="199">
        <f t="shared" si="5"/>
        <v>5.3719999999999999</v>
      </c>
      <c r="U30" s="200">
        <v>3.3</v>
      </c>
      <c r="V30" s="200">
        <f t="shared" si="6"/>
        <v>3.3</v>
      </c>
      <c r="W30" s="262" t="s">
        <v>152</v>
      </c>
      <c r="X30" s="256">
        <v>0</v>
      </c>
      <c r="Y30" s="256">
        <v>997</v>
      </c>
      <c r="Z30" s="256">
        <v>1126</v>
      </c>
      <c r="AA30" s="256">
        <v>1185</v>
      </c>
      <c r="AB30" s="256">
        <v>1129</v>
      </c>
      <c r="AC30" s="201" t="s">
        <v>91</v>
      </c>
      <c r="AD30" s="201" t="s">
        <v>91</v>
      </c>
      <c r="AE30" s="201" t="s">
        <v>91</v>
      </c>
      <c r="AF30" s="202" t="s">
        <v>91</v>
      </c>
      <c r="AG30" s="202">
        <v>32660866</v>
      </c>
      <c r="AH30" s="203">
        <f t="shared" si="9"/>
        <v>1202</v>
      </c>
      <c r="AI30" s="204">
        <f t="shared" si="7"/>
        <v>223.75279225614298</v>
      </c>
      <c r="AJ30" s="205">
        <v>0</v>
      </c>
      <c r="AK30" s="205">
        <v>1</v>
      </c>
      <c r="AL30" s="205">
        <v>1</v>
      </c>
      <c r="AM30" s="205">
        <v>1</v>
      </c>
      <c r="AN30" s="205">
        <v>1</v>
      </c>
      <c r="AO30" s="329">
        <v>0</v>
      </c>
      <c r="AP30" s="256">
        <v>7190658</v>
      </c>
      <c r="AQ30" s="256">
        <f t="shared" si="8"/>
        <v>0</v>
      </c>
      <c r="AR30" s="206"/>
      <c r="AS30" s="207" t="s">
        <v>114</v>
      </c>
      <c r="AV30" s="398" t="s">
        <v>118</v>
      </c>
      <c r="AW30" s="398"/>
      <c r="AY30" s="257"/>
    </row>
    <row r="31" spans="1:51" x14ac:dyDescent="0.25">
      <c r="B31" s="190">
        <v>2.8333333333333299</v>
      </c>
      <c r="C31" s="190">
        <v>0.875000000000004</v>
      </c>
      <c r="D31" s="191">
        <v>10</v>
      </c>
      <c r="E31" s="192">
        <f>D31/1.42</f>
        <v>7.042253521126761</v>
      </c>
      <c r="F31" s="255">
        <v>76</v>
      </c>
      <c r="G31" s="192">
        <f t="shared" si="1"/>
        <v>53.521126760563384</v>
      </c>
      <c r="H31" s="193" t="s">
        <v>89</v>
      </c>
      <c r="I31" s="193">
        <f t="shared" si="2"/>
        <v>50</v>
      </c>
      <c r="J31" s="194">
        <f t="shared" si="13"/>
        <v>51.408450704225352</v>
      </c>
      <c r="K31" s="193">
        <f t="shared" si="12"/>
        <v>55.633802816901408</v>
      </c>
      <c r="L31" s="195">
        <v>18</v>
      </c>
      <c r="M31" s="196" t="s">
        <v>101</v>
      </c>
      <c r="N31" s="196">
        <v>16.100000000000001</v>
      </c>
      <c r="O31" s="197">
        <v>115</v>
      </c>
      <c r="P31" s="197">
        <v>126</v>
      </c>
      <c r="Q31" s="197">
        <v>15384259</v>
      </c>
      <c r="R31" s="198">
        <f t="shared" si="3"/>
        <v>5325</v>
      </c>
      <c r="S31" s="199">
        <f t="shared" si="4"/>
        <v>127.8</v>
      </c>
      <c r="T31" s="199">
        <f t="shared" si="5"/>
        <v>5.3250000000000002</v>
      </c>
      <c r="U31" s="200">
        <v>2.7</v>
      </c>
      <c r="V31" s="200">
        <f t="shared" si="6"/>
        <v>2.7</v>
      </c>
      <c r="W31" s="262" t="s">
        <v>153</v>
      </c>
      <c r="X31" s="256">
        <v>0</v>
      </c>
      <c r="Y31" s="256">
        <v>1071</v>
      </c>
      <c r="Z31" s="256">
        <v>1196</v>
      </c>
      <c r="AA31" s="256">
        <v>0</v>
      </c>
      <c r="AB31" s="256">
        <v>1199</v>
      </c>
      <c r="AC31" s="201" t="s">
        <v>91</v>
      </c>
      <c r="AD31" s="201" t="s">
        <v>91</v>
      </c>
      <c r="AE31" s="201" t="s">
        <v>91</v>
      </c>
      <c r="AF31" s="202" t="s">
        <v>91</v>
      </c>
      <c r="AG31" s="202">
        <v>32661934</v>
      </c>
      <c r="AH31" s="203">
        <f t="shared" si="9"/>
        <v>1068</v>
      </c>
      <c r="AI31" s="204">
        <f t="shared" si="7"/>
        <v>200.56338028169014</v>
      </c>
      <c r="AJ31" s="205">
        <v>0</v>
      </c>
      <c r="AK31" s="205">
        <v>1</v>
      </c>
      <c r="AL31" s="205">
        <v>1</v>
      </c>
      <c r="AM31" s="205">
        <v>0</v>
      </c>
      <c r="AN31" s="205">
        <v>1</v>
      </c>
      <c r="AO31" s="329">
        <v>0</v>
      </c>
      <c r="AP31" s="256">
        <v>7190658</v>
      </c>
      <c r="AQ31" s="256">
        <f t="shared" si="8"/>
        <v>0</v>
      </c>
      <c r="AR31" s="206"/>
      <c r="AS31" s="207" t="s">
        <v>114</v>
      </c>
      <c r="AV31" s="215" t="s">
        <v>30</v>
      </c>
      <c r="AW31" s="215" t="s">
        <v>75</v>
      </c>
      <c r="AY31" s="257"/>
    </row>
    <row r="32" spans="1:51" x14ac:dyDescent="0.25">
      <c r="B32" s="190">
        <v>2.875</v>
      </c>
      <c r="C32" s="190">
        <v>0.91666666666667096</v>
      </c>
      <c r="D32" s="191">
        <v>12</v>
      </c>
      <c r="E32" s="192">
        <f t="shared" si="0"/>
        <v>8.4507042253521139</v>
      </c>
      <c r="F32" s="255">
        <v>76</v>
      </c>
      <c r="G32" s="192">
        <f t="shared" si="1"/>
        <v>53.521126760563384</v>
      </c>
      <c r="H32" s="193" t="s">
        <v>89</v>
      </c>
      <c r="I32" s="193">
        <f t="shared" si="2"/>
        <v>50</v>
      </c>
      <c r="J32" s="194">
        <f t="shared" si="13"/>
        <v>51.408450704225352</v>
      </c>
      <c r="K32" s="193">
        <f t="shared" si="12"/>
        <v>55.633802816901408</v>
      </c>
      <c r="L32" s="195">
        <v>14</v>
      </c>
      <c r="M32" s="196" t="s">
        <v>119</v>
      </c>
      <c r="N32" s="196">
        <v>12.6</v>
      </c>
      <c r="O32" s="197">
        <v>119</v>
      </c>
      <c r="P32" s="197">
        <v>113</v>
      </c>
      <c r="Q32" s="197">
        <v>15389339</v>
      </c>
      <c r="R32" s="198">
        <f>Q32-Q31</f>
        <v>5080</v>
      </c>
      <c r="S32" s="199">
        <f t="shared" si="4"/>
        <v>121.92</v>
      </c>
      <c r="T32" s="199">
        <f t="shared" si="5"/>
        <v>5.08</v>
      </c>
      <c r="U32" s="200">
        <v>2.2999999999999998</v>
      </c>
      <c r="V32" s="200">
        <f t="shared" si="6"/>
        <v>2.2999999999999998</v>
      </c>
      <c r="W32" s="262" t="s">
        <v>153</v>
      </c>
      <c r="X32" s="256">
        <v>0</v>
      </c>
      <c r="Y32" s="256">
        <v>997</v>
      </c>
      <c r="Z32" s="256">
        <v>1196</v>
      </c>
      <c r="AA32" s="256">
        <v>0</v>
      </c>
      <c r="AB32" s="256">
        <v>1199</v>
      </c>
      <c r="AC32" s="201" t="s">
        <v>91</v>
      </c>
      <c r="AD32" s="201" t="s">
        <v>91</v>
      </c>
      <c r="AE32" s="201" t="s">
        <v>91</v>
      </c>
      <c r="AF32" s="202" t="s">
        <v>91</v>
      </c>
      <c r="AG32" s="202">
        <v>32662948</v>
      </c>
      <c r="AH32" s="203">
        <f t="shared" si="9"/>
        <v>1014</v>
      </c>
      <c r="AI32" s="204">
        <f t="shared" si="7"/>
        <v>199.60629921259843</v>
      </c>
      <c r="AJ32" s="205">
        <v>0</v>
      </c>
      <c r="AK32" s="205">
        <v>1</v>
      </c>
      <c r="AL32" s="205">
        <v>1</v>
      </c>
      <c r="AM32" s="205">
        <v>0</v>
      </c>
      <c r="AN32" s="205">
        <v>1</v>
      </c>
      <c r="AO32" s="329">
        <v>0</v>
      </c>
      <c r="AP32" s="256">
        <v>7190658</v>
      </c>
      <c r="AQ32" s="256">
        <f t="shared" si="8"/>
        <v>0</v>
      </c>
      <c r="AR32" s="208"/>
      <c r="AS32" s="207" t="s">
        <v>114</v>
      </c>
      <c r="AV32" s="216">
        <v>1</v>
      </c>
      <c r="AW32" s="216">
        <f>IFERROR(AV32*VLOOKUP(AV31,AV24:AW28,2,FALSE)/VLOOKUP(AW31,AV24:AW28,2,FALSE),"Enter Unit and Value")</f>
        <v>1.4189189189189189</v>
      </c>
      <c r="AY32" s="257"/>
    </row>
    <row r="33" spans="2:51" x14ac:dyDescent="0.25">
      <c r="B33" s="190">
        <v>2.9166666666666701</v>
      </c>
      <c r="C33" s="190">
        <v>0.95833333333333803</v>
      </c>
      <c r="D33" s="191">
        <v>7</v>
      </c>
      <c r="E33" s="192">
        <f t="shared" si="0"/>
        <v>4.9295774647887329</v>
      </c>
      <c r="F33" s="255">
        <v>66</v>
      </c>
      <c r="G33" s="192">
        <f t="shared" si="1"/>
        <v>46.478873239436624</v>
      </c>
      <c r="H33" s="193" t="s">
        <v>89</v>
      </c>
      <c r="I33" s="193">
        <f>J33-(2/1.42)</f>
        <v>41.549295774647888</v>
      </c>
      <c r="J33" s="194">
        <f t="shared" ref="J33:J34" si="14">(F33-5)/1.42</f>
        <v>42.95774647887324</v>
      </c>
      <c r="K33" s="193">
        <f t="shared" si="12"/>
        <v>47.183098591549296</v>
      </c>
      <c r="L33" s="195">
        <v>14</v>
      </c>
      <c r="M33" s="196" t="s">
        <v>119</v>
      </c>
      <c r="N33" s="196">
        <v>11.9</v>
      </c>
      <c r="O33" s="197">
        <v>126</v>
      </c>
      <c r="P33" s="197">
        <v>105</v>
      </c>
      <c r="Q33" s="197">
        <v>15393792</v>
      </c>
      <c r="R33" s="198">
        <f t="shared" si="3"/>
        <v>4453</v>
      </c>
      <c r="S33" s="199">
        <f t="shared" si="4"/>
        <v>106.872</v>
      </c>
      <c r="T33" s="199">
        <f t="shared" si="5"/>
        <v>4.4530000000000003</v>
      </c>
      <c r="U33" s="200">
        <v>3</v>
      </c>
      <c r="V33" s="200">
        <f t="shared" si="6"/>
        <v>3</v>
      </c>
      <c r="W33" s="262" t="s">
        <v>132</v>
      </c>
      <c r="X33" s="256">
        <v>0</v>
      </c>
      <c r="Y33" s="256">
        <v>0</v>
      </c>
      <c r="Z33" s="256">
        <v>1154</v>
      </c>
      <c r="AA33" s="256">
        <v>0</v>
      </c>
      <c r="AB33" s="256">
        <v>1100</v>
      </c>
      <c r="AC33" s="201" t="s">
        <v>91</v>
      </c>
      <c r="AD33" s="201" t="s">
        <v>91</v>
      </c>
      <c r="AE33" s="201" t="s">
        <v>91</v>
      </c>
      <c r="AF33" s="202" t="s">
        <v>91</v>
      </c>
      <c r="AG33" s="202">
        <v>32663746</v>
      </c>
      <c r="AH33" s="203">
        <f t="shared" si="9"/>
        <v>798</v>
      </c>
      <c r="AI33" s="204">
        <f t="shared" si="7"/>
        <v>179.20503031664046</v>
      </c>
      <c r="AJ33" s="205">
        <v>0</v>
      </c>
      <c r="AK33" s="205">
        <v>0</v>
      </c>
      <c r="AL33" s="205">
        <v>1</v>
      </c>
      <c r="AM33" s="205">
        <v>0</v>
      </c>
      <c r="AN33" s="205">
        <v>1</v>
      </c>
      <c r="AO33" s="329">
        <v>0.35</v>
      </c>
      <c r="AP33" s="328">
        <v>7191346</v>
      </c>
      <c r="AQ33" s="256">
        <f t="shared" si="8"/>
        <v>688</v>
      </c>
      <c r="AR33" s="206"/>
      <c r="AS33" s="207" t="s">
        <v>114</v>
      </c>
      <c r="AY33" s="257"/>
    </row>
    <row r="34" spans="2:51" x14ac:dyDescent="0.25">
      <c r="B34" s="190">
        <v>2.9583333333333299</v>
      </c>
      <c r="C34" s="190">
        <v>1</v>
      </c>
      <c r="D34" s="191">
        <v>11</v>
      </c>
      <c r="E34" s="192">
        <f t="shared" si="0"/>
        <v>7.746478873239437</v>
      </c>
      <c r="F34" s="255">
        <v>66</v>
      </c>
      <c r="G34" s="192">
        <f t="shared" si="1"/>
        <v>46.478873239436624</v>
      </c>
      <c r="H34" s="193" t="s">
        <v>89</v>
      </c>
      <c r="I34" s="193">
        <f t="shared" si="2"/>
        <v>41.549295774647888</v>
      </c>
      <c r="J34" s="194">
        <f t="shared" si="14"/>
        <v>42.95774647887324</v>
      </c>
      <c r="K34" s="193">
        <f t="shared" si="12"/>
        <v>47.183098591549296</v>
      </c>
      <c r="L34" s="195">
        <v>14</v>
      </c>
      <c r="M34" s="196" t="s">
        <v>119</v>
      </c>
      <c r="N34" s="217">
        <v>11.5</v>
      </c>
      <c r="O34" s="197">
        <v>123</v>
      </c>
      <c r="P34" s="197">
        <v>92</v>
      </c>
      <c r="Q34" s="197">
        <v>15397942</v>
      </c>
      <c r="R34" s="198">
        <f t="shared" si="3"/>
        <v>4150</v>
      </c>
      <c r="S34" s="199">
        <f t="shared" si="4"/>
        <v>99.6</v>
      </c>
      <c r="T34" s="199">
        <f t="shared" si="5"/>
        <v>4.1500000000000004</v>
      </c>
      <c r="U34" s="200">
        <v>4</v>
      </c>
      <c r="V34" s="200">
        <f t="shared" si="6"/>
        <v>4</v>
      </c>
      <c r="W34" s="262" t="s">
        <v>132</v>
      </c>
      <c r="X34" s="256">
        <v>0</v>
      </c>
      <c r="Y34" s="256">
        <v>0</v>
      </c>
      <c r="Z34" s="256">
        <v>1035</v>
      </c>
      <c r="AA34" s="256">
        <v>0</v>
      </c>
      <c r="AB34" s="256">
        <v>1100</v>
      </c>
      <c r="AC34" s="201" t="s">
        <v>91</v>
      </c>
      <c r="AD34" s="201" t="s">
        <v>91</v>
      </c>
      <c r="AE34" s="201" t="s">
        <v>91</v>
      </c>
      <c r="AF34" s="202" t="s">
        <v>91</v>
      </c>
      <c r="AG34" s="202">
        <v>32664458</v>
      </c>
      <c r="AH34" s="203">
        <f t="shared" si="9"/>
        <v>712</v>
      </c>
      <c r="AI34" s="204">
        <f t="shared" si="7"/>
        <v>171.56626506024094</v>
      </c>
      <c r="AJ34" s="205">
        <v>0</v>
      </c>
      <c r="AK34" s="205">
        <v>0</v>
      </c>
      <c r="AL34" s="205">
        <v>1</v>
      </c>
      <c r="AM34" s="205">
        <v>0</v>
      </c>
      <c r="AN34" s="205">
        <v>1</v>
      </c>
      <c r="AO34" s="329">
        <v>0.35</v>
      </c>
      <c r="AP34" s="328">
        <v>7192259</v>
      </c>
      <c r="AQ34" s="256">
        <f t="shared" si="8"/>
        <v>913</v>
      </c>
      <c r="AR34" s="206"/>
      <c r="AS34" s="207" t="s">
        <v>114</v>
      </c>
      <c r="AV34" s="212" t="s">
        <v>120</v>
      </c>
      <c r="AW34" s="218" t="s">
        <v>31</v>
      </c>
      <c r="AY34" s="257"/>
    </row>
    <row r="35" spans="2:51" x14ac:dyDescent="0.25">
      <c r="B35" s="219"/>
      <c r="C35" s="220"/>
      <c r="D35" s="219"/>
      <c r="E35" s="221"/>
      <c r="F35" s="221"/>
      <c r="G35" s="222"/>
      <c r="H35" s="223"/>
      <c r="I35" s="221"/>
      <c r="J35" s="221"/>
      <c r="K35" s="222"/>
      <c r="L35" s="399" t="s">
        <v>121</v>
      </c>
      <c r="M35" s="400"/>
      <c r="N35" s="401"/>
      <c r="O35" s="224"/>
      <c r="P35" s="224">
        <f>AVERAGE(P11:P34)</f>
        <v>123.875</v>
      </c>
      <c r="Q35" s="225">
        <f>Q34-Q10</f>
        <v>123785</v>
      </c>
      <c r="R35" s="226">
        <f>SUM(R11:R34)</f>
        <v>123785</v>
      </c>
      <c r="S35" s="227">
        <f>AVERAGE(S11:S34)</f>
        <v>123.78499999999998</v>
      </c>
      <c r="T35" s="227">
        <f>SUM(T11:T34)</f>
        <v>123.78500000000001</v>
      </c>
      <c r="U35" s="223"/>
      <c r="V35" s="223"/>
      <c r="W35" s="213"/>
      <c r="X35" s="228"/>
      <c r="Y35" s="229"/>
      <c r="Z35" s="229"/>
      <c r="AA35" s="229"/>
      <c r="AB35" s="230"/>
      <c r="AC35" s="228"/>
      <c r="AD35" s="229"/>
      <c r="AE35" s="230"/>
      <c r="AF35" s="231"/>
      <c r="AG35" s="232">
        <f>AG34-AG10</f>
        <v>25952</v>
      </c>
      <c r="AH35" s="233">
        <f>SUM(AH11:AH34)</f>
        <v>25952</v>
      </c>
      <c r="AI35" s="234">
        <f>$AH$35/$T35</f>
        <v>209.653835278911</v>
      </c>
      <c r="AJ35" s="231"/>
      <c r="AK35" s="235"/>
      <c r="AL35" s="235"/>
      <c r="AM35" s="235"/>
      <c r="AN35" s="236"/>
      <c r="AO35" s="237"/>
      <c r="AP35" s="238"/>
      <c r="AQ35" s="239">
        <f>SUM(AQ11:AQ34)</f>
        <v>7106</v>
      </c>
      <c r="AR35" s="240" t="e">
        <f>AVERAGE(AR11:AR34)</f>
        <v>#DIV/0!</v>
      </c>
      <c r="AS35" s="237"/>
      <c r="AV35" s="241" t="s">
        <v>31</v>
      </c>
      <c r="AW35" s="241">
        <v>1</v>
      </c>
      <c r="AY35" s="257"/>
    </row>
    <row r="36" spans="2:51" x14ac:dyDescent="0.25">
      <c r="B36" s="242"/>
      <c r="C36" s="242"/>
      <c r="D36" s="242"/>
      <c r="E36" s="243"/>
      <c r="F36" s="243"/>
      <c r="G36" s="243"/>
      <c r="H36" s="243"/>
      <c r="I36" s="244"/>
      <c r="J36" s="244"/>
      <c r="K36" s="244"/>
      <c r="L36" s="254"/>
      <c r="M36" s="254"/>
      <c r="N36" s="254"/>
      <c r="O36" s="254"/>
      <c r="P36" s="254"/>
      <c r="Q36" s="254"/>
      <c r="R36" s="254"/>
      <c r="S36" s="254"/>
      <c r="T36" s="254"/>
      <c r="U36" s="245"/>
      <c r="V36" s="245"/>
      <c r="W36" s="254"/>
      <c r="X36" s="254"/>
      <c r="Y36" s="254"/>
      <c r="Z36" s="258"/>
      <c r="AA36" s="254"/>
      <c r="AB36" s="254"/>
      <c r="AC36" s="254"/>
      <c r="AD36" s="254"/>
      <c r="AE36" s="254"/>
      <c r="AH36" s="246"/>
      <c r="AM36" s="254"/>
      <c r="AN36" s="254"/>
      <c r="AO36" s="254"/>
      <c r="AP36" s="254"/>
      <c r="AQ36" s="254"/>
      <c r="AR36" s="254"/>
      <c r="AV36" s="241" t="s">
        <v>122</v>
      </c>
      <c r="AW36" s="241">
        <v>41.67</v>
      </c>
      <c r="AY36" s="257"/>
    </row>
    <row r="37" spans="2:51" x14ac:dyDescent="0.25">
      <c r="B37" s="275" t="s">
        <v>123</v>
      </c>
      <c r="C37" s="275"/>
      <c r="D37" s="275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58"/>
      <c r="X37" s="258"/>
      <c r="Y37" s="258"/>
      <c r="Z37" s="258"/>
      <c r="AA37" s="258"/>
      <c r="AB37" s="258"/>
      <c r="AC37" s="258"/>
      <c r="AD37" s="258"/>
      <c r="AE37" s="258"/>
      <c r="AM37" s="169"/>
      <c r="AN37" s="254"/>
      <c r="AO37" s="254"/>
      <c r="AP37" s="254"/>
      <c r="AQ37" s="254"/>
      <c r="AR37" s="258"/>
      <c r="AV37" s="241" t="s">
        <v>124</v>
      </c>
      <c r="AW37" s="241">
        <v>11.574999999999999</v>
      </c>
      <c r="AY37" s="257"/>
    </row>
    <row r="38" spans="2:51" x14ac:dyDescent="0.25">
      <c r="B38" s="355" t="s">
        <v>290</v>
      </c>
      <c r="C38" s="275"/>
      <c r="D38" s="275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58"/>
      <c r="X38" s="258"/>
      <c r="Y38" s="258"/>
      <c r="Z38" s="258"/>
      <c r="AA38" s="258"/>
      <c r="AB38" s="258"/>
      <c r="AC38" s="258"/>
      <c r="AD38" s="258"/>
      <c r="AE38" s="258"/>
      <c r="AM38" s="169"/>
      <c r="AN38" s="254"/>
      <c r="AO38" s="254"/>
      <c r="AP38" s="254"/>
      <c r="AQ38" s="254"/>
      <c r="AR38" s="258"/>
      <c r="AV38" s="247"/>
      <c r="AW38" s="247"/>
      <c r="AY38" s="257"/>
    </row>
    <row r="39" spans="2:51" x14ac:dyDescent="0.25">
      <c r="B39" s="295" t="s">
        <v>170</v>
      </c>
      <c r="C39" s="275"/>
      <c r="D39" s="275"/>
      <c r="E39" s="263"/>
      <c r="F39" s="263"/>
      <c r="G39" s="263"/>
      <c r="H39" s="263"/>
      <c r="I39" s="263"/>
      <c r="J39" s="263"/>
      <c r="K39" s="263"/>
      <c r="L39" s="263"/>
      <c r="M39" s="263"/>
      <c r="N39" s="263"/>
      <c r="O39" s="263"/>
      <c r="P39" s="263"/>
      <c r="Q39" s="263"/>
      <c r="R39" s="263"/>
      <c r="S39" s="263"/>
      <c r="T39" s="263"/>
      <c r="U39" s="263"/>
      <c r="V39" s="263"/>
      <c r="W39" s="258"/>
      <c r="X39" s="258"/>
      <c r="Y39" s="258"/>
      <c r="Z39" s="258"/>
      <c r="AA39" s="258"/>
      <c r="AB39" s="258"/>
      <c r="AC39" s="258"/>
      <c r="AD39" s="258"/>
      <c r="AE39" s="258"/>
      <c r="AM39" s="169"/>
      <c r="AN39" s="254"/>
      <c r="AO39" s="254"/>
      <c r="AP39" s="254"/>
      <c r="AQ39" s="254"/>
      <c r="AR39" s="258"/>
      <c r="AV39" s="247"/>
      <c r="AW39" s="247"/>
      <c r="AY39" s="257"/>
    </row>
    <row r="40" spans="2:51" x14ac:dyDescent="0.25">
      <c r="B40" s="273" t="s">
        <v>131</v>
      </c>
      <c r="C40" s="264"/>
      <c r="D40" s="264"/>
      <c r="E40" s="264"/>
      <c r="F40" s="264"/>
      <c r="G40" s="264"/>
      <c r="H40" s="264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3"/>
      <c r="T40" s="263"/>
      <c r="U40" s="263"/>
      <c r="V40" s="263"/>
      <c r="W40" s="258"/>
      <c r="X40" s="258"/>
      <c r="Y40" s="258"/>
      <c r="Z40" s="258"/>
      <c r="AA40" s="258"/>
      <c r="AB40" s="258"/>
      <c r="AC40" s="258"/>
      <c r="AD40" s="258"/>
      <c r="AE40" s="258"/>
      <c r="AM40" s="169"/>
      <c r="AN40" s="254"/>
      <c r="AO40" s="254"/>
      <c r="AP40" s="254"/>
      <c r="AQ40" s="254"/>
      <c r="AR40" s="258"/>
      <c r="AV40" s="247"/>
      <c r="AW40" s="247"/>
      <c r="AY40" s="257"/>
    </row>
    <row r="41" spans="2:51" x14ac:dyDescent="0.25">
      <c r="B41" s="276" t="s">
        <v>141</v>
      </c>
      <c r="C41" s="264"/>
      <c r="D41" s="264"/>
      <c r="E41" s="264"/>
      <c r="F41" s="264"/>
      <c r="G41" s="264"/>
      <c r="H41" s="264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3"/>
      <c r="T41" s="263"/>
      <c r="U41" s="263"/>
      <c r="V41" s="263"/>
      <c r="W41" s="258"/>
      <c r="X41" s="258"/>
      <c r="Y41" s="258"/>
      <c r="Z41" s="258"/>
      <c r="AA41" s="258"/>
      <c r="AB41" s="258"/>
      <c r="AC41" s="258"/>
      <c r="AD41" s="258"/>
      <c r="AE41" s="258"/>
      <c r="AM41" s="169"/>
      <c r="AN41" s="254"/>
      <c r="AO41" s="254"/>
      <c r="AP41" s="254"/>
      <c r="AQ41" s="254"/>
      <c r="AR41" s="258"/>
      <c r="AV41" s="247"/>
      <c r="AW41" s="247"/>
      <c r="AY41" s="257"/>
    </row>
    <row r="42" spans="2:51" x14ac:dyDescent="0.25">
      <c r="B42" s="268" t="s">
        <v>298</v>
      </c>
      <c r="C42" s="264"/>
      <c r="D42" s="264"/>
      <c r="E42" s="264"/>
      <c r="F42" s="264"/>
      <c r="G42" s="264"/>
      <c r="H42" s="264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9"/>
      <c r="T42" s="269"/>
      <c r="U42" s="269"/>
      <c r="V42" s="269"/>
      <c r="W42" s="258"/>
      <c r="X42" s="258"/>
      <c r="Y42" s="258"/>
      <c r="Z42" s="258"/>
      <c r="AA42" s="258"/>
      <c r="AB42" s="258"/>
      <c r="AC42" s="258"/>
      <c r="AD42" s="258"/>
      <c r="AE42" s="258"/>
      <c r="AM42" s="259"/>
      <c r="AN42" s="259"/>
      <c r="AO42" s="259"/>
      <c r="AP42" s="259"/>
      <c r="AQ42" s="259"/>
      <c r="AR42" s="259"/>
      <c r="AS42" s="260"/>
      <c r="AV42" s="257"/>
      <c r="AW42" s="301"/>
      <c r="AX42" s="301"/>
      <c r="AY42" s="301"/>
    </row>
    <row r="43" spans="2:51" x14ac:dyDescent="0.25">
      <c r="B43" s="276" t="s">
        <v>126</v>
      </c>
      <c r="C43" s="264"/>
      <c r="D43" s="264"/>
      <c r="E43" s="274"/>
      <c r="F43" s="274"/>
      <c r="G43" s="274"/>
      <c r="H43" s="264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9"/>
      <c r="T43" s="269"/>
      <c r="U43" s="269"/>
      <c r="V43" s="269"/>
      <c r="W43" s="258"/>
      <c r="X43" s="258"/>
      <c r="Y43" s="258"/>
      <c r="Z43" s="258"/>
      <c r="AA43" s="258"/>
      <c r="AB43" s="258"/>
      <c r="AC43" s="258"/>
      <c r="AD43" s="258"/>
      <c r="AE43" s="258"/>
      <c r="AM43" s="259"/>
      <c r="AN43" s="259"/>
      <c r="AO43" s="259"/>
      <c r="AP43" s="259"/>
      <c r="AQ43" s="259"/>
      <c r="AR43" s="259"/>
      <c r="AS43" s="260"/>
      <c r="AV43" s="257"/>
      <c r="AW43" s="301"/>
      <c r="AX43" s="301"/>
      <c r="AY43" s="301"/>
    </row>
    <row r="44" spans="2:51" x14ac:dyDescent="0.25">
      <c r="B44" s="336" t="s">
        <v>224</v>
      </c>
      <c r="C44" s="248"/>
      <c r="D44" s="248"/>
      <c r="E44" s="248"/>
      <c r="F44" s="248"/>
      <c r="G44" s="248"/>
      <c r="H44" s="248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9"/>
      <c r="T44" s="269"/>
      <c r="U44" s="269"/>
      <c r="V44" s="269"/>
      <c r="W44" s="258"/>
      <c r="X44" s="258"/>
      <c r="Y44" s="258"/>
      <c r="Z44" s="258"/>
      <c r="AA44" s="258"/>
      <c r="AB44" s="258"/>
      <c r="AC44" s="258"/>
      <c r="AD44" s="258"/>
      <c r="AE44" s="258"/>
      <c r="AM44" s="259"/>
      <c r="AN44" s="259"/>
      <c r="AO44" s="259"/>
      <c r="AP44" s="259"/>
      <c r="AQ44" s="259"/>
      <c r="AR44" s="259"/>
      <c r="AS44" s="260"/>
      <c r="AV44" s="257"/>
      <c r="AW44" s="301"/>
      <c r="AX44" s="301"/>
      <c r="AY44" s="301"/>
    </row>
    <row r="45" spans="2:51" x14ac:dyDescent="0.25">
      <c r="B45" s="276" t="s">
        <v>127</v>
      </c>
      <c r="C45" s="264"/>
      <c r="D45" s="264"/>
      <c r="E45" s="264"/>
      <c r="F45" s="264"/>
      <c r="G45" s="264"/>
      <c r="H45" s="264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9"/>
      <c r="T45" s="269"/>
      <c r="U45" s="269"/>
      <c r="V45" s="269"/>
      <c r="W45" s="258"/>
      <c r="X45" s="258"/>
      <c r="Y45" s="258"/>
      <c r="Z45" s="258"/>
      <c r="AA45" s="258"/>
      <c r="AB45" s="258"/>
      <c r="AC45" s="258"/>
      <c r="AD45" s="258"/>
      <c r="AE45" s="258"/>
      <c r="AM45" s="259"/>
      <c r="AN45" s="259"/>
      <c r="AO45" s="259"/>
      <c r="AP45" s="259"/>
      <c r="AQ45" s="259"/>
      <c r="AR45" s="259"/>
      <c r="AS45" s="260"/>
      <c r="AV45" s="257"/>
      <c r="AW45" s="301"/>
      <c r="AX45" s="301"/>
      <c r="AY45" s="301"/>
    </row>
    <row r="46" spans="2:51" ht="16.5" customHeight="1" x14ac:dyDescent="0.25">
      <c r="B46" s="267" t="s">
        <v>128</v>
      </c>
      <c r="C46" s="264"/>
      <c r="D46" s="264"/>
      <c r="E46" s="264"/>
      <c r="F46" s="264"/>
      <c r="G46" s="264"/>
      <c r="H46" s="264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9"/>
      <c r="U46" s="269"/>
      <c r="V46" s="269"/>
      <c r="W46" s="258"/>
      <c r="X46" s="258"/>
      <c r="Y46" s="258"/>
      <c r="Z46" s="258"/>
      <c r="AA46" s="258"/>
      <c r="AB46" s="258"/>
      <c r="AC46" s="258"/>
      <c r="AD46" s="258"/>
      <c r="AE46" s="258"/>
      <c r="AM46" s="259"/>
      <c r="AN46" s="259"/>
      <c r="AO46" s="259"/>
      <c r="AP46" s="259"/>
      <c r="AQ46" s="259"/>
      <c r="AR46" s="259"/>
      <c r="AS46" s="260"/>
      <c r="AV46" s="257"/>
      <c r="AW46" s="301"/>
      <c r="AX46" s="301"/>
      <c r="AY46" s="301"/>
    </row>
    <row r="47" spans="2:51" x14ac:dyDescent="0.25">
      <c r="B47" s="267" t="s">
        <v>161</v>
      </c>
      <c r="C47" s="264"/>
      <c r="D47" s="264"/>
      <c r="E47" s="264"/>
      <c r="F47" s="264"/>
      <c r="G47" s="264"/>
      <c r="H47" s="264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9"/>
      <c r="U47" s="269"/>
      <c r="V47" s="269"/>
      <c r="W47" s="258"/>
      <c r="X47" s="258"/>
      <c r="Y47" s="258"/>
      <c r="Z47" s="258"/>
      <c r="AA47" s="258"/>
      <c r="AB47" s="258"/>
      <c r="AC47" s="258"/>
      <c r="AD47" s="258"/>
      <c r="AE47" s="258"/>
      <c r="AM47" s="259"/>
      <c r="AN47" s="259"/>
      <c r="AO47" s="259"/>
      <c r="AP47" s="259"/>
      <c r="AQ47" s="259"/>
      <c r="AR47" s="259"/>
      <c r="AS47" s="260"/>
      <c r="AV47" s="257"/>
      <c r="AW47" s="301"/>
      <c r="AX47" s="301"/>
      <c r="AY47" s="301"/>
    </row>
    <row r="48" spans="2:51" x14ac:dyDescent="0.25">
      <c r="B48" s="276" t="s">
        <v>299</v>
      </c>
      <c r="C48" s="264"/>
      <c r="D48" s="264"/>
      <c r="E48" s="264"/>
      <c r="F48" s="264"/>
      <c r="G48" s="264"/>
      <c r="H48" s="264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71"/>
      <c r="T48" s="269"/>
      <c r="U48" s="269"/>
      <c r="V48" s="269"/>
      <c r="W48" s="258"/>
      <c r="X48" s="258"/>
      <c r="Y48" s="258"/>
      <c r="Z48" s="258"/>
      <c r="AA48" s="258"/>
      <c r="AB48" s="258"/>
      <c r="AC48" s="258"/>
      <c r="AD48" s="258"/>
      <c r="AE48" s="258"/>
      <c r="AM48" s="259"/>
      <c r="AN48" s="259"/>
      <c r="AO48" s="259"/>
      <c r="AP48" s="259"/>
      <c r="AQ48" s="259"/>
      <c r="AR48" s="259"/>
      <c r="AS48" s="260"/>
      <c r="AV48" s="257"/>
      <c r="AW48" s="301"/>
      <c r="AX48" s="301"/>
      <c r="AY48" s="301"/>
    </row>
    <row r="49" spans="2:51" x14ac:dyDescent="0.25">
      <c r="B49" s="276" t="s">
        <v>137</v>
      </c>
      <c r="C49" s="264"/>
      <c r="D49" s="264"/>
      <c r="E49" s="264"/>
      <c r="F49" s="264"/>
      <c r="G49" s="264"/>
      <c r="H49" s="264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71"/>
      <c r="T49" s="269"/>
      <c r="U49" s="269"/>
      <c r="V49" s="269"/>
      <c r="W49" s="258"/>
      <c r="X49" s="258"/>
      <c r="Y49" s="258"/>
      <c r="Z49" s="258"/>
      <c r="AA49" s="258"/>
      <c r="AB49" s="258"/>
      <c r="AC49" s="258"/>
      <c r="AD49" s="258"/>
      <c r="AE49" s="258"/>
      <c r="AM49" s="259"/>
      <c r="AN49" s="259"/>
      <c r="AO49" s="259"/>
      <c r="AP49" s="259"/>
      <c r="AQ49" s="259"/>
      <c r="AR49" s="259"/>
      <c r="AS49" s="260"/>
      <c r="AV49" s="257"/>
      <c r="AW49" s="301"/>
      <c r="AX49" s="301"/>
      <c r="AY49" s="301"/>
    </row>
    <row r="50" spans="2:51" x14ac:dyDescent="0.25">
      <c r="B50" s="261" t="s">
        <v>177</v>
      </c>
      <c r="C50" s="248"/>
      <c r="D50" s="248"/>
      <c r="E50" s="248"/>
      <c r="F50" s="248"/>
      <c r="G50" s="248"/>
      <c r="H50" s="248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9"/>
      <c r="U50" s="269"/>
      <c r="V50" s="269"/>
      <c r="W50" s="258"/>
      <c r="X50" s="258"/>
      <c r="Y50" s="258"/>
      <c r="Z50" s="258"/>
      <c r="AA50" s="258"/>
      <c r="AB50" s="258"/>
      <c r="AC50" s="258"/>
      <c r="AD50" s="258"/>
      <c r="AE50" s="258"/>
      <c r="AM50" s="259"/>
      <c r="AN50" s="259"/>
      <c r="AO50" s="259"/>
      <c r="AP50" s="259"/>
      <c r="AQ50" s="259"/>
      <c r="AR50" s="259"/>
      <c r="AS50" s="260"/>
      <c r="AV50" s="257"/>
      <c r="AW50" s="301"/>
      <c r="AX50" s="301"/>
      <c r="AY50" s="301"/>
    </row>
    <row r="51" spans="2:51" x14ac:dyDescent="0.25">
      <c r="B51" s="276" t="s">
        <v>138</v>
      </c>
      <c r="C51" s="264"/>
      <c r="D51" s="264"/>
      <c r="E51" s="264"/>
      <c r="F51" s="264"/>
      <c r="G51" s="264"/>
      <c r="H51" s="264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71"/>
      <c r="U51" s="250"/>
      <c r="V51" s="250"/>
      <c r="W51" s="258"/>
      <c r="X51" s="258"/>
      <c r="Y51" s="258"/>
      <c r="Z51" s="258"/>
      <c r="AA51" s="258"/>
      <c r="AB51" s="258"/>
      <c r="AC51" s="258"/>
      <c r="AD51" s="258"/>
      <c r="AE51" s="258"/>
      <c r="AM51" s="259"/>
      <c r="AN51" s="259"/>
      <c r="AO51" s="259"/>
      <c r="AP51" s="259"/>
      <c r="AQ51" s="259"/>
      <c r="AR51" s="259"/>
      <c r="AS51" s="260"/>
      <c r="AV51" s="257"/>
      <c r="AW51" s="301"/>
      <c r="AX51" s="301"/>
      <c r="AY51" s="301"/>
    </row>
    <row r="52" spans="2:51" x14ac:dyDescent="0.25">
      <c r="B52" s="284" t="s">
        <v>139</v>
      </c>
      <c r="C52" s="264"/>
      <c r="D52" s="264"/>
      <c r="E52" s="264"/>
      <c r="F52" s="264"/>
      <c r="G52" s="264"/>
      <c r="H52" s="264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71"/>
      <c r="U52" s="250"/>
      <c r="V52" s="250"/>
      <c r="W52" s="258"/>
      <c r="X52" s="258"/>
      <c r="Y52" s="258"/>
      <c r="Z52" s="258"/>
      <c r="AA52" s="258"/>
      <c r="AB52" s="258"/>
      <c r="AC52" s="258"/>
      <c r="AD52" s="258"/>
      <c r="AE52" s="258"/>
      <c r="AM52" s="259"/>
      <c r="AN52" s="259"/>
      <c r="AO52" s="259"/>
      <c r="AP52" s="259"/>
      <c r="AQ52" s="259"/>
      <c r="AR52" s="259"/>
      <c r="AS52" s="260"/>
      <c r="AV52" s="257"/>
      <c r="AW52" s="301"/>
      <c r="AX52" s="301"/>
      <c r="AY52" s="301"/>
    </row>
    <row r="53" spans="2:51" x14ac:dyDescent="0.25">
      <c r="B53" s="270" t="s">
        <v>165</v>
      </c>
      <c r="C53" s="264"/>
      <c r="D53" s="264"/>
      <c r="E53" s="264"/>
      <c r="F53" s="264"/>
      <c r="G53" s="264"/>
      <c r="H53" s="264"/>
      <c r="I53" s="264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71"/>
      <c r="U53" s="250"/>
      <c r="V53" s="250"/>
      <c r="W53" s="258"/>
      <c r="X53" s="258"/>
      <c r="Y53" s="258"/>
      <c r="Z53" s="258"/>
      <c r="AA53" s="258"/>
      <c r="AB53" s="258"/>
      <c r="AC53" s="258"/>
      <c r="AD53" s="258"/>
      <c r="AE53" s="258"/>
      <c r="AM53" s="259"/>
      <c r="AN53" s="259"/>
      <c r="AO53" s="259"/>
      <c r="AP53" s="259"/>
      <c r="AQ53" s="259"/>
      <c r="AR53" s="259"/>
      <c r="AS53" s="260"/>
      <c r="AV53" s="257"/>
      <c r="AW53" s="301"/>
      <c r="AX53" s="301"/>
      <c r="AY53" s="301"/>
    </row>
    <row r="54" spans="2:51" x14ac:dyDescent="0.25">
      <c r="B54" s="336" t="s">
        <v>209</v>
      </c>
      <c r="C54" s="248"/>
      <c r="D54" s="248"/>
      <c r="E54" s="248"/>
      <c r="F54" s="248"/>
      <c r="G54" s="248"/>
      <c r="H54" s="248"/>
      <c r="I54" s="264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71"/>
      <c r="U54" s="250"/>
      <c r="V54" s="250"/>
      <c r="W54" s="258"/>
      <c r="X54" s="258"/>
      <c r="Y54" s="258"/>
      <c r="Z54" s="258"/>
      <c r="AA54" s="258"/>
      <c r="AB54" s="258"/>
      <c r="AC54" s="258"/>
      <c r="AD54" s="258"/>
      <c r="AE54" s="258"/>
      <c r="AM54" s="259"/>
      <c r="AN54" s="259"/>
      <c r="AO54" s="259"/>
      <c r="AP54" s="259"/>
      <c r="AQ54" s="259"/>
      <c r="AR54" s="259"/>
      <c r="AS54" s="260"/>
      <c r="AV54" s="257"/>
      <c r="AW54" s="301"/>
      <c r="AX54" s="301"/>
      <c r="AY54" s="301"/>
    </row>
    <row r="55" spans="2:51" x14ac:dyDescent="0.25">
      <c r="B55" s="276" t="s">
        <v>300</v>
      </c>
      <c r="C55" s="267"/>
      <c r="D55" s="264"/>
      <c r="E55" s="264"/>
      <c r="F55" s="264"/>
      <c r="G55" s="264"/>
      <c r="H55" s="264"/>
      <c r="I55" s="248"/>
      <c r="J55" s="252"/>
      <c r="K55" s="252"/>
      <c r="L55" s="252"/>
      <c r="M55" s="252"/>
      <c r="N55" s="252"/>
      <c r="O55" s="252"/>
      <c r="P55" s="252"/>
      <c r="Q55" s="252"/>
      <c r="R55" s="265"/>
      <c r="S55" s="265"/>
      <c r="T55" s="271"/>
      <c r="U55" s="250"/>
      <c r="V55" s="250"/>
      <c r="W55" s="258"/>
      <c r="X55" s="258"/>
      <c r="Y55" s="258"/>
      <c r="Z55" s="252"/>
      <c r="AA55" s="258"/>
      <c r="AB55" s="258"/>
      <c r="AC55" s="258"/>
      <c r="AD55" s="258"/>
      <c r="AE55" s="258"/>
      <c r="AM55" s="259"/>
      <c r="AN55" s="259"/>
      <c r="AO55" s="259"/>
      <c r="AP55" s="259"/>
      <c r="AQ55" s="259"/>
      <c r="AR55" s="259"/>
      <c r="AS55" s="260"/>
      <c r="AV55" s="257"/>
      <c r="AW55" s="301"/>
      <c r="AX55" s="301"/>
      <c r="AY55" s="301"/>
    </row>
    <row r="56" spans="2:51" x14ac:dyDescent="0.25">
      <c r="B56" s="272" t="s">
        <v>140</v>
      </c>
      <c r="C56" s="261"/>
      <c r="D56" s="248"/>
      <c r="E56" s="264"/>
      <c r="F56" s="264"/>
      <c r="G56" s="264"/>
      <c r="H56" s="264"/>
      <c r="I56" s="264"/>
      <c r="J56" s="252"/>
      <c r="K56" s="252"/>
      <c r="L56" s="252"/>
      <c r="M56" s="252"/>
      <c r="N56" s="252"/>
      <c r="O56" s="252"/>
      <c r="P56" s="252"/>
      <c r="Q56" s="252"/>
      <c r="R56" s="265"/>
      <c r="S56" s="252"/>
      <c r="T56" s="252"/>
      <c r="U56" s="252"/>
      <c r="V56" s="252"/>
      <c r="W56" s="252"/>
      <c r="X56" s="252"/>
      <c r="Y56" s="252"/>
      <c r="Z56" s="251"/>
      <c r="AA56" s="252"/>
      <c r="AB56" s="252"/>
      <c r="AC56" s="252"/>
      <c r="AD56" s="252"/>
      <c r="AE56" s="252"/>
      <c r="AF56" s="252"/>
      <c r="AG56" s="252"/>
      <c r="AH56" s="252"/>
      <c r="AI56" s="252"/>
      <c r="AJ56" s="252"/>
      <c r="AK56" s="252"/>
      <c r="AL56" s="252"/>
      <c r="AM56" s="252"/>
      <c r="AN56" s="252"/>
      <c r="AO56" s="252"/>
      <c r="AP56" s="252"/>
      <c r="AQ56" s="252"/>
      <c r="AR56" s="252"/>
      <c r="AS56" s="252"/>
      <c r="AT56" s="252"/>
      <c r="AU56" s="252"/>
      <c r="AV56" s="257"/>
      <c r="AW56" s="301"/>
      <c r="AX56" s="301"/>
      <c r="AY56" s="301"/>
    </row>
    <row r="57" spans="2:51" x14ac:dyDescent="0.25">
      <c r="B57" s="277" t="s">
        <v>129</v>
      </c>
      <c r="C57" s="276"/>
      <c r="D57" s="248"/>
      <c r="E57" s="264"/>
      <c r="F57" s="264"/>
      <c r="G57" s="264"/>
      <c r="H57" s="264"/>
      <c r="I57" s="264"/>
      <c r="J57" s="265"/>
      <c r="K57" s="265"/>
      <c r="L57" s="265"/>
      <c r="M57" s="265"/>
      <c r="N57" s="265"/>
      <c r="O57" s="265"/>
      <c r="P57" s="265"/>
      <c r="Q57" s="265"/>
      <c r="R57" s="252"/>
      <c r="S57" s="252"/>
      <c r="T57" s="252"/>
      <c r="U57" s="252"/>
      <c r="V57" s="252"/>
      <c r="W57" s="251"/>
      <c r="X57" s="251"/>
      <c r="Y57" s="251"/>
      <c r="Z57" s="258"/>
      <c r="AA57" s="251"/>
      <c r="AB57" s="251"/>
      <c r="AC57" s="251"/>
      <c r="AD57" s="251"/>
      <c r="AE57" s="251"/>
      <c r="AF57" s="251"/>
      <c r="AG57" s="251"/>
      <c r="AH57" s="251"/>
      <c r="AI57" s="251"/>
      <c r="AJ57" s="251"/>
      <c r="AK57" s="251"/>
      <c r="AL57" s="251"/>
      <c r="AM57" s="251"/>
      <c r="AN57" s="251"/>
      <c r="AO57" s="251"/>
      <c r="AP57" s="251"/>
      <c r="AQ57" s="251"/>
      <c r="AR57" s="251"/>
      <c r="AS57" s="251"/>
      <c r="AT57" s="251"/>
      <c r="AU57" s="251"/>
      <c r="AV57" s="257"/>
      <c r="AW57" s="301"/>
      <c r="AX57" s="301"/>
      <c r="AY57" s="301"/>
    </row>
    <row r="58" spans="2:51" x14ac:dyDescent="0.25">
      <c r="B58" s="277" t="s">
        <v>301</v>
      </c>
      <c r="C58" s="276"/>
      <c r="D58" s="264"/>
      <c r="E58" s="248"/>
      <c r="F58" s="264"/>
      <c r="G58" s="248"/>
      <c r="H58" s="248"/>
      <c r="I58" s="264"/>
      <c r="J58" s="265"/>
      <c r="K58" s="265"/>
      <c r="L58" s="265"/>
      <c r="M58" s="265"/>
      <c r="N58" s="265"/>
      <c r="O58" s="265"/>
      <c r="P58" s="265"/>
      <c r="Q58" s="265"/>
      <c r="R58" s="252"/>
      <c r="S58" s="265"/>
      <c r="T58" s="271"/>
      <c r="U58" s="250"/>
      <c r="V58" s="250"/>
      <c r="W58" s="258"/>
      <c r="X58" s="258"/>
      <c r="Y58" s="258"/>
      <c r="Z58" s="258"/>
      <c r="AA58" s="258"/>
      <c r="AB58" s="258"/>
      <c r="AC58" s="258"/>
      <c r="AD58" s="258"/>
      <c r="AE58" s="258"/>
      <c r="AM58" s="259"/>
      <c r="AN58" s="259"/>
      <c r="AO58" s="259"/>
      <c r="AP58" s="259"/>
      <c r="AQ58" s="259"/>
      <c r="AR58" s="259"/>
      <c r="AS58" s="260"/>
      <c r="AV58" s="257"/>
      <c r="AW58" s="301"/>
      <c r="AX58" s="301"/>
      <c r="AY58" s="301"/>
    </row>
    <row r="59" spans="2:51" x14ac:dyDescent="0.25">
      <c r="B59" s="277" t="s">
        <v>130</v>
      </c>
      <c r="C59" s="267"/>
      <c r="D59" s="264"/>
      <c r="E59" s="248"/>
      <c r="F59" s="248"/>
      <c r="G59" s="248"/>
      <c r="H59" s="248"/>
      <c r="I59" s="264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71"/>
      <c r="U59" s="250"/>
      <c r="V59" s="250"/>
      <c r="W59" s="258"/>
      <c r="X59" s="258"/>
      <c r="Y59" s="258"/>
      <c r="Z59" s="258"/>
      <c r="AA59" s="258"/>
      <c r="AB59" s="258"/>
      <c r="AC59" s="258"/>
      <c r="AD59" s="258"/>
      <c r="AE59" s="258"/>
      <c r="AM59" s="259"/>
      <c r="AN59" s="259"/>
      <c r="AO59" s="259"/>
      <c r="AP59" s="259"/>
      <c r="AQ59" s="259"/>
      <c r="AR59" s="259"/>
      <c r="AS59" s="260"/>
      <c r="AV59" s="257"/>
      <c r="AW59" s="301"/>
      <c r="AX59" s="301"/>
      <c r="AY59" s="301"/>
    </row>
    <row r="60" spans="2:51" x14ac:dyDescent="0.25">
      <c r="B60" s="147"/>
      <c r="C60" s="267"/>
      <c r="D60" s="264"/>
      <c r="E60" s="264"/>
      <c r="F60" s="248"/>
      <c r="G60" s="264"/>
      <c r="H60" s="264"/>
      <c r="I60" s="252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71"/>
      <c r="U60" s="250"/>
      <c r="V60" s="250"/>
      <c r="W60" s="258"/>
      <c r="X60" s="258"/>
      <c r="Y60" s="258"/>
      <c r="Z60" s="258"/>
      <c r="AA60" s="258"/>
      <c r="AB60" s="258"/>
      <c r="AC60" s="258"/>
      <c r="AD60" s="258"/>
      <c r="AE60" s="258"/>
      <c r="AM60" s="259"/>
      <c r="AN60" s="259"/>
      <c r="AO60" s="259"/>
      <c r="AP60" s="259"/>
      <c r="AQ60" s="259"/>
      <c r="AR60" s="259"/>
      <c r="AS60" s="260"/>
      <c r="AV60" s="257"/>
      <c r="AW60" s="301"/>
      <c r="AX60" s="301"/>
      <c r="AY60" s="301"/>
    </row>
    <row r="61" spans="2:51" x14ac:dyDescent="0.25">
      <c r="B61" s="249"/>
      <c r="C61" s="252"/>
      <c r="D61" s="264"/>
      <c r="E61" s="264"/>
      <c r="F61" s="264"/>
      <c r="G61" s="264"/>
      <c r="H61" s="264"/>
      <c r="I61" s="252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71"/>
      <c r="U61" s="250"/>
      <c r="V61" s="250"/>
      <c r="W61" s="258"/>
      <c r="X61" s="258"/>
      <c r="Y61" s="258"/>
      <c r="Z61" s="258"/>
      <c r="AA61" s="258"/>
      <c r="AB61" s="258"/>
      <c r="AC61" s="258"/>
      <c r="AD61" s="258"/>
      <c r="AE61" s="258"/>
      <c r="AM61" s="259"/>
      <c r="AN61" s="259"/>
      <c r="AO61" s="259"/>
      <c r="AP61" s="259"/>
      <c r="AQ61" s="259"/>
      <c r="AR61" s="259"/>
      <c r="AS61" s="260"/>
      <c r="AV61" s="257"/>
      <c r="AW61" s="301"/>
      <c r="AX61" s="301"/>
      <c r="AY61" s="301"/>
    </row>
    <row r="62" spans="2:51" x14ac:dyDescent="0.25">
      <c r="I62" s="259"/>
      <c r="J62" s="259"/>
      <c r="K62" s="259"/>
      <c r="L62" s="259"/>
      <c r="M62" s="259"/>
      <c r="N62" s="259"/>
      <c r="O62" s="260"/>
      <c r="P62" s="254"/>
      <c r="R62" s="254"/>
      <c r="W62" s="258"/>
      <c r="X62" s="258"/>
      <c r="Y62" s="258"/>
      <c r="Z62" s="258"/>
      <c r="AA62" s="258"/>
      <c r="AB62" s="258"/>
      <c r="AC62" s="258"/>
      <c r="AD62" s="258"/>
      <c r="AE62" s="258"/>
      <c r="AM62" s="259"/>
      <c r="AN62" s="259"/>
      <c r="AO62" s="259"/>
      <c r="AP62" s="259"/>
      <c r="AQ62" s="259"/>
      <c r="AR62" s="259"/>
      <c r="AS62" s="260"/>
      <c r="AV62" s="257"/>
      <c r="AW62" s="301"/>
      <c r="AX62" s="301"/>
      <c r="AY62" s="301"/>
    </row>
    <row r="63" spans="2:51" x14ac:dyDescent="0.25">
      <c r="I63" s="259"/>
      <c r="J63" s="259"/>
      <c r="K63" s="259"/>
      <c r="L63" s="259"/>
      <c r="M63" s="259"/>
      <c r="N63" s="259"/>
      <c r="O63" s="260"/>
      <c r="P63" s="254"/>
      <c r="R63" s="254"/>
      <c r="W63" s="258"/>
      <c r="X63" s="258"/>
      <c r="Y63" s="258"/>
      <c r="Z63" s="258"/>
      <c r="AA63" s="258"/>
      <c r="AB63" s="258"/>
      <c r="AC63" s="258"/>
      <c r="AD63" s="258"/>
      <c r="AE63" s="258"/>
      <c r="AM63" s="259"/>
      <c r="AN63" s="259"/>
      <c r="AO63" s="259"/>
      <c r="AP63" s="259"/>
      <c r="AQ63" s="259"/>
      <c r="AR63" s="259"/>
      <c r="AS63" s="260"/>
      <c r="AU63" s="301"/>
      <c r="AV63" s="257"/>
      <c r="AW63" s="301"/>
      <c r="AX63" s="301"/>
      <c r="AY63" s="301"/>
    </row>
    <row r="64" spans="2:51" x14ac:dyDescent="0.25">
      <c r="I64" s="259"/>
      <c r="J64" s="259"/>
      <c r="K64" s="259"/>
      <c r="L64" s="259"/>
      <c r="M64" s="259"/>
      <c r="N64" s="259"/>
      <c r="O64" s="260"/>
      <c r="R64" s="254"/>
      <c r="W64" s="258"/>
      <c r="X64" s="258"/>
      <c r="Y64" s="258"/>
      <c r="Z64" s="258"/>
      <c r="AA64" s="258"/>
      <c r="AB64" s="258"/>
      <c r="AC64" s="258"/>
      <c r="AD64" s="258"/>
      <c r="AE64" s="258"/>
      <c r="AM64" s="259"/>
      <c r="AN64" s="259"/>
      <c r="AO64" s="259"/>
      <c r="AP64" s="259"/>
      <c r="AQ64" s="259"/>
      <c r="AR64" s="259"/>
      <c r="AS64" s="260"/>
      <c r="AU64" s="301"/>
      <c r="AV64" s="257"/>
      <c r="AW64" s="301"/>
      <c r="AX64" s="301"/>
      <c r="AY64" s="301"/>
    </row>
    <row r="65" spans="1:51" x14ac:dyDescent="0.25">
      <c r="A65" s="258"/>
      <c r="O65" s="260"/>
      <c r="R65" s="251"/>
      <c r="AS65" s="301"/>
      <c r="AT65" s="301"/>
      <c r="AU65" s="301"/>
      <c r="AV65" s="301"/>
      <c r="AW65" s="301"/>
      <c r="AX65" s="301"/>
      <c r="AY65" s="301"/>
    </row>
    <row r="66" spans="1:51" x14ac:dyDescent="0.25">
      <c r="A66" s="258"/>
      <c r="O66" s="260"/>
      <c r="R66" s="254"/>
      <c r="AS66" s="301"/>
      <c r="AT66" s="301"/>
      <c r="AU66" s="301"/>
      <c r="AV66" s="301"/>
      <c r="AW66" s="301"/>
      <c r="AX66" s="301"/>
      <c r="AY66" s="301"/>
    </row>
    <row r="67" spans="1:51" x14ac:dyDescent="0.25">
      <c r="A67" s="258"/>
      <c r="O67" s="260"/>
      <c r="R67" s="254"/>
      <c r="AS67" s="301"/>
      <c r="AT67" s="301"/>
      <c r="AU67" s="301"/>
      <c r="AV67" s="301"/>
      <c r="AW67" s="301"/>
      <c r="AX67" s="301"/>
      <c r="AY67" s="301"/>
    </row>
    <row r="68" spans="1:51" x14ac:dyDescent="0.25">
      <c r="A68" s="258"/>
      <c r="O68" s="260"/>
      <c r="R68" s="254"/>
      <c r="AS68" s="301"/>
      <c r="AT68" s="301"/>
      <c r="AU68" s="301"/>
      <c r="AV68" s="301"/>
      <c r="AW68" s="301"/>
      <c r="AX68" s="301"/>
      <c r="AY68" s="301"/>
    </row>
    <row r="69" spans="1:51" x14ac:dyDescent="0.25">
      <c r="A69" s="258"/>
      <c r="O69" s="260"/>
      <c r="R69" s="254"/>
      <c r="AS69" s="301"/>
      <c r="AT69" s="301"/>
      <c r="AU69" s="301"/>
      <c r="AV69" s="301"/>
      <c r="AW69" s="301"/>
      <c r="AX69" s="301"/>
      <c r="AY69" s="301"/>
    </row>
    <row r="70" spans="1:51" x14ac:dyDescent="0.25">
      <c r="A70" s="258"/>
      <c r="O70" s="260"/>
      <c r="R70" s="254"/>
      <c r="AS70" s="301"/>
      <c r="AT70" s="301"/>
      <c r="AU70" s="301"/>
      <c r="AV70" s="301"/>
      <c r="AW70" s="301"/>
      <c r="AX70" s="301"/>
      <c r="AY70" s="301"/>
    </row>
    <row r="71" spans="1:51" x14ac:dyDescent="0.25">
      <c r="A71" s="258"/>
      <c r="O71" s="260"/>
      <c r="AS71" s="301"/>
      <c r="AT71" s="301"/>
      <c r="AU71" s="301"/>
      <c r="AV71" s="301"/>
      <c r="AW71" s="301"/>
      <c r="AX71" s="301"/>
      <c r="AY71" s="301"/>
    </row>
    <row r="72" spans="1:51" x14ac:dyDescent="0.25">
      <c r="A72" s="258"/>
      <c r="O72" s="260"/>
      <c r="AS72" s="301"/>
      <c r="AT72" s="301"/>
      <c r="AU72" s="301"/>
      <c r="AV72" s="301"/>
      <c r="AW72" s="301"/>
      <c r="AX72" s="301"/>
      <c r="AY72" s="301"/>
    </row>
    <row r="73" spans="1:51" x14ac:dyDescent="0.25">
      <c r="O73" s="260"/>
      <c r="AS73" s="301"/>
      <c r="AT73" s="301"/>
      <c r="AU73" s="301"/>
      <c r="AV73" s="301"/>
      <c r="AW73" s="301"/>
      <c r="AX73" s="301"/>
      <c r="AY73" s="301"/>
    </row>
    <row r="74" spans="1:51" x14ac:dyDescent="0.25">
      <c r="O74" s="260"/>
      <c r="AS74" s="301"/>
      <c r="AT74" s="301"/>
      <c r="AU74" s="301"/>
      <c r="AV74" s="301"/>
      <c r="AW74" s="301"/>
      <c r="AX74" s="301"/>
      <c r="AY74" s="301"/>
    </row>
    <row r="75" spans="1:51" x14ac:dyDescent="0.25">
      <c r="O75" s="260"/>
      <c r="Q75" s="254"/>
      <c r="AS75" s="301"/>
      <c r="AT75" s="301"/>
      <c r="AU75" s="301"/>
      <c r="AV75" s="301"/>
      <c r="AW75" s="301"/>
      <c r="AX75" s="301"/>
      <c r="AY75" s="301"/>
    </row>
    <row r="76" spans="1:51" x14ac:dyDescent="0.25">
      <c r="O76" s="161"/>
      <c r="P76" s="254"/>
      <c r="Q76" s="254"/>
      <c r="AS76" s="301"/>
      <c r="AT76" s="301"/>
      <c r="AU76" s="301"/>
      <c r="AV76" s="301"/>
      <c r="AW76" s="301"/>
      <c r="AX76" s="301"/>
      <c r="AY76" s="301"/>
    </row>
    <row r="77" spans="1:51" x14ac:dyDescent="0.25">
      <c r="O77" s="161"/>
      <c r="P77" s="254"/>
      <c r="Q77" s="254"/>
      <c r="AS77" s="301"/>
      <c r="AT77" s="301"/>
      <c r="AU77" s="301"/>
      <c r="AV77" s="301"/>
      <c r="AW77" s="301"/>
      <c r="AX77" s="301"/>
      <c r="AY77" s="301"/>
    </row>
    <row r="78" spans="1:51" x14ac:dyDescent="0.25">
      <c r="O78" s="161"/>
      <c r="P78" s="254"/>
      <c r="Q78" s="254"/>
      <c r="AS78" s="301"/>
      <c r="AT78" s="301"/>
      <c r="AU78" s="301"/>
      <c r="AV78" s="301"/>
      <c r="AW78" s="301"/>
      <c r="AX78" s="301"/>
      <c r="AY78" s="301"/>
    </row>
    <row r="79" spans="1:51" x14ac:dyDescent="0.25">
      <c r="O79" s="161"/>
      <c r="P79" s="254"/>
      <c r="Q79" s="254"/>
      <c r="AS79" s="301"/>
      <c r="AT79" s="301"/>
      <c r="AU79" s="301"/>
      <c r="AV79" s="301"/>
      <c r="AW79" s="301"/>
      <c r="AX79" s="301"/>
      <c r="AY79" s="301"/>
    </row>
    <row r="80" spans="1:51" x14ac:dyDescent="0.25">
      <c r="O80" s="161"/>
      <c r="P80" s="254"/>
      <c r="Q80" s="254"/>
      <c r="AS80" s="301"/>
      <c r="AT80" s="301"/>
      <c r="AU80" s="301"/>
      <c r="AV80" s="301"/>
      <c r="AW80" s="301"/>
      <c r="AX80" s="301"/>
      <c r="AY80" s="301"/>
    </row>
    <row r="81" spans="15:51" x14ac:dyDescent="0.25">
      <c r="O81" s="161"/>
      <c r="P81" s="254"/>
      <c r="Q81" s="254"/>
      <c r="AS81" s="301"/>
      <c r="AT81" s="301"/>
      <c r="AU81" s="301"/>
      <c r="AV81" s="301"/>
      <c r="AW81" s="301"/>
      <c r="AX81" s="301"/>
      <c r="AY81" s="301"/>
    </row>
    <row r="82" spans="15:51" x14ac:dyDescent="0.25">
      <c r="O82" s="161"/>
      <c r="P82" s="254"/>
      <c r="Q82" s="254"/>
      <c r="AS82" s="301"/>
      <c r="AT82" s="301"/>
      <c r="AU82" s="301"/>
      <c r="AV82" s="301"/>
      <c r="AW82" s="301"/>
      <c r="AX82" s="301"/>
      <c r="AY82" s="301"/>
    </row>
    <row r="83" spans="15:51" x14ac:dyDescent="0.25">
      <c r="O83" s="161"/>
      <c r="P83" s="254"/>
      <c r="Q83" s="254"/>
      <c r="AS83" s="301"/>
      <c r="AT83" s="301"/>
      <c r="AU83" s="301"/>
      <c r="AV83" s="301"/>
      <c r="AW83" s="301"/>
      <c r="AX83" s="301"/>
      <c r="AY83" s="301"/>
    </row>
    <row r="84" spans="15:51" x14ac:dyDescent="0.25">
      <c r="O84" s="161"/>
      <c r="P84" s="254"/>
      <c r="Q84" s="254"/>
      <c r="AS84" s="301"/>
      <c r="AT84" s="301"/>
      <c r="AU84" s="301"/>
      <c r="AV84" s="301"/>
      <c r="AW84" s="301"/>
      <c r="AX84" s="301"/>
      <c r="AY84" s="301"/>
    </row>
    <row r="85" spans="15:51" x14ac:dyDescent="0.25">
      <c r="O85" s="161"/>
      <c r="P85" s="254"/>
      <c r="Q85" s="254"/>
      <c r="AS85" s="301"/>
      <c r="AT85" s="301"/>
      <c r="AU85" s="301"/>
      <c r="AV85" s="301"/>
      <c r="AW85" s="301"/>
      <c r="AX85" s="301"/>
      <c r="AY85" s="301"/>
    </row>
    <row r="86" spans="15:51" x14ac:dyDescent="0.25">
      <c r="O86" s="161"/>
      <c r="P86" s="254"/>
      <c r="Q86" s="254"/>
      <c r="AS86" s="301"/>
      <c r="AT86" s="301"/>
      <c r="AU86" s="301"/>
      <c r="AV86" s="301"/>
      <c r="AW86" s="301"/>
      <c r="AX86" s="301"/>
      <c r="AY86" s="301"/>
    </row>
    <row r="87" spans="15:51" x14ac:dyDescent="0.25">
      <c r="O87" s="161"/>
      <c r="P87" s="254"/>
      <c r="Q87" s="254"/>
      <c r="R87" s="254"/>
      <c r="S87" s="254"/>
      <c r="AS87" s="301"/>
      <c r="AT87" s="301"/>
      <c r="AU87" s="301"/>
      <c r="AV87" s="301"/>
      <c r="AW87" s="301"/>
      <c r="AX87" s="301"/>
      <c r="AY87" s="301"/>
    </row>
    <row r="88" spans="15:51" x14ac:dyDescent="0.25">
      <c r="O88" s="161"/>
      <c r="P88" s="254"/>
      <c r="R88" s="254"/>
      <c r="S88" s="254"/>
      <c r="T88" s="254"/>
      <c r="AS88" s="301"/>
      <c r="AT88" s="301"/>
      <c r="AU88" s="301"/>
      <c r="AV88" s="301"/>
      <c r="AW88" s="301"/>
      <c r="AX88" s="301"/>
      <c r="AY88" s="301"/>
    </row>
    <row r="89" spans="15:51" x14ac:dyDescent="0.25">
      <c r="O89" s="254"/>
      <c r="Q89" s="254"/>
      <c r="R89" s="254"/>
      <c r="S89" s="254"/>
      <c r="T89" s="254"/>
      <c r="AS89" s="301"/>
      <c r="AT89" s="301"/>
      <c r="AU89" s="301"/>
      <c r="AV89" s="301"/>
      <c r="AW89" s="301"/>
      <c r="AX89" s="301"/>
      <c r="AY89" s="301"/>
    </row>
    <row r="90" spans="15:51" x14ac:dyDescent="0.25">
      <c r="O90" s="161"/>
      <c r="P90" s="254"/>
      <c r="Q90" s="254"/>
      <c r="T90" s="254"/>
      <c r="AS90" s="301"/>
      <c r="AT90" s="301"/>
      <c r="AU90" s="301"/>
      <c r="AV90" s="301"/>
      <c r="AW90" s="301"/>
      <c r="AX90" s="301"/>
      <c r="AY90" s="301"/>
    </row>
    <row r="91" spans="15:51" x14ac:dyDescent="0.25">
      <c r="O91" s="161"/>
      <c r="P91" s="254"/>
      <c r="Q91" s="254"/>
      <c r="R91" s="254"/>
      <c r="S91" s="254"/>
      <c r="AS91" s="301"/>
      <c r="AT91" s="301"/>
      <c r="AU91" s="301"/>
      <c r="AV91" s="301"/>
      <c r="AW91" s="301"/>
      <c r="AX91" s="301"/>
      <c r="AY91" s="301"/>
    </row>
    <row r="92" spans="15:51" x14ac:dyDescent="0.25">
      <c r="O92" s="161"/>
      <c r="P92" s="254"/>
      <c r="R92" s="254"/>
      <c r="S92" s="254"/>
      <c r="T92" s="254"/>
      <c r="AS92" s="301"/>
      <c r="AT92" s="301"/>
      <c r="AU92" s="301"/>
      <c r="AV92" s="301"/>
      <c r="AW92" s="301"/>
      <c r="AX92" s="301"/>
      <c r="AY92" s="301"/>
    </row>
    <row r="93" spans="15:51" x14ac:dyDescent="0.25">
      <c r="R93" s="254"/>
      <c r="S93" s="254"/>
      <c r="T93" s="254"/>
      <c r="U93" s="254"/>
      <c r="AS93" s="301"/>
      <c r="AT93" s="301"/>
      <c r="AU93" s="301"/>
      <c r="AV93" s="301"/>
      <c r="AW93" s="301"/>
      <c r="AX93" s="301"/>
      <c r="AY93" s="301"/>
    </row>
    <row r="94" spans="15:51" x14ac:dyDescent="0.25">
      <c r="T94" s="254"/>
      <c r="U94" s="254"/>
      <c r="AS94" s="301"/>
      <c r="AT94" s="301"/>
      <c r="AU94" s="301"/>
      <c r="AV94" s="301"/>
      <c r="AW94" s="301"/>
      <c r="AX94" s="301"/>
      <c r="AY94" s="301"/>
    </row>
    <row r="95" spans="15:51" x14ac:dyDescent="0.25">
      <c r="AS95" s="301"/>
      <c r="AT95" s="301"/>
      <c r="AU95" s="301"/>
      <c r="AV95" s="301"/>
      <c r="AW95" s="301"/>
      <c r="AX95" s="301"/>
      <c r="AY95" s="301"/>
    </row>
    <row r="96" spans="15:51" x14ac:dyDescent="0.25">
      <c r="AS96" s="301"/>
      <c r="AT96" s="301"/>
      <c r="AU96" s="301"/>
      <c r="AV96" s="301"/>
      <c r="AW96" s="301"/>
      <c r="AX96" s="301"/>
      <c r="AY96" s="301"/>
    </row>
    <row r="97" spans="45:51" x14ac:dyDescent="0.25">
      <c r="AS97" s="301"/>
      <c r="AT97" s="301"/>
      <c r="AU97" s="301"/>
      <c r="AV97" s="301"/>
      <c r="AW97" s="301"/>
      <c r="AX97" s="301"/>
      <c r="AY97" s="301"/>
    </row>
    <row r="98" spans="45:51" x14ac:dyDescent="0.25">
      <c r="AS98" s="301"/>
      <c r="AT98" s="301"/>
      <c r="AU98" s="301"/>
      <c r="AV98" s="301"/>
      <c r="AW98" s="301"/>
      <c r="AX98" s="301"/>
      <c r="AY98" s="301"/>
    </row>
    <row r="99" spans="45:51" x14ac:dyDescent="0.25">
      <c r="AS99" s="301"/>
      <c r="AT99" s="301"/>
      <c r="AU99" s="301"/>
      <c r="AV99" s="301"/>
      <c r="AW99" s="301"/>
      <c r="AX99" s="301"/>
      <c r="AY99" s="301"/>
    </row>
    <row r="100" spans="45:51" x14ac:dyDescent="0.25">
      <c r="AS100" s="301"/>
      <c r="AT100" s="301"/>
      <c r="AU100" s="301"/>
      <c r="AV100" s="301"/>
      <c r="AW100" s="301"/>
      <c r="AX100" s="301"/>
      <c r="AY100" s="301"/>
    </row>
    <row r="112" spans="45:51" x14ac:dyDescent="0.25">
      <c r="AS112" s="301"/>
      <c r="AT112" s="301"/>
      <c r="AU112" s="301"/>
      <c r="AV112" s="301"/>
      <c r="AW112" s="301"/>
      <c r="AX112" s="301"/>
      <c r="AY112" s="301"/>
    </row>
  </sheetData>
  <protectedRanges>
    <protectedRange sqref="R56 S58:T61 B60:B61 N58:Q61 R59:R61 T43 T51 S52:T55" name="Range2_12_5_1_1_5_1"/>
    <protectedRange sqref="L10 L6 D6 D8 AD8 AF8 O8:U8 AJ8:AR8 AF10 AR11:AR34 L24:N31 N32:N34 N10:N23 E11:G15 O16:T34 R11:Y11 AA11:AA15 AC11:AF15 R12:T15 W12:Y15 U12:V34 E16:E34 G16:G34 W16:AG34" name="Range1_16_3_1_1_2_2"/>
    <protectedRange sqref="I59 J58:M61" name="Range2_2_12_2_1_1_1_1"/>
    <protectedRange sqref="L16:M23" name="Range1_1_1_1_10_1_1_1_1_1"/>
    <protectedRange sqref="L32:M34" name="Range1_1_10_1_1_1_1_1"/>
    <protectedRange sqref="K11:L15 K16:K34 I11:I15 I16:J24 I25:I34 J25" name="Range1_1_2_1_10_2_1_1_1_1"/>
    <protectedRange sqref="M11:M15" name="Range1_2_1_2_1_10_1_1_1_1_1"/>
    <protectedRange sqref="D61" name="Range2_1_1_1_1_1_9_2_1_1_1_1"/>
    <protectedRange sqref="Q10" name="Range1_17_1_1_1_1_1"/>
    <protectedRange sqref="AG10" name="Range1_18_1_1_1_1_1"/>
    <protectedRange sqref="AS16:AS34" name="Range1_1_1_1_1_1"/>
    <protectedRange sqref="P3:U5" name="Range1_16_1_1_1_1_1_1"/>
    <protectedRange sqref="C60" name="Range2_1_3_1_1_1_1"/>
    <protectedRange sqref="H11:H34" name="Range1_1_1_1_1_1_1_1_1"/>
    <protectedRange sqref="S56:Y57 R57:R58 AA56:AU57 I60:I61 Z55:Z56" name="Range2_2_1_10_1_1_1_2_1_1"/>
    <protectedRange sqref="C61" name="Range2_2_1_10_2_1_1_1_1_1"/>
    <protectedRange sqref="G60:H60 D58 F61 E60 R54:R55" name="Range2_12_1_6_1_1_1_1"/>
    <protectedRange sqref="I58 E61 G61:H61" name="Range2_2_12_1_7_1_1_2_1"/>
    <protectedRange sqref="D59:D60" name="Range2_1_1_1_1_11_1_2_1_1_2_1"/>
    <protectedRange sqref="F58" name="Range2_2_2_9_1_1_1_1_1_1"/>
    <protectedRange sqref="C59" name="Range2_1_1_2_1_1_1_1"/>
    <protectedRange sqref="C58" name="Range2_1_2_2_1_1_1_1"/>
    <protectedRange sqref="E58:E59 F59:F60 G58:H59" name="Range2_2_1_1_1_1_1_1"/>
    <protectedRange sqref="AS11:AS15" name="Range1_4_1_1_1_1_1_1"/>
    <protectedRange sqref="J11:J15 J26:J34" name="Range1_1_2_1_10_1_1_1_1_1_1"/>
    <protectedRange sqref="R65" name="Range2_2_1_10_1_1_1_1_1_1_1"/>
    <protectedRange sqref="T42" name="Range2_12_5_1_1_4_2_1"/>
    <protectedRange sqref="B42:B43" name="Range2_12_5_1_1_1_2_1"/>
    <protectedRange sqref="E42:H42" name="Range2_2_12_1_7_1_1_1_1_1"/>
    <protectedRange sqref="D42" name="Range2_3_2_1_3_1_1_2_10_1_1_1_1_1_1_1"/>
    <protectedRange sqref="C42" name="Range2_1_1_1_1_11_1_2_1_1_1_1_1"/>
    <protectedRange sqref="S40:S41" name="Range2_12_3_1_1_1_1_1_1"/>
    <protectedRange sqref="D40:H40 N40:R41" name="Range2_12_1_3_1_1_1_1_1_1"/>
    <protectedRange sqref="I40:M40 E41:M41" name="Range2_2_12_1_6_1_1_1_1_1_1"/>
    <protectedRange sqref="D41" name="Range2_1_1_1_1_11_1_1_1_1_1_1_1_1"/>
    <protectedRange sqref="C41" name="Range2_1_2_1_1_1_1_1_1_1"/>
    <protectedRange sqref="C40" name="Range2_3_1_1_1_1_1_1_1"/>
    <protectedRange sqref="S42" name="Range2_12_5_1_1_4_1_1_1"/>
    <protectedRange sqref="Q42:R42" name="Range2_12_1_5_1_1_1_1_1_1_1"/>
    <protectedRange sqref="N42:P42" name="Range2_12_1_2_2_1_1_1_1_1_1_1"/>
    <protectedRange sqref="K42:M42" name="Range2_2_12_1_4_2_1_1_1_1_1_1_1"/>
    <protectedRange sqref="G43:H43" name="Range2_2_12_1_3_1_1_1_1_1_4_1_1_1_1"/>
    <protectedRange sqref="E43:F43" name="Range2_2_12_1_7_1_1_3_1_1_1_1"/>
    <protectedRange sqref="I42:J42" name="Range2_2_12_1_4_2_1_1_1_2_1_1_1_1"/>
    <protectedRange sqref="S43" name="Range2_12_5_1_1_2_3_1_1_1"/>
    <protectedRange sqref="Q43:R43" name="Range2_12_1_6_1_1_1_1_2_1_1_1"/>
    <protectedRange sqref="N43:P43" name="Range2_12_1_2_3_1_1_1_1_2_1_1_1"/>
    <protectedRange sqref="I43:M43" name="Range2_2_12_1_4_3_1_1_1_1_2_1_1_1"/>
    <protectedRange sqref="D43" name="Range2_2_12_1_3_1_2_1_1_1_2_1_2_1_1_1"/>
    <protectedRange sqref="S51" name="Range2_12_5_1_1_5_1_1_1_1"/>
    <protectedRange sqref="T49:T50" name="Range2_12_5_1_1_3_1_1"/>
    <protectedRange sqref="S49" name="Range2_12_4_1_1_1_4_2_2_2_1_1"/>
    <protectedRange sqref="S50" name="Range2_12_2_1_1_1_2_1_1_1_1_1"/>
    <protectedRange sqref="T48" name="Range2_12_5_1_1_2_1_1_1_1"/>
    <protectedRange sqref="T44" name="Range2_12_5_1_1_3_1_1_1_1_1_1_1"/>
    <protectedRange sqref="S44" name="Range2_12_5_1_1_2_3_1_1_1_1_1_1_1_1_1"/>
    <protectedRange sqref="Q44:R44" name="Range2_12_1_6_1_1_1_1_2_1_1_1_1_1_1_1_1"/>
    <protectedRange sqref="N44:P44" name="Range2_12_1_2_3_1_1_1_1_2_1_1_1_1_1_1_1_1"/>
    <protectedRange sqref="I44:M44" name="Range2_2_12_1_4_3_1_1_1_1_2_1_1_1_1_1_1_1_1"/>
    <protectedRange sqref="E44:H44" name="Range2_2_12_1_3_1_2_1_1_1_1_2_1_1_1_1_1_1_1_1"/>
    <protectedRange sqref="D44" name="Range2_2_12_1_3_1_2_1_1_1_2_1_2_3_1_1_1_1_1_1"/>
    <protectedRange sqref="T45" name="Range2_12_5_1_1_2_1_1_1_1_1_1_1_1_1"/>
    <protectedRange sqref="S45" name="Range2_12_4_1_1_1_4_2_1_1_1_1_1_1_1_1"/>
    <protectedRange sqref="T46:T47" name="Range2_12_5_1_1_6_1_1_1_1_1_1_1_1_1"/>
    <protectedRange sqref="S46:S47" name="Range2_12_5_1_1_5_3_1_1_1_1_1_1_1_1_1"/>
    <protectedRange sqref="B44" name="Range2_12_5_1_1_1_2_2_1_1_1_1_1_1_1_1_1_1"/>
    <protectedRange sqref="S48" name="Range2_12_4_1_1_1_4_2_2_1_1_1_1"/>
    <protectedRange sqref="O11:O15" name="Range1_16_3_1_1_7"/>
    <protectedRange sqref="P11:P15" name="Range1_16_3_1_1_1_1"/>
    <protectedRange sqref="Q11:Q15" name="Range1_16_3_1_1_3_1"/>
    <protectedRange sqref="Z11:Z15" name="Range1_16_3_1_1_4_1"/>
    <protectedRange sqref="AB11:AB15" name="Range1_16_3_1_1_5_1"/>
    <protectedRange sqref="AG11:AG15" name="Range1_16_3_1_1_6_1"/>
    <protectedRange sqref="F16:F22" name="Range1_16_3_1_1_2_1_1"/>
    <protectedRange sqref="R52:R53" name="Range2_12_1_6_1_1_1_1_1"/>
    <protectedRange sqref="R51" name="Range2_12_1_6_1_1_4_1_1_1_1_1_1_1_1_1_1_1_1_1"/>
    <protectedRange sqref="D51:E51" name="Range2_2_12_1_3_1_2_1_1_1_2_1_1_1_1_3_1_1_1_1_1_1_1_1_1"/>
    <protectedRange sqref="F51" name="Range2_2_12_1_3_1_2_1_1_1_3_1_1_1_1_1_3_1_1_1_1_1_1_1_1_1"/>
    <protectedRange sqref="Q49:R49" name="Range2_12_1_6_1_1_1_2_3_2_1_1_3_1_1_1"/>
    <protectedRange sqref="N49:P49" name="Range2_12_1_2_3_1_1_1_2_3_2_1_1_3_1_1_1"/>
    <protectedRange sqref="K49:M49" name="Range2_2_12_1_4_3_1_1_1_3_3_2_1_1_3_1_1_1"/>
    <protectedRange sqref="J49" name="Range2_2_12_1_4_3_1_1_1_3_2_1_2_2_1_1_1"/>
    <protectedRange sqref="G49:H49" name="Range2_2_12_1_3_1_2_1_1_1_2_1_1_1_1_1_1_2_1_1_1_1_1"/>
    <protectedRange sqref="D49:E49" name="Range2_2_12_1_3_1_2_1_1_1_2_1_1_1_1_3_1_1_1_1_1_1_1"/>
    <protectedRange sqref="F49" name="Range2_2_12_1_3_1_2_1_1_1_3_1_1_1_1_1_3_1_1_1_1_1_1_1"/>
    <protectedRange sqref="Q50:R50" name="Range2_12_1_6_1_1_1_2_3_1_1_3_1_1_1_1_1_1_1_1_1_1"/>
    <protectedRange sqref="N50:P50" name="Range2_12_1_2_3_1_1_1_2_3_1_1_3_1_1_1_1_1_1_1_1_1_1"/>
    <protectedRange sqref="J50:M50" name="Range2_2_12_1_4_3_1_1_1_3_3_1_1_3_1_1_1_1_1_1_1_1_1_1"/>
    <protectedRange sqref="I49:I50" name="Range2_2_12_1_4_3_1_1_1_2_1_2_1_1_3_1_1_1_1_1_1_1_1_1"/>
    <protectedRange sqref="G51:H51" name="Range2_2_12_1_3_1_2_1_1_1_2_1_3_1_1_3_1_1_1_1_1_1_1_1_1_1"/>
    <protectedRange sqref="Q45:R45" name="Range2_12_1_6_1_1_1_2_3_2_1_1_1_1_1_1_1_1_1"/>
    <protectedRange sqref="N45:P45" name="Range2_12_1_2_3_1_1_1_2_3_2_1_1_1_1_1_1_1_1_1"/>
    <protectedRange sqref="J45:M45" name="Range2_2_12_1_4_3_1_1_1_3_3_2_1_1_1_1_1_1_1_1_1"/>
    <protectedRange sqref="I45" name="Range2_2_12_1_4_3_1_1_1_2_1_2_2_1_1_1_1_1_1_1_1"/>
    <protectedRange sqref="G45:H45 D45:E45" name="Range2_2_12_1_3_1_2_1_1_1_2_1_3_2_1_1_1_1_1_1_1_1"/>
    <protectedRange sqref="F45" name="Range2_2_12_1_3_1_2_1_1_1_1_1_2_2_1_1_1_1_1_1_1_1"/>
    <protectedRange sqref="Q46:R47" name="Range2_12_1_6_1_1_1_2_3_2_1_1_2_1_1_1_1_1_1_1_1"/>
    <protectedRange sqref="N46:P47" name="Range2_12_1_2_3_1_1_1_2_3_2_1_1_2_1_1_1_1_1_1_1_1"/>
    <protectedRange sqref="J46:M47" name="Range2_2_12_1_4_3_1_1_1_3_3_2_1_1_2_1_1_1_1_1_1_1_1"/>
    <protectedRange sqref="I46:I47" name="Range2_2_12_1_4_3_1_1_1_2_1_2_2_1_2_1_1_1_1_1_1_1_1"/>
    <protectedRange sqref="G46:H47 D46:E47" name="Range2_2_12_1_3_1_2_1_1_1_2_1_3_2_1_2_1_1_1_1_1_1_2_1"/>
    <protectedRange sqref="F46:F47" name="Range2_2_12_1_3_1_2_1_1_1_1_1_2_2_1_2_1_1_1_1_1_1_2_1"/>
    <protectedRange sqref="B45:B46" name="Range2_12_5_1_1_1_2_2_1_1_1_1_1_1_1_1_1_1_1"/>
    <protectedRange sqref="B47" name="Range2_12_5_1_1_1_3_1_1_1_1_1_1_1_1_1_1_1_1"/>
    <protectedRange sqref="Q48:R48" name="Range2_12_1_6_1_1_1_2_3_2_1_1_1_1_1_1_1"/>
    <protectedRange sqref="N48:P48" name="Range2_12_1_2_3_1_1_1_2_3_2_1_1_1_1_1_1_1"/>
    <protectedRange sqref="K48:M48" name="Range2_2_12_1_4_3_1_1_1_3_3_2_1_1_1_1_1_1_1"/>
    <protectedRange sqref="J48" name="Range2_2_12_1_4_3_1_1_1_3_2_1_2_1_1_1_1_1"/>
    <protectedRange sqref="D48:E48" name="Range2_2_12_1_3_1_2_1_1_1_2_1_2_3_2_1_1_1_1_1"/>
    <protectedRange sqref="I48" name="Range2_2_12_1_4_2_1_1_1_4_1_2_1_1_1_2_1_1_1_1_1"/>
    <protectedRange sqref="F48:H48" name="Range2_2_12_1_3_1_1_1_1_1_4_1_2_1_2_1_2_1_1_1_1_1"/>
    <protectedRange sqref="B53" name="Range2_12_5_1_1_1_2_1_1_1_1_1_1_1_1_2_1"/>
    <protectedRange sqref="B52" name="Range2_12_5_1_1_2_1_4_1_1_1_2_1_1_1_1_1_1_1_1_2_1"/>
    <protectedRange sqref="N53:Q53" name="Range2_12_1_6_1_1_2_1_1"/>
    <protectedRange sqref="I53:M53" name="Range2_2_12_1_7_1_1_3_1_1"/>
    <protectedRange sqref="N52:Q52" name="Range2_12_1_6_1_1_4_1_1_1_1_1_1_1_1_1_1_2_1_1"/>
    <protectedRange sqref="J52:M52" name="Range2_2_12_1_7_1_1_6_1_1_1_1_1_1_1_1_1_1_2_1_1"/>
    <protectedRange sqref="I52" name="Range2_2_12_1_4_3_1_1_1_5_1_1_1_1_1_1_1_1_1_1_1_2_1_1"/>
    <protectedRange sqref="Q51" name="Range2_12_1_4_1_1_1_1_1_1_1_1_1_1_1_1_1_1_2_1_1"/>
    <protectedRange sqref="N51:P51" name="Range2_12_1_2_1_1_1_1_1_1_1_1_1_1_1_1_1_1_1_2_1_1"/>
    <protectedRange sqref="J51:M51" name="Range2_2_12_1_4_1_1_1_1_1_1_1_1_1_1_1_1_1_1_1_2_1_1"/>
    <protectedRange sqref="I51" name="Range2_2_12_1_4_3_1_1_1_3_3_1_1_3_1_1_1_1_1_1_3_1_1"/>
    <protectedRange sqref="D53:E53 G53:H53" name="Range2_2_12_1_3_3_1_1_1_2_1_1_1_1_1_1_1_1_1_1_1_2_1_1"/>
    <protectedRange sqref="F53" name="Range2_2_12_1_3_1_2_1_1_1_2_1_3_1_1_3_1_1_1_1_1_1_3_1_1"/>
    <protectedRange sqref="D52:E52" name="Range2_2_12_1_3_1_2_1_1_1_2_1_1_1_1_3_1_1_1_1_1_1_2_1_1"/>
    <protectedRange sqref="F52" name="Range2_2_12_1_3_1_2_1_1_1_3_1_1_1_1_1_3_1_1_1_1_1_1_2_1_1"/>
    <protectedRange sqref="G52:H52" name="Range2_2_12_1_3_1_2_1_1_1_2_1_3_1_1_3_1_1_1_1_1_1_1_2_1_1"/>
    <protectedRange sqref="D50:E50 G50:H50" name="Range2_2_12_1_3_1_2_1_1_1_2_1_3_2_1_2_1_1_1_1_1_1_1_1_1"/>
    <protectedRange sqref="F50" name="Range2_2_12_1_3_1_2_1_1_1_1_1_2_2_1_2_1_1_1_1_1_1_1_1_1"/>
    <protectedRange sqref="N57:Q57" name="Range2_12_5_1_1_5_1_1"/>
    <protectedRange sqref="J57:M57" name="Range2_2_12_2_1_1_1_1_1"/>
    <protectedRange sqref="J55:Q56" name="Range2_2_1_10_1_1_1_2_1_1_1"/>
    <protectedRange sqref="I56:I57 G56:H56 F56:F57 E56" name="Range2_2_12_1_7_1_1_2_1_1"/>
    <protectedRange sqref="E57 G57:H57" name="Range2_2_2_9_1_1_1_1_1_1_1"/>
    <protectedRange sqref="C57" name="Range2_3_2_1_1_1_1_1"/>
    <protectedRange sqref="C56" name="Range2_5_1_1_1_1_1_1"/>
    <protectedRange sqref="I55" name="Range2_2_1_1_1_1_1_1_1"/>
    <protectedRange sqref="D56:D57" name="Range2_1_1_1_1_1_1_1_1_1_1_1"/>
    <protectedRange sqref="N54:Q54" name="Range2_12_1_6_1_1_2_1_2"/>
    <protectedRange sqref="D55:E55 G55:H55 I54:M54" name="Range2_2_12_1_7_1_1_3_1_2"/>
    <protectedRange sqref="C55" name="Range2_1_1_2_1_1_2_1_1"/>
    <protectedRange sqref="F55" name="Range2_2_12_1_1_1_1_1_2_1_1"/>
    <protectedRange sqref="G54:H54" name="Range2_2_12_1_3_1_2_1_1_1_3_1_1_1_1_1_1_1_2_1_1_2_1_1"/>
    <protectedRange sqref="D54:E54" name="Range2_2_12_1_3_3_1_1_1_2_1_1_1_1_1_1_1_1_1_1_1_2_1_2"/>
    <protectedRange sqref="F54" name="Range2_2_12_1_3_1_2_1_1_1_2_1_3_1_1_3_1_1_1_1_1_1_3_1_2"/>
    <protectedRange sqref="B54" name="Range2_12_5_1_1_1_2_1_1_1_1_1_1_1_1_1_1"/>
    <protectedRange sqref="B57:B59" name="Range2_12_5_1_1_2_1_3_1"/>
    <protectedRange sqref="B55" name="Range2_12_5_1_1_2_2_1_3_1_1_1_1_1_1_1_1_1_1_1_1_1"/>
    <protectedRange sqref="B56" name="Range2_12_5_1_1_2_1_4_1_1_1_2_1_1_1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Y15 AA11:AA15 AC11:AE15 X16:AE34">
    <cfRule type="containsText" dxfId="252" priority="13" operator="containsText" text="N/A">
      <formula>NOT(ISERROR(SEARCH("N/A",X11)))</formula>
    </cfRule>
    <cfRule type="cellIs" dxfId="251" priority="31" operator="equal">
      <formula>0</formula>
    </cfRule>
  </conditionalFormatting>
  <conditionalFormatting sqref="X11:Y15 AA11:AA15 AC11:AE15 X16:AE34">
    <cfRule type="cellIs" dxfId="250" priority="30" operator="greaterThanOrEqual">
      <formula>1185</formula>
    </cfRule>
  </conditionalFormatting>
  <conditionalFormatting sqref="X11:Y15 AA11:AA15 AC11:AE15 X16:AE34">
    <cfRule type="cellIs" dxfId="249" priority="29" operator="between">
      <formula>0.1</formula>
      <formula>1184</formula>
    </cfRule>
  </conditionalFormatting>
  <conditionalFormatting sqref="X8 AJ11:AO15 AJ16:AJ34 AK17:AK34 AL16:AO34">
    <cfRule type="cellIs" dxfId="248" priority="28" operator="equal">
      <formula>0</formula>
    </cfRule>
  </conditionalFormatting>
  <conditionalFormatting sqref="X8 AJ11:AO15 AJ16:AJ34 AK17:AK34 AL16:AO34">
    <cfRule type="cellIs" dxfId="247" priority="27" operator="greaterThan">
      <formula>1179</formula>
    </cfRule>
  </conditionalFormatting>
  <conditionalFormatting sqref="X8 AJ11:AO15 AJ16:AJ34 AK17:AK34 AL16:AO34">
    <cfRule type="cellIs" dxfId="246" priority="26" operator="greaterThan">
      <formula>99</formula>
    </cfRule>
  </conditionalFormatting>
  <conditionalFormatting sqref="X8 AJ11:AO15 AJ16:AJ34 AK17:AK34 AL16:AO34">
    <cfRule type="cellIs" dxfId="245" priority="25" operator="greaterThan">
      <formula>0.99</formula>
    </cfRule>
  </conditionalFormatting>
  <conditionalFormatting sqref="AB8">
    <cfRule type="cellIs" dxfId="244" priority="24" operator="equal">
      <formula>0</formula>
    </cfRule>
  </conditionalFormatting>
  <conditionalFormatting sqref="AB8">
    <cfRule type="cellIs" dxfId="243" priority="23" operator="greaterThan">
      <formula>1179</formula>
    </cfRule>
  </conditionalFormatting>
  <conditionalFormatting sqref="AB8">
    <cfRule type="cellIs" dxfId="242" priority="22" operator="greaterThan">
      <formula>99</formula>
    </cfRule>
  </conditionalFormatting>
  <conditionalFormatting sqref="AB8">
    <cfRule type="cellIs" dxfId="241" priority="21" operator="greaterThan">
      <formula>0.99</formula>
    </cfRule>
  </conditionalFormatting>
  <conditionalFormatting sqref="AQ11:AQ34 AK16">
    <cfRule type="cellIs" dxfId="240" priority="20" operator="equal">
      <formula>0</formula>
    </cfRule>
  </conditionalFormatting>
  <conditionalFormatting sqref="AQ11:AQ34 AK16">
    <cfRule type="cellIs" dxfId="239" priority="19" operator="greaterThan">
      <formula>1179</formula>
    </cfRule>
  </conditionalFormatting>
  <conditionalFormatting sqref="AQ11:AQ34 AK16">
    <cfRule type="cellIs" dxfId="238" priority="18" operator="greaterThan">
      <formula>99</formula>
    </cfRule>
  </conditionalFormatting>
  <conditionalFormatting sqref="AQ11:AQ34 AK16">
    <cfRule type="cellIs" dxfId="237" priority="17" operator="greaterThan">
      <formula>0.99</formula>
    </cfRule>
  </conditionalFormatting>
  <conditionalFormatting sqref="AI11:AI34">
    <cfRule type="cellIs" dxfId="236" priority="16" operator="greaterThan">
      <formula>$AI$8</formula>
    </cfRule>
  </conditionalFormatting>
  <conditionalFormatting sqref="AH11:AH34">
    <cfRule type="cellIs" dxfId="235" priority="14" operator="greaterThan">
      <formula>$AH$8</formula>
    </cfRule>
    <cfRule type="cellIs" dxfId="234" priority="15" operator="greaterThan">
      <formula>$AH$8</formula>
    </cfRule>
  </conditionalFormatting>
  <conditionalFormatting sqref="Z11:Z15">
    <cfRule type="containsText" dxfId="233" priority="9" operator="containsText" text="N/A">
      <formula>NOT(ISERROR(SEARCH("N/A",Z11)))</formula>
    </cfRule>
    <cfRule type="cellIs" dxfId="232" priority="12" operator="equal">
      <formula>0</formula>
    </cfRule>
  </conditionalFormatting>
  <conditionalFormatting sqref="Z11:Z15">
    <cfRule type="cellIs" dxfId="231" priority="11" operator="greaterThanOrEqual">
      <formula>1185</formula>
    </cfRule>
  </conditionalFormatting>
  <conditionalFormatting sqref="Z11:Z15">
    <cfRule type="cellIs" dxfId="230" priority="10" operator="between">
      <formula>0.1</formula>
      <formula>1184</formula>
    </cfRule>
  </conditionalFormatting>
  <conditionalFormatting sqref="AB11:AB15">
    <cfRule type="containsText" dxfId="229" priority="5" operator="containsText" text="N/A">
      <formula>NOT(ISERROR(SEARCH("N/A",AB11)))</formula>
    </cfRule>
    <cfRule type="cellIs" dxfId="228" priority="8" operator="equal">
      <formula>0</formula>
    </cfRule>
  </conditionalFormatting>
  <conditionalFormatting sqref="AB11:AB15">
    <cfRule type="cellIs" dxfId="227" priority="7" operator="greaterThanOrEqual">
      <formula>1185</formula>
    </cfRule>
  </conditionalFormatting>
  <conditionalFormatting sqref="AB11:AB15">
    <cfRule type="cellIs" dxfId="226" priority="6" operator="between">
      <formula>0.1</formula>
      <formula>1184</formula>
    </cfRule>
  </conditionalFormatting>
  <conditionalFormatting sqref="AP11:AP34">
    <cfRule type="cellIs" dxfId="225" priority="4" operator="equal">
      <formula>0</formula>
    </cfRule>
  </conditionalFormatting>
  <conditionalFormatting sqref="AP11:AP34">
    <cfRule type="cellIs" dxfId="224" priority="3" operator="greaterThan">
      <formula>1179</formula>
    </cfRule>
  </conditionalFormatting>
  <conditionalFormatting sqref="AP11:AP34">
    <cfRule type="cellIs" dxfId="223" priority="2" operator="greaterThan">
      <formula>99</formula>
    </cfRule>
  </conditionalFormatting>
  <conditionalFormatting sqref="AP11:AP34">
    <cfRule type="cellIs" dxfId="222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$AY$10:$AY$41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4"/>
  <sheetViews>
    <sheetView showGridLines="0" topLeftCell="A8" zoomScaleNormal="100" workbookViewId="0">
      <selection activeCell="A36" sqref="A36"/>
    </sheetView>
  </sheetViews>
  <sheetFormatPr defaultRowHeight="15" x14ac:dyDescent="0.25"/>
  <cols>
    <col min="1" max="1" width="7.140625" style="301" customWidth="1"/>
    <col min="2" max="2" width="10.5703125" style="301" customWidth="1"/>
    <col min="3" max="3" width="14" style="301" customWidth="1"/>
    <col min="4" max="7" width="9.28515625" style="301" bestFit="1" customWidth="1"/>
    <col min="8" max="8" width="20.42578125" style="301" customWidth="1"/>
    <col min="9" max="10" width="9.28515625" style="301" bestFit="1" customWidth="1"/>
    <col min="11" max="11" width="9" style="301" customWidth="1"/>
    <col min="12" max="14" width="9.140625" style="301" hidden="1" customWidth="1"/>
    <col min="15" max="16" width="9.28515625" style="301" bestFit="1" customWidth="1"/>
    <col min="17" max="18" width="9.140625" style="301" customWidth="1"/>
    <col min="19" max="19" width="11.85546875" style="301" bestFit="1" customWidth="1"/>
    <col min="20" max="20" width="10.5703125" style="301" bestFit="1" customWidth="1"/>
    <col min="21" max="22" width="9.28515625" style="301" bestFit="1" customWidth="1"/>
    <col min="23" max="32" width="9.140625" style="301"/>
    <col min="33" max="33" width="10.42578125" style="301" bestFit="1" customWidth="1"/>
    <col min="34" max="44" width="9.140625" style="301"/>
    <col min="45" max="45" width="83.85546875" style="161" customWidth="1"/>
    <col min="46" max="47" width="9.140625" style="254"/>
    <col min="48" max="48" width="29.7109375" style="254" customWidth="1"/>
    <col min="49" max="49" width="22" style="254" customWidth="1"/>
    <col min="50" max="50" width="9.140625" style="254"/>
    <col min="51" max="51" width="38.5703125" style="254" bestFit="1" customWidth="1"/>
    <col min="52" max="16384" width="9.140625" style="301"/>
  </cols>
  <sheetData>
    <row r="2" spans="2:51" ht="21" x14ac:dyDescent="0.25">
      <c r="B2" s="151"/>
      <c r="C2" s="254"/>
      <c r="D2" s="254"/>
      <c r="E2" s="152"/>
      <c r="F2" s="152"/>
      <c r="G2" s="254"/>
      <c r="H2" s="153"/>
      <c r="I2" s="153"/>
      <c r="J2" s="254"/>
      <c r="K2" s="153"/>
      <c r="L2" s="153"/>
      <c r="M2" s="254"/>
      <c r="N2" s="254"/>
      <c r="O2" s="154"/>
      <c r="P2" s="155" t="s">
        <v>0</v>
      </c>
      <c r="Q2" s="155"/>
      <c r="R2" s="156"/>
      <c r="S2" s="157"/>
      <c r="T2" s="158"/>
      <c r="U2" s="158"/>
      <c r="V2" s="159"/>
      <c r="W2" s="160"/>
      <c r="X2" s="158"/>
      <c r="Y2" s="158"/>
      <c r="Z2" s="158"/>
      <c r="AA2" s="158"/>
      <c r="AB2" s="158"/>
      <c r="AC2" s="158"/>
      <c r="AD2" s="158"/>
      <c r="AE2" s="158"/>
      <c r="AM2" s="254"/>
      <c r="AN2" s="254"/>
      <c r="AO2" s="254"/>
      <c r="AP2" s="254"/>
      <c r="AQ2" s="254"/>
      <c r="AR2" s="254"/>
    </row>
    <row r="3" spans="2:51" ht="21" x14ac:dyDescent="0.25">
      <c r="B3" s="162" t="s">
        <v>1</v>
      </c>
      <c r="C3" s="162"/>
      <c r="D3" s="162"/>
      <c r="E3" s="254"/>
      <c r="F3" s="153"/>
      <c r="G3" s="153"/>
      <c r="H3" s="254"/>
      <c r="I3" s="254"/>
      <c r="J3" s="254"/>
      <c r="K3" s="163"/>
      <c r="L3" s="164"/>
      <c r="M3" s="254"/>
      <c r="N3" s="254"/>
      <c r="O3" s="165" t="s">
        <v>2</v>
      </c>
      <c r="P3" s="367" t="s">
        <v>134</v>
      </c>
      <c r="Q3" s="368"/>
      <c r="R3" s="368"/>
      <c r="S3" s="368"/>
      <c r="T3" s="368"/>
      <c r="U3" s="369"/>
      <c r="V3" s="166"/>
      <c r="W3" s="166"/>
      <c r="X3" s="166"/>
      <c r="Y3" s="166"/>
      <c r="Z3" s="166"/>
      <c r="AH3" s="254"/>
      <c r="AI3" s="254"/>
      <c r="AJ3" s="254"/>
      <c r="AK3" s="254"/>
      <c r="AL3" s="161"/>
      <c r="AM3" s="254"/>
      <c r="AN3" s="254"/>
      <c r="AO3" s="254"/>
      <c r="AP3" s="254"/>
      <c r="AQ3" s="254"/>
      <c r="AR3" s="254"/>
      <c r="AS3" s="254"/>
    </row>
    <row r="4" spans="2:51" x14ac:dyDescent="0.25">
      <c r="B4" s="167" t="s">
        <v>4</v>
      </c>
      <c r="C4" s="167"/>
      <c r="D4" s="167"/>
      <c r="E4" s="254"/>
      <c r="F4" s="168"/>
      <c r="G4" s="254"/>
      <c r="H4" s="254"/>
      <c r="I4" s="254"/>
      <c r="J4" s="254"/>
      <c r="K4" s="254"/>
      <c r="L4" s="254"/>
      <c r="M4" s="254"/>
      <c r="N4" s="254"/>
      <c r="O4" s="165" t="s">
        <v>5</v>
      </c>
      <c r="P4" s="367" t="s">
        <v>134</v>
      </c>
      <c r="Q4" s="368"/>
      <c r="R4" s="368"/>
      <c r="S4" s="368"/>
      <c r="T4" s="368"/>
      <c r="U4" s="369"/>
      <c r="V4" s="166"/>
      <c r="W4" s="166"/>
      <c r="X4" s="166"/>
      <c r="Y4" s="166"/>
      <c r="Z4" s="166"/>
      <c r="AH4" s="254"/>
      <c r="AI4" s="254"/>
      <c r="AJ4" s="254"/>
      <c r="AK4" s="254"/>
      <c r="AL4" s="161"/>
      <c r="AM4" s="254"/>
      <c r="AN4" s="254"/>
      <c r="AO4" s="254"/>
      <c r="AP4" s="254"/>
      <c r="AQ4" s="254"/>
      <c r="AR4" s="254"/>
      <c r="AS4" s="254"/>
    </row>
    <row r="5" spans="2:51" x14ac:dyDescent="0.25">
      <c r="B5" s="254"/>
      <c r="C5" s="254"/>
      <c r="D5" s="254"/>
      <c r="E5" s="169"/>
      <c r="F5" s="169"/>
      <c r="G5" s="254"/>
      <c r="H5" s="254"/>
      <c r="I5" s="254"/>
      <c r="J5" s="254"/>
      <c r="K5" s="254"/>
      <c r="L5" s="254"/>
      <c r="M5" s="254"/>
      <c r="N5" s="254"/>
      <c r="O5" s="165" t="s">
        <v>6</v>
      </c>
      <c r="P5" s="367" t="s">
        <v>133</v>
      </c>
      <c r="Q5" s="368"/>
      <c r="R5" s="368"/>
      <c r="S5" s="368"/>
      <c r="T5" s="368"/>
      <c r="U5" s="369"/>
      <c r="V5" s="166"/>
      <c r="W5" s="166"/>
      <c r="X5" s="166"/>
      <c r="Y5" s="166"/>
      <c r="Z5" s="166"/>
      <c r="AH5" s="254"/>
      <c r="AI5" s="254"/>
      <c r="AJ5" s="254"/>
      <c r="AK5" s="254"/>
      <c r="AL5" s="161"/>
      <c r="AM5" s="254"/>
      <c r="AN5" s="254"/>
      <c r="AO5" s="254"/>
      <c r="AP5" s="254"/>
      <c r="AQ5" s="254"/>
      <c r="AR5" s="254"/>
      <c r="AS5" s="254"/>
    </row>
    <row r="6" spans="2:51" x14ac:dyDescent="0.25">
      <c r="B6" s="367" t="s">
        <v>7</v>
      </c>
      <c r="C6" s="369"/>
      <c r="D6" s="370" t="s">
        <v>8</v>
      </c>
      <c r="E6" s="371"/>
      <c r="F6" s="371"/>
      <c r="G6" s="371"/>
      <c r="H6" s="372"/>
      <c r="I6" s="254"/>
      <c r="J6" s="254"/>
      <c r="K6" s="165"/>
      <c r="L6" s="373">
        <v>41686</v>
      </c>
      <c r="M6" s="373"/>
      <c r="N6" s="170"/>
      <c r="O6" s="170"/>
      <c r="P6" s="171"/>
      <c r="Q6" s="171"/>
      <c r="R6" s="171"/>
      <c r="S6" s="171"/>
      <c r="T6" s="171"/>
      <c r="U6" s="171"/>
      <c r="V6" s="171"/>
      <c r="W6" s="172"/>
      <c r="X6" s="172"/>
      <c r="Y6" s="172"/>
      <c r="Z6" s="172"/>
      <c r="AA6" s="172"/>
      <c r="AB6" s="172"/>
      <c r="AC6" s="172"/>
      <c r="AD6" s="172"/>
      <c r="AE6" s="172"/>
      <c r="AJ6" s="302"/>
      <c r="AM6" s="174"/>
      <c r="AN6" s="174"/>
      <c r="AO6" s="174"/>
      <c r="AP6" s="174"/>
      <c r="AQ6" s="174"/>
      <c r="AR6" s="174"/>
      <c r="AS6" s="175"/>
    </row>
    <row r="7" spans="2:51" ht="36" x14ac:dyDescent="0.25">
      <c r="B7" s="374" t="s">
        <v>9</v>
      </c>
      <c r="C7" s="375"/>
      <c r="D7" s="374" t="s">
        <v>10</v>
      </c>
      <c r="E7" s="376"/>
      <c r="F7" s="376"/>
      <c r="G7" s="375"/>
      <c r="H7" s="351" t="s">
        <v>11</v>
      </c>
      <c r="I7" s="350" t="s">
        <v>12</v>
      </c>
      <c r="J7" s="350" t="s">
        <v>13</v>
      </c>
      <c r="K7" s="350" t="s">
        <v>14</v>
      </c>
      <c r="L7" s="161"/>
      <c r="M7" s="161"/>
      <c r="N7" s="161"/>
      <c r="O7" s="351" t="s">
        <v>15</v>
      </c>
      <c r="P7" s="374" t="s">
        <v>16</v>
      </c>
      <c r="Q7" s="376"/>
      <c r="R7" s="376"/>
      <c r="S7" s="376"/>
      <c r="T7" s="375"/>
      <c r="U7" s="387" t="s">
        <v>17</v>
      </c>
      <c r="V7" s="387"/>
      <c r="W7" s="350" t="s">
        <v>18</v>
      </c>
      <c r="X7" s="374" t="s">
        <v>19</v>
      </c>
      <c r="Y7" s="375"/>
      <c r="Z7" s="374" t="s">
        <v>20</v>
      </c>
      <c r="AA7" s="375"/>
      <c r="AB7" s="374" t="s">
        <v>21</v>
      </c>
      <c r="AC7" s="375"/>
      <c r="AD7" s="374" t="s">
        <v>22</v>
      </c>
      <c r="AE7" s="375"/>
      <c r="AF7" s="350" t="s">
        <v>23</v>
      </c>
      <c r="AG7" s="350" t="s">
        <v>24</v>
      </c>
      <c r="AH7" s="350" t="s">
        <v>25</v>
      </c>
      <c r="AI7" s="350" t="s">
        <v>26</v>
      </c>
      <c r="AJ7" s="374" t="s">
        <v>27</v>
      </c>
      <c r="AK7" s="376"/>
      <c r="AL7" s="376"/>
      <c r="AM7" s="376"/>
      <c r="AN7" s="375"/>
      <c r="AO7" s="374" t="s">
        <v>28</v>
      </c>
      <c r="AP7" s="376"/>
      <c r="AQ7" s="375"/>
      <c r="AR7" s="350" t="s">
        <v>29</v>
      </c>
      <c r="AS7" s="176"/>
      <c r="AT7" s="161"/>
      <c r="AU7" s="161"/>
      <c r="AV7" s="161"/>
      <c r="AW7" s="161"/>
      <c r="AX7" s="161"/>
      <c r="AY7" s="161"/>
    </row>
    <row r="8" spans="2:51" x14ac:dyDescent="0.25">
      <c r="B8" s="377">
        <v>41968</v>
      </c>
      <c r="C8" s="378"/>
      <c r="D8" s="379" t="s">
        <v>30</v>
      </c>
      <c r="E8" s="380"/>
      <c r="F8" s="380"/>
      <c r="G8" s="381"/>
      <c r="H8" s="177"/>
      <c r="I8" s="379" t="s">
        <v>30</v>
      </c>
      <c r="J8" s="380"/>
      <c r="K8" s="381"/>
      <c r="L8" s="178"/>
      <c r="M8" s="178"/>
      <c r="N8" s="178"/>
      <c r="O8" s="177" t="s">
        <v>31</v>
      </c>
      <c r="P8" s="177" t="s">
        <v>31</v>
      </c>
      <c r="Q8" s="177" t="s">
        <v>32</v>
      </c>
      <c r="R8" s="177" t="s">
        <v>32</v>
      </c>
      <c r="S8" s="177" t="s">
        <v>31</v>
      </c>
      <c r="T8" s="177" t="s">
        <v>33</v>
      </c>
      <c r="U8" s="382" t="s">
        <v>34</v>
      </c>
      <c r="V8" s="382"/>
      <c r="W8" s="179" t="s">
        <v>35</v>
      </c>
      <c r="X8" s="383">
        <v>0</v>
      </c>
      <c r="Y8" s="384"/>
      <c r="Z8" s="385" t="s">
        <v>36</v>
      </c>
      <c r="AA8" s="386"/>
      <c r="AB8" s="383">
        <v>1185</v>
      </c>
      <c r="AC8" s="384"/>
      <c r="AD8" s="388">
        <v>800</v>
      </c>
      <c r="AE8" s="389"/>
      <c r="AF8" s="177"/>
      <c r="AG8" s="179">
        <f>AG34-AG10</f>
        <v>26126</v>
      </c>
      <c r="AH8" s="180"/>
      <c r="AI8" s="180"/>
      <c r="AJ8" s="177" t="s">
        <v>37</v>
      </c>
      <c r="AK8" s="177" t="s">
        <v>37</v>
      </c>
      <c r="AL8" s="177" t="s">
        <v>37</v>
      </c>
      <c r="AM8" s="177" t="s">
        <v>37</v>
      </c>
      <c r="AN8" s="177" t="s">
        <v>37</v>
      </c>
      <c r="AO8" s="177" t="s">
        <v>37</v>
      </c>
      <c r="AP8" s="177" t="s">
        <v>32</v>
      </c>
      <c r="AQ8" s="177" t="s">
        <v>32</v>
      </c>
      <c r="AR8" s="177" t="s">
        <v>38</v>
      </c>
      <c r="AS8" s="176"/>
      <c r="AV8" s="181" t="s">
        <v>39</v>
      </c>
    </row>
    <row r="9" spans="2:51" ht="60" x14ac:dyDescent="0.25">
      <c r="B9" s="390" t="s">
        <v>40</v>
      </c>
      <c r="C9" s="390"/>
      <c r="D9" s="391" t="s">
        <v>41</v>
      </c>
      <c r="E9" s="392"/>
      <c r="F9" s="393" t="s">
        <v>42</v>
      </c>
      <c r="G9" s="392"/>
      <c r="H9" s="394" t="s">
        <v>43</v>
      </c>
      <c r="I9" s="390" t="s">
        <v>44</v>
      </c>
      <c r="J9" s="390"/>
      <c r="K9" s="390"/>
      <c r="L9" s="350" t="s">
        <v>45</v>
      </c>
      <c r="M9" s="387" t="s">
        <v>46</v>
      </c>
      <c r="N9" s="182" t="s">
        <v>47</v>
      </c>
      <c r="O9" s="395" t="s">
        <v>48</v>
      </c>
      <c r="P9" s="395" t="s">
        <v>49</v>
      </c>
      <c r="Q9" s="183" t="s">
        <v>50</v>
      </c>
      <c r="R9" s="402" t="s">
        <v>51</v>
      </c>
      <c r="S9" s="403"/>
      <c r="T9" s="404"/>
      <c r="U9" s="348" t="s">
        <v>52</v>
      </c>
      <c r="V9" s="348" t="s">
        <v>53</v>
      </c>
      <c r="W9" s="390" t="s">
        <v>54</v>
      </c>
      <c r="X9" s="408" t="s">
        <v>55</v>
      </c>
      <c r="Y9" s="409"/>
      <c r="Z9" s="409"/>
      <c r="AA9" s="409"/>
      <c r="AB9" s="409"/>
      <c r="AC9" s="409"/>
      <c r="AD9" s="409"/>
      <c r="AE9" s="410"/>
      <c r="AF9" s="347" t="s">
        <v>56</v>
      </c>
      <c r="AG9" s="347" t="s">
        <v>57</v>
      </c>
      <c r="AH9" s="397" t="s">
        <v>58</v>
      </c>
      <c r="AI9" s="411" t="s">
        <v>59</v>
      </c>
      <c r="AJ9" s="348" t="s">
        <v>60</v>
      </c>
      <c r="AK9" s="348" t="s">
        <v>61</v>
      </c>
      <c r="AL9" s="348" t="s">
        <v>62</v>
      </c>
      <c r="AM9" s="348" t="s">
        <v>63</v>
      </c>
      <c r="AN9" s="348" t="s">
        <v>64</v>
      </c>
      <c r="AO9" s="348" t="s">
        <v>65</v>
      </c>
      <c r="AP9" s="348" t="s">
        <v>66</v>
      </c>
      <c r="AQ9" s="395" t="s">
        <v>67</v>
      </c>
      <c r="AR9" s="348" t="s">
        <v>68</v>
      </c>
      <c r="AS9" s="397" t="s">
        <v>69</v>
      </c>
      <c r="AV9" s="184" t="s">
        <v>70</v>
      </c>
      <c r="AW9" s="184" t="s">
        <v>71</v>
      </c>
      <c r="AY9" s="185" t="s">
        <v>72</v>
      </c>
    </row>
    <row r="10" spans="2:51" x14ac:dyDescent="0.25">
      <c r="B10" s="348" t="s">
        <v>73</v>
      </c>
      <c r="C10" s="348" t="s">
        <v>74</v>
      </c>
      <c r="D10" s="348" t="s">
        <v>75</v>
      </c>
      <c r="E10" s="348" t="s">
        <v>76</v>
      </c>
      <c r="F10" s="348" t="s">
        <v>75</v>
      </c>
      <c r="G10" s="348" t="s">
        <v>76</v>
      </c>
      <c r="H10" s="394"/>
      <c r="I10" s="348" t="s">
        <v>76</v>
      </c>
      <c r="J10" s="348" t="s">
        <v>76</v>
      </c>
      <c r="K10" s="348" t="s">
        <v>76</v>
      </c>
      <c r="L10" s="177" t="s">
        <v>30</v>
      </c>
      <c r="M10" s="387"/>
      <c r="N10" s="177" t="s">
        <v>30</v>
      </c>
      <c r="O10" s="396"/>
      <c r="P10" s="396"/>
      <c r="Q10" s="150">
        <v>15297942</v>
      </c>
      <c r="R10" s="405"/>
      <c r="S10" s="406"/>
      <c r="T10" s="407"/>
      <c r="U10" s="348" t="s">
        <v>76</v>
      </c>
      <c r="V10" s="348" t="s">
        <v>76</v>
      </c>
      <c r="W10" s="390"/>
      <c r="X10" s="186" t="s">
        <v>77</v>
      </c>
      <c r="Y10" s="186" t="s">
        <v>78</v>
      </c>
      <c r="Z10" s="186" t="s">
        <v>79</v>
      </c>
      <c r="AA10" s="186" t="s">
        <v>80</v>
      </c>
      <c r="AB10" s="186" t="s">
        <v>81</v>
      </c>
      <c r="AC10" s="186" t="s">
        <v>82</v>
      </c>
      <c r="AD10" s="186" t="s">
        <v>83</v>
      </c>
      <c r="AE10" s="186" t="s">
        <v>84</v>
      </c>
      <c r="AF10" s="187"/>
      <c r="AG10" s="148">
        <v>32664458</v>
      </c>
      <c r="AH10" s="397"/>
      <c r="AI10" s="412"/>
      <c r="AJ10" s="348" t="s">
        <v>85</v>
      </c>
      <c r="AK10" s="348" t="s">
        <v>85</v>
      </c>
      <c r="AL10" s="348" t="s">
        <v>85</v>
      </c>
      <c r="AM10" s="348" t="s">
        <v>85</v>
      </c>
      <c r="AN10" s="348" t="s">
        <v>85</v>
      </c>
      <c r="AO10" s="348" t="s">
        <v>85</v>
      </c>
      <c r="AP10" s="149">
        <v>7192259</v>
      </c>
      <c r="AQ10" s="396"/>
      <c r="AR10" s="349" t="s">
        <v>86</v>
      </c>
      <c r="AS10" s="397"/>
      <c r="AV10" s="188" t="s">
        <v>87</v>
      </c>
      <c r="AW10" s="188" t="s">
        <v>88</v>
      </c>
      <c r="AY10" s="189"/>
    </row>
    <row r="11" spans="2:51" x14ac:dyDescent="0.25">
      <c r="B11" s="190">
        <v>2</v>
      </c>
      <c r="C11" s="190">
        <v>4.1666666666666664E-2</v>
      </c>
      <c r="D11" s="191">
        <v>11</v>
      </c>
      <c r="E11" s="192">
        <f>D11/1.42</f>
        <v>7.746478873239437</v>
      </c>
      <c r="F11" s="255">
        <v>66</v>
      </c>
      <c r="G11" s="192">
        <f>F11/1.42</f>
        <v>46.478873239436624</v>
      </c>
      <c r="H11" s="193" t="s">
        <v>89</v>
      </c>
      <c r="I11" s="193">
        <f>J11-(2/1.42)</f>
        <v>41.549295774647888</v>
      </c>
      <c r="J11" s="194">
        <f>(F11-5)/1.42</f>
        <v>42.95774647887324</v>
      </c>
      <c r="K11" s="193">
        <f>J11+(6/1.42)</f>
        <v>47.183098591549296</v>
      </c>
      <c r="L11" s="195">
        <v>14</v>
      </c>
      <c r="M11" s="196" t="s">
        <v>90</v>
      </c>
      <c r="N11" s="196">
        <v>11.4</v>
      </c>
      <c r="O11" s="197">
        <v>121</v>
      </c>
      <c r="P11" s="197">
        <v>93</v>
      </c>
      <c r="Q11" s="197">
        <v>15301859</v>
      </c>
      <c r="R11" s="198">
        <f>Q11-Q10</f>
        <v>3917</v>
      </c>
      <c r="S11" s="199">
        <f>R11*24/1000</f>
        <v>94.007999999999996</v>
      </c>
      <c r="T11" s="199">
        <f>R11/1000</f>
        <v>3.9169999999999998</v>
      </c>
      <c r="U11" s="200">
        <v>5.2</v>
      </c>
      <c r="V11" s="200">
        <f>U11</f>
        <v>5.2</v>
      </c>
      <c r="W11" s="262" t="s">
        <v>132</v>
      </c>
      <c r="X11" s="256">
        <v>0</v>
      </c>
      <c r="Y11" s="256">
        <v>0</v>
      </c>
      <c r="Z11" s="256">
        <v>1025</v>
      </c>
      <c r="AA11" s="256">
        <v>0</v>
      </c>
      <c r="AB11" s="256">
        <v>1110</v>
      </c>
      <c r="AC11" s="201" t="s">
        <v>91</v>
      </c>
      <c r="AD11" s="201" t="s">
        <v>91</v>
      </c>
      <c r="AE11" s="201" t="s">
        <v>91</v>
      </c>
      <c r="AF11" s="202" t="s">
        <v>91</v>
      </c>
      <c r="AG11" s="202">
        <v>32665106</v>
      </c>
      <c r="AH11" s="203">
        <f>IF(ISBLANK(AG11),"-",AG11-AG10)</f>
        <v>648</v>
      </c>
      <c r="AI11" s="204">
        <f>AH11/T11</f>
        <v>165.43272912943581</v>
      </c>
      <c r="AJ11" s="205">
        <v>0</v>
      </c>
      <c r="AK11" s="205">
        <v>0</v>
      </c>
      <c r="AL11" s="205">
        <v>1</v>
      </c>
      <c r="AM11" s="205">
        <v>0</v>
      </c>
      <c r="AN11" s="205">
        <v>1</v>
      </c>
      <c r="AO11" s="205">
        <v>0.4</v>
      </c>
      <c r="AP11" s="328">
        <v>7193264</v>
      </c>
      <c r="AQ11" s="256">
        <f>AP11-AP10</f>
        <v>1005</v>
      </c>
      <c r="AR11" s="206"/>
      <c r="AS11" s="207" t="s">
        <v>114</v>
      </c>
      <c r="AV11" s="188" t="s">
        <v>89</v>
      </c>
      <c r="AW11" s="188" t="s">
        <v>92</v>
      </c>
      <c r="AY11" s="253" t="s">
        <v>134</v>
      </c>
    </row>
    <row r="12" spans="2:51" x14ac:dyDescent="0.25">
      <c r="B12" s="190">
        <v>2.0416666666666701</v>
      </c>
      <c r="C12" s="190">
        <v>8.3333333333333329E-2</v>
      </c>
      <c r="D12" s="191">
        <v>13</v>
      </c>
      <c r="E12" s="192">
        <f t="shared" ref="E12:E34" si="0">D12/1.42</f>
        <v>9.1549295774647899</v>
      </c>
      <c r="F12" s="255">
        <v>66</v>
      </c>
      <c r="G12" s="192">
        <f t="shared" ref="G12:G34" si="1">F12/1.42</f>
        <v>46.478873239436624</v>
      </c>
      <c r="H12" s="193" t="s">
        <v>89</v>
      </c>
      <c r="I12" s="193">
        <f t="shared" ref="I12:I34" si="2">J12-(2/1.42)</f>
        <v>41.549295774647888</v>
      </c>
      <c r="J12" s="194">
        <f>(F12-5)/1.42</f>
        <v>42.95774647887324</v>
      </c>
      <c r="K12" s="193">
        <f>J12+(6/1.42)</f>
        <v>47.183098591549296</v>
      </c>
      <c r="L12" s="195">
        <v>14</v>
      </c>
      <c r="M12" s="196" t="s">
        <v>90</v>
      </c>
      <c r="N12" s="196">
        <v>11.2</v>
      </c>
      <c r="O12" s="197">
        <v>125</v>
      </c>
      <c r="P12" s="197">
        <v>94</v>
      </c>
      <c r="Q12" s="197">
        <v>15305700</v>
      </c>
      <c r="R12" s="198">
        <f t="shared" ref="R12:R34" si="3">Q12-Q11</f>
        <v>3841</v>
      </c>
      <c r="S12" s="199">
        <f t="shared" ref="S12:S34" si="4">R12*24/1000</f>
        <v>92.183999999999997</v>
      </c>
      <c r="T12" s="199">
        <f t="shared" ref="T12:T34" si="5">R12/1000</f>
        <v>3.8410000000000002</v>
      </c>
      <c r="U12" s="200">
        <v>6.5</v>
      </c>
      <c r="V12" s="200">
        <f t="shared" ref="V12:V34" si="6">U12</f>
        <v>6.5</v>
      </c>
      <c r="W12" s="262" t="s">
        <v>132</v>
      </c>
      <c r="X12" s="256">
        <v>0</v>
      </c>
      <c r="Y12" s="256">
        <v>0</v>
      </c>
      <c r="Z12" s="256">
        <v>1027</v>
      </c>
      <c r="AA12" s="256">
        <v>0</v>
      </c>
      <c r="AB12" s="256">
        <v>1059</v>
      </c>
      <c r="AC12" s="201" t="s">
        <v>91</v>
      </c>
      <c r="AD12" s="201" t="s">
        <v>91</v>
      </c>
      <c r="AE12" s="201" t="s">
        <v>91</v>
      </c>
      <c r="AF12" s="202" t="s">
        <v>91</v>
      </c>
      <c r="AG12" s="202">
        <v>32665726</v>
      </c>
      <c r="AH12" s="203">
        <f>IF(ISBLANK(AG12),"-",AG12-AG11)</f>
        <v>620</v>
      </c>
      <c r="AI12" s="204">
        <f t="shared" ref="AI12:AI34" si="7">AH12/T12</f>
        <v>161.4162978391044</v>
      </c>
      <c r="AJ12" s="205">
        <v>0</v>
      </c>
      <c r="AK12" s="205">
        <v>0</v>
      </c>
      <c r="AL12" s="205">
        <v>1</v>
      </c>
      <c r="AM12" s="205">
        <v>0</v>
      </c>
      <c r="AN12" s="205">
        <v>1</v>
      </c>
      <c r="AO12" s="205">
        <v>0.4</v>
      </c>
      <c r="AP12" s="256">
        <v>7194517</v>
      </c>
      <c r="AQ12" s="256">
        <f t="shared" ref="AQ12:AQ34" si="8">AP12-AP11</f>
        <v>1253</v>
      </c>
      <c r="AR12" s="208"/>
      <c r="AS12" s="207" t="s">
        <v>114</v>
      </c>
      <c r="AV12" s="188" t="s">
        <v>93</v>
      </c>
      <c r="AW12" s="188" t="s">
        <v>94</v>
      </c>
      <c r="AY12" s="253" t="s">
        <v>3</v>
      </c>
    </row>
    <row r="13" spans="2:51" x14ac:dyDescent="0.25">
      <c r="B13" s="190">
        <v>2.0833333333333299</v>
      </c>
      <c r="C13" s="190">
        <v>0.125</v>
      </c>
      <c r="D13" s="191">
        <v>14</v>
      </c>
      <c r="E13" s="192">
        <f t="shared" si="0"/>
        <v>9.8591549295774659</v>
      </c>
      <c r="F13" s="255">
        <v>66</v>
      </c>
      <c r="G13" s="192">
        <f t="shared" si="1"/>
        <v>46.478873239436624</v>
      </c>
      <c r="H13" s="193" t="s">
        <v>89</v>
      </c>
      <c r="I13" s="193">
        <f t="shared" si="2"/>
        <v>41.549295774647888</v>
      </c>
      <c r="J13" s="194">
        <f>(F13-5)/1.42</f>
        <v>42.95774647887324</v>
      </c>
      <c r="K13" s="193">
        <f>J13+(6/1.42)</f>
        <v>47.183098591549296</v>
      </c>
      <c r="L13" s="195">
        <v>14</v>
      </c>
      <c r="M13" s="196" t="s">
        <v>90</v>
      </c>
      <c r="N13" s="196">
        <v>11.2</v>
      </c>
      <c r="O13" s="197">
        <v>129</v>
      </c>
      <c r="P13" s="197">
        <v>89</v>
      </c>
      <c r="Q13" s="197">
        <v>15309505</v>
      </c>
      <c r="R13" s="198">
        <f t="shared" si="3"/>
        <v>3805</v>
      </c>
      <c r="S13" s="199">
        <f t="shared" si="4"/>
        <v>91.32</v>
      </c>
      <c r="T13" s="199">
        <f t="shared" si="5"/>
        <v>3.8050000000000002</v>
      </c>
      <c r="U13" s="200">
        <v>8</v>
      </c>
      <c r="V13" s="200">
        <f t="shared" si="6"/>
        <v>8</v>
      </c>
      <c r="W13" s="262" t="s">
        <v>132</v>
      </c>
      <c r="X13" s="256">
        <v>0</v>
      </c>
      <c r="Y13" s="256">
        <v>0</v>
      </c>
      <c r="Z13" s="256">
        <v>1010</v>
      </c>
      <c r="AA13" s="256">
        <v>0</v>
      </c>
      <c r="AB13" s="256">
        <v>1059</v>
      </c>
      <c r="AC13" s="201" t="s">
        <v>91</v>
      </c>
      <c r="AD13" s="201" t="s">
        <v>91</v>
      </c>
      <c r="AE13" s="201" t="s">
        <v>91</v>
      </c>
      <c r="AF13" s="202" t="s">
        <v>91</v>
      </c>
      <c r="AG13" s="202">
        <v>32666322</v>
      </c>
      <c r="AH13" s="203">
        <f>IF(ISBLANK(AG13),"-",AG13-AG12)</f>
        <v>596</v>
      </c>
      <c r="AI13" s="204">
        <f t="shared" si="7"/>
        <v>156.63600525624179</v>
      </c>
      <c r="AJ13" s="205">
        <v>0</v>
      </c>
      <c r="AK13" s="205">
        <v>0</v>
      </c>
      <c r="AL13" s="205">
        <v>1</v>
      </c>
      <c r="AM13" s="205">
        <v>0</v>
      </c>
      <c r="AN13" s="205">
        <v>1</v>
      </c>
      <c r="AO13" s="205">
        <v>0.4</v>
      </c>
      <c r="AP13" s="256">
        <v>7195964</v>
      </c>
      <c r="AQ13" s="256">
        <f t="shared" si="8"/>
        <v>1447</v>
      </c>
      <c r="AR13" s="206"/>
      <c r="AS13" s="207" t="s">
        <v>114</v>
      </c>
      <c r="AV13" s="188" t="s">
        <v>95</v>
      </c>
      <c r="AW13" s="188" t="s">
        <v>96</v>
      </c>
      <c r="AY13" s="253" t="s">
        <v>136</v>
      </c>
    </row>
    <row r="14" spans="2:51" x14ac:dyDescent="0.25">
      <c r="B14" s="190">
        <v>2.125</v>
      </c>
      <c r="C14" s="190">
        <v>0.16666666666666699</v>
      </c>
      <c r="D14" s="191">
        <v>21</v>
      </c>
      <c r="E14" s="192">
        <f t="shared" si="0"/>
        <v>14.788732394366198</v>
      </c>
      <c r="F14" s="255">
        <v>66</v>
      </c>
      <c r="G14" s="192">
        <f t="shared" si="1"/>
        <v>46.478873239436624</v>
      </c>
      <c r="H14" s="193" t="s">
        <v>89</v>
      </c>
      <c r="I14" s="193">
        <f t="shared" si="2"/>
        <v>41.549295774647888</v>
      </c>
      <c r="J14" s="194">
        <f>(F14-5)/1.42</f>
        <v>42.95774647887324</v>
      </c>
      <c r="K14" s="193">
        <f>J14+(6/1.42)</f>
        <v>47.183098591549296</v>
      </c>
      <c r="L14" s="195">
        <v>14</v>
      </c>
      <c r="M14" s="196" t="s">
        <v>90</v>
      </c>
      <c r="N14" s="196">
        <v>12.8</v>
      </c>
      <c r="O14" s="197">
        <v>118</v>
      </c>
      <c r="P14" s="197">
        <v>99</v>
      </c>
      <c r="Q14" s="197">
        <v>15313470</v>
      </c>
      <c r="R14" s="198">
        <f t="shared" si="3"/>
        <v>3965</v>
      </c>
      <c r="S14" s="199">
        <f t="shared" si="4"/>
        <v>95.16</v>
      </c>
      <c r="T14" s="199">
        <f t="shared" si="5"/>
        <v>3.9649999999999999</v>
      </c>
      <c r="U14" s="200">
        <v>9.5</v>
      </c>
      <c r="V14" s="200">
        <f t="shared" si="6"/>
        <v>9.5</v>
      </c>
      <c r="W14" s="262" t="s">
        <v>132</v>
      </c>
      <c r="X14" s="256">
        <v>0</v>
      </c>
      <c r="Y14" s="256">
        <v>0</v>
      </c>
      <c r="Z14" s="256">
        <v>934</v>
      </c>
      <c r="AA14" s="256">
        <v>0</v>
      </c>
      <c r="AB14" s="256">
        <v>1059</v>
      </c>
      <c r="AC14" s="201" t="s">
        <v>91</v>
      </c>
      <c r="AD14" s="201" t="s">
        <v>91</v>
      </c>
      <c r="AE14" s="201" t="s">
        <v>91</v>
      </c>
      <c r="AF14" s="202" t="s">
        <v>91</v>
      </c>
      <c r="AG14" s="202">
        <v>32666902</v>
      </c>
      <c r="AH14" s="203">
        <f t="shared" ref="AH14:AH34" si="9">IF(ISBLANK(AG14),"-",AG14-AG13)</f>
        <v>580</v>
      </c>
      <c r="AI14" s="204">
        <f t="shared" si="7"/>
        <v>146.27994955863809</v>
      </c>
      <c r="AJ14" s="205">
        <v>0</v>
      </c>
      <c r="AK14" s="205">
        <v>0</v>
      </c>
      <c r="AL14" s="205">
        <v>1</v>
      </c>
      <c r="AM14" s="205">
        <v>0</v>
      </c>
      <c r="AN14" s="205">
        <v>1</v>
      </c>
      <c r="AO14" s="205">
        <v>0.4</v>
      </c>
      <c r="AP14" s="256">
        <v>7197481</v>
      </c>
      <c r="AQ14" s="256">
        <f t="shared" si="8"/>
        <v>1517</v>
      </c>
      <c r="AR14" s="206"/>
      <c r="AS14" s="207" t="s">
        <v>114</v>
      </c>
      <c r="AT14" s="209"/>
      <c r="AV14" s="188" t="s">
        <v>97</v>
      </c>
      <c r="AW14" s="188" t="s">
        <v>98</v>
      </c>
      <c r="AY14" s="253" t="s">
        <v>135</v>
      </c>
    </row>
    <row r="15" spans="2:51" x14ac:dyDescent="0.25">
      <c r="B15" s="190">
        <v>2.1666666666666701</v>
      </c>
      <c r="C15" s="190">
        <v>0.20833333333333301</v>
      </c>
      <c r="D15" s="191">
        <v>21</v>
      </c>
      <c r="E15" s="192">
        <f t="shared" si="0"/>
        <v>14.788732394366198</v>
      </c>
      <c r="F15" s="255">
        <v>66</v>
      </c>
      <c r="G15" s="192">
        <f t="shared" si="1"/>
        <v>46.478873239436624</v>
      </c>
      <c r="H15" s="193" t="s">
        <v>89</v>
      </c>
      <c r="I15" s="193">
        <f t="shared" si="2"/>
        <v>41.549295774647888</v>
      </c>
      <c r="J15" s="194">
        <f>(F15-5)/1.42</f>
        <v>42.95774647887324</v>
      </c>
      <c r="K15" s="193">
        <f>J15+(6/1.42)</f>
        <v>47.183098591549296</v>
      </c>
      <c r="L15" s="195">
        <v>18</v>
      </c>
      <c r="M15" s="196" t="s">
        <v>90</v>
      </c>
      <c r="N15" s="196">
        <v>13.1</v>
      </c>
      <c r="O15" s="197">
        <v>104</v>
      </c>
      <c r="P15" s="197">
        <v>103</v>
      </c>
      <c r="Q15" s="197">
        <v>15317435</v>
      </c>
      <c r="R15" s="198">
        <f t="shared" si="3"/>
        <v>3965</v>
      </c>
      <c r="S15" s="199">
        <f t="shared" si="4"/>
        <v>95.16</v>
      </c>
      <c r="T15" s="199">
        <f t="shared" si="5"/>
        <v>3.9649999999999999</v>
      </c>
      <c r="U15" s="200">
        <v>9.5</v>
      </c>
      <c r="V15" s="200">
        <f t="shared" si="6"/>
        <v>9.5</v>
      </c>
      <c r="W15" s="262" t="s">
        <v>132</v>
      </c>
      <c r="X15" s="256">
        <v>0</v>
      </c>
      <c r="Y15" s="256">
        <v>0</v>
      </c>
      <c r="Z15" s="256">
        <v>990</v>
      </c>
      <c r="AA15" s="256">
        <v>0</v>
      </c>
      <c r="AB15" s="256">
        <v>1059</v>
      </c>
      <c r="AC15" s="201" t="s">
        <v>91</v>
      </c>
      <c r="AD15" s="201" t="s">
        <v>91</v>
      </c>
      <c r="AE15" s="201" t="s">
        <v>91</v>
      </c>
      <c r="AF15" s="202" t="s">
        <v>91</v>
      </c>
      <c r="AG15" s="202">
        <v>32667482</v>
      </c>
      <c r="AH15" s="203">
        <f t="shared" si="9"/>
        <v>580</v>
      </c>
      <c r="AI15" s="204">
        <f t="shared" si="7"/>
        <v>146.27994955863809</v>
      </c>
      <c r="AJ15" s="205">
        <v>0</v>
      </c>
      <c r="AK15" s="205">
        <v>0</v>
      </c>
      <c r="AL15" s="205">
        <v>1</v>
      </c>
      <c r="AM15" s="205">
        <v>0</v>
      </c>
      <c r="AN15" s="205">
        <v>1</v>
      </c>
      <c r="AO15" s="205">
        <v>0</v>
      </c>
      <c r="AP15" s="256">
        <v>7197481</v>
      </c>
      <c r="AQ15" s="256">
        <f t="shared" si="8"/>
        <v>0</v>
      </c>
      <c r="AR15" s="206"/>
      <c r="AS15" s="207" t="s">
        <v>114</v>
      </c>
      <c r="AV15" s="188" t="s">
        <v>99</v>
      </c>
      <c r="AW15" s="188" t="s">
        <v>100</v>
      </c>
      <c r="AY15" s="253" t="s">
        <v>143</v>
      </c>
    </row>
    <row r="16" spans="2:51" x14ac:dyDescent="0.25">
      <c r="B16" s="190">
        <v>2.2083333333333299</v>
      </c>
      <c r="C16" s="190">
        <v>0.25</v>
      </c>
      <c r="D16" s="191">
        <v>9</v>
      </c>
      <c r="E16" s="192">
        <f t="shared" si="0"/>
        <v>6.3380281690140849</v>
      </c>
      <c r="F16" s="210">
        <v>68</v>
      </c>
      <c r="G16" s="192">
        <f t="shared" si="1"/>
        <v>47.887323943661976</v>
      </c>
      <c r="H16" s="193" t="s">
        <v>89</v>
      </c>
      <c r="I16" s="193">
        <f t="shared" si="2"/>
        <v>46.478873239436624</v>
      </c>
      <c r="J16" s="194">
        <f t="shared" ref="J16:J25" si="10">F16/1.42</f>
        <v>47.887323943661976</v>
      </c>
      <c r="K16" s="193">
        <f>J16+1.42</f>
        <v>49.307323943661977</v>
      </c>
      <c r="L16" s="195">
        <v>19</v>
      </c>
      <c r="M16" s="196" t="s">
        <v>101</v>
      </c>
      <c r="N16" s="196">
        <v>13.1</v>
      </c>
      <c r="O16" s="197">
        <v>125</v>
      </c>
      <c r="P16" s="197">
        <v>122</v>
      </c>
      <c r="Q16" s="197">
        <v>15322221</v>
      </c>
      <c r="R16" s="198">
        <f t="shared" si="3"/>
        <v>4786</v>
      </c>
      <c r="S16" s="199">
        <f t="shared" si="4"/>
        <v>114.864</v>
      </c>
      <c r="T16" s="199">
        <f t="shared" si="5"/>
        <v>4.7859999999999996</v>
      </c>
      <c r="U16" s="200">
        <v>9.5</v>
      </c>
      <c r="V16" s="200">
        <f t="shared" si="6"/>
        <v>9.5</v>
      </c>
      <c r="W16" s="262" t="s">
        <v>132</v>
      </c>
      <c r="X16" s="256">
        <v>0</v>
      </c>
      <c r="Y16" s="256">
        <v>0</v>
      </c>
      <c r="Z16" s="256">
        <v>1170</v>
      </c>
      <c r="AA16" s="256">
        <v>0</v>
      </c>
      <c r="AB16" s="256">
        <v>1198</v>
      </c>
      <c r="AC16" s="201" t="s">
        <v>91</v>
      </c>
      <c r="AD16" s="201" t="s">
        <v>91</v>
      </c>
      <c r="AE16" s="201" t="s">
        <v>91</v>
      </c>
      <c r="AF16" s="202" t="s">
        <v>91</v>
      </c>
      <c r="AG16" s="202">
        <v>32668258</v>
      </c>
      <c r="AH16" s="203">
        <f t="shared" si="9"/>
        <v>776</v>
      </c>
      <c r="AI16" s="204">
        <f t="shared" si="7"/>
        <v>162.13957375679064</v>
      </c>
      <c r="AJ16" s="205">
        <v>0</v>
      </c>
      <c r="AK16" s="205">
        <v>0</v>
      </c>
      <c r="AL16" s="205">
        <v>1</v>
      </c>
      <c r="AM16" s="205">
        <v>0</v>
      </c>
      <c r="AN16" s="205">
        <v>1</v>
      </c>
      <c r="AO16" s="329">
        <v>0</v>
      </c>
      <c r="AP16" s="256">
        <v>7197481</v>
      </c>
      <c r="AQ16" s="256">
        <f t="shared" si="8"/>
        <v>0</v>
      </c>
      <c r="AR16" s="208"/>
      <c r="AS16" s="207" t="s">
        <v>102</v>
      </c>
      <c r="AV16" s="188" t="s">
        <v>103</v>
      </c>
      <c r="AW16" s="188" t="s">
        <v>104</v>
      </c>
      <c r="AY16" s="253" t="s">
        <v>133</v>
      </c>
    </row>
    <row r="17" spans="1:51" x14ac:dyDescent="0.25">
      <c r="B17" s="190">
        <v>2.25</v>
      </c>
      <c r="C17" s="190">
        <v>0.29166666666666702</v>
      </c>
      <c r="D17" s="191">
        <v>8</v>
      </c>
      <c r="E17" s="192">
        <f t="shared" si="0"/>
        <v>5.6338028169014089</v>
      </c>
      <c r="F17" s="210">
        <v>83</v>
      </c>
      <c r="G17" s="192">
        <f t="shared" si="1"/>
        <v>58.450704225352112</v>
      </c>
      <c r="H17" s="193" t="s">
        <v>89</v>
      </c>
      <c r="I17" s="193">
        <f t="shared" si="2"/>
        <v>57.04225352112676</v>
      </c>
      <c r="J17" s="194">
        <f t="shared" si="10"/>
        <v>58.450704225352112</v>
      </c>
      <c r="K17" s="193">
        <f t="shared" ref="K17:K22" si="11">J17+1.42</f>
        <v>59.870704225352114</v>
      </c>
      <c r="L17" s="195">
        <v>19</v>
      </c>
      <c r="M17" s="196" t="s">
        <v>101</v>
      </c>
      <c r="N17" s="196">
        <v>16.7</v>
      </c>
      <c r="O17" s="197">
        <v>139</v>
      </c>
      <c r="P17" s="197">
        <v>149</v>
      </c>
      <c r="Q17" s="197">
        <v>15328305</v>
      </c>
      <c r="R17" s="198">
        <f t="shared" si="3"/>
        <v>6084</v>
      </c>
      <c r="S17" s="199">
        <f t="shared" si="4"/>
        <v>146.01599999999999</v>
      </c>
      <c r="T17" s="199">
        <f t="shared" si="5"/>
        <v>6.0839999999999996</v>
      </c>
      <c r="U17" s="200">
        <v>8.9</v>
      </c>
      <c r="V17" s="200">
        <f t="shared" si="6"/>
        <v>8.9</v>
      </c>
      <c r="W17" s="262" t="s">
        <v>152</v>
      </c>
      <c r="X17" s="256">
        <v>0</v>
      </c>
      <c r="Y17" s="256">
        <v>1042</v>
      </c>
      <c r="Z17" s="256">
        <v>1196</v>
      </c>
      <c r="AA17" s="256">
        <v>1185</v>
      </c>
      <c r="AB17" s="256">
        <v>1199</v>
      </c>
      <c r="AC17" s="201" t="s">
        <v>91</v>
      </c>
      <c r="AD17" s="201" t="s">
        <v>91</v>
      </c>
      <c r="AE17" s="201" t="s">
        <v>91</v>
      </c>
      <c r="AF17" s="202" t="s">
        <v>91</v>
      </c>
      <c r="AG17" s="202">
        <v>32669599</v>
      </c>
      <c r="AH17" s="203">
        <f t="shared" si="9"/>
        <v>1341</v>
      </c>
      <c r="AI17" s="204">
        <f t="shared" si="7"/>
        <v>220.41420118343197</v>
      </c>
      <c r="AJ17" s="205">
        <v>0</v>
      </c>
      <c r="AK17" s="205">
        <v>1</v>
      </c>
      <c r="AL17" s="205">
        <v>1</v>
      </c>
      <c r="AM17" s="205">
        <v>1</v>
      </c>
      <c r="AN17" s="205">
        <v>1</v>
      </c>
      <c r="AO17" s="329">
        <v>0</v>
      </c>
      <c r="AP17" s="256">
        <v>7197481</v>
      </c>
      <c r="AQ17" s="256">
        <f t="shared" si="8"/>
        <v>0</v>
      </c>
      <c r="AR17" s="206"/>
      <c r="AS17" s="207" t="s">
        <v>102</v>
      </c>
      <c r="AT17" s="209"/>
      <c r="AV17" s="188" t="s">
        <v>105</v>
      </c>
      <c r="AW17" s="188" t="s">
        <v>106</v>
      </c>
      <c r="AY17" s="257"/>
    </row>
    <row r="18" spans="1:51" x14ac:dyDescent="0.25">
      <c r="B18" s="190">
        <v>2.2916666666666701</v>
      </c>
      <c r="C18" s="190">
        <v>0.33333333333333298</v>
      </c>
      <c r="D18" s="191">
        <v>8</v>
      </c>
      <c r="E18" s="192">
        <f t="shared" si="0"/>
        <v>5.6338028169014089</v>
      </c>
      <c r="F18" s="210">
        <v>83</v>
      </c>
      <c r="G18" s="192">
        <f t="shared" si="1"/>
        <v>58.450704225352112</v>
      </c>
      <c r="H18" s="193" t="s">
        <v>89</v>
      </c>
      <c r="I18" s="193">
        <f t="shared" si="2"/>
        <v>57.04225352112676</v>
      </c>
      <c r="J18" s="194">
        <f t="shared" si="10"/>
        <v>58.450704225352112</v>
      </c>
      <c r="K18" s="193">
        <f t="shared" si="11"/>
        <v>59.870704225352114</v>
      </c>
      <c r="L18" s="195">
        <v>19</v>
      </c>
      <c r="M18" s="196" t="s">
        <v>101</v>
      </c>
      <c r="N18" s="196">
        <v>17.3</v>
      </c>
      <c r="O18" s="197">
        <v>136</v>
      </c>
      <c r="P18" s="197">
        <v>151</v>
      </c>
      <c r="Q18" s="197">
        <v>15334406</v>
      </c>
      <c r="R18" s="198">
        <f t="shared" si="3"/>
        <v>6101</v>
      </c>
      <c r="S18" s="199">
        <f t="shared" si="4"/>
        <v>146.42400000000001</v>
      </c>
      <c r="T18" s="199">
        <f t="shared" si="5"/>
        <v>6.101</v>
      </c>
      <c r="U18" s="200">
        <v>8.4</v>
      </c>
      <c r="V18" s="200">
        <f t="shared" si="6"/>
        <v>8.4</v>
      </c>
      <c r="W18" s="262" t="s">
        <v>152</v>
      </c>
      <c r="X18" s="256">
        <v>0</v>
      </c>
      <c r="Y18" s="256">
        <v>1066</v>
      </c>
      <c r="Z18" s="256">
        <v>1196</v>
      </c>
      <c r="AA18" s="256">
        <v>1185</v>
      </c>
      <c r="AB18" s="256">
        <v>1199</v>
      </c>
      <c r="AC18" s="201" t="s">
        <v>91</v>
      </c>
      <c r="AD18" s="201" t="s">
        <v>91</v>
      </c>
      <c r="AE18" s="201" t="s">
        <v>91</v>
      </c>
      <c r="AF18" s="202" t="s">
        <v>91</v>
      </c>
      <c r="AG18" s="202">
        <v>32670992</v>
      </c>
      <c r="AH18" s="203">
        <f t="shared" si="9"/>
        <v>1393</v>
      </c>
      <c r="AI18" s="204">
        <f t="shared" si="7"/>
        <v>228.3232257007048</v>
      </c>
      <c r="AJ18" s="205">
        <v>0</v>
      </c>
      <c r="AK18" s="205">
        <v>1</v>
      </c>
      <c r="AL18" s="205">
        <v>1</v>
      </c>
      <c r="AM18" s="205">
        <v>1</v>
      </c>
      <c r="AN18" s="205">
        <v>1</v>
      </c>
      <c r="AO18" s="329">
        <v>0</v>
      </c>
      <c r="AP18" s="256">
        <v>7197481</v>
      </c>
      <c r="AQ18" s="256">
        <f t="shared" si="8"/>
        <v>0</v>
      </c>
      <c r="AR18" s="206"/>
      <c r="AS18" s="207" t="s">
        <v>102</v>
      </c>
      <c r="AV18" s="188" t="s">
        <v>107</v>
      </c>
      <c r="AW18" s="188" t="s">
        <v>108</v>
      </c>
      <c r="AY18" s="257"/>
    </row>
    <row r="19" spans="1:51" x14ac:dyDescent="0.25">
      <c r="B19" s="190">
        <v>2.3333333333333299</v>
      </c>
      <c r="C19" s="190">
        <v>0.375</v>
      </c>
      <c r="D19" s="191">
        <v>8</v>
      </c>
      <c r="E19" s="192">
        <f t="shared" si="0"/>
        <v>5.6338028169014089</v>
      </c>
      <c r="F19" s="210">
        <v>83</v>
      </c>
      <c r="G19" s="192">
        <f t="shared" si="1"/>
        <v>58.450704225352112</v>
      </c>
      <c r="H19" s="193" t="s">
        <v>89</v>
      </c>
      <c r="I19" s="193">
        <f t="shared" si="2"/>
        <v>57.04225352112676</v>
      </c>
      <c r="J19" s="194">
        <f t="shared" si="10"/>
        <v>58.450704225352112</v>
      </c>
      <c r="K19" s="193">
        <f t="shared" si="11"/>
        <v>59.870704225352114</v>
      </c>
      <c r="L19" s="195">
        <v>19</v>
      </c>
      <c r="M19" s="196" t="s">
        <v>101</v>
      </c>
      <c r="N19" s="196">
        <v>18.399999999999999</v>
      </c>
      <c r="O19" s="197">
        <v>137</v>
      </c>
      <c r="P19" s="197">
        <v>149</v>
      </c>
      <c r="Q19" s="197">
        <v>15340548</v>
      </c>
      <c r="R19" s="198">
        <f t="shared" si="3"/>
        <v>6142</v>
      </c>
      <c r="S19" s="199">
        <f t="shared" si="4"/>
        <v>147.40799999999999</v>
      </c>
      <c r="T19" s="199">
        <f t="shared" si="5"/>
        <v>6.1420000000000003</v>
      </c>
      <c r="U19" s="200">
        <v>7.6</v>
      </c>
      <c r="V19" s="200">
        <f t="shared" si="6"/>
        <v>7.6</v>
      </c>
      <c r="W19" s="262" t="s">
        <v>152</v>
      </c>
      <c r="X19" s="256">
        <v>0</v>
      </c>
      <c r="Y19" s="256">
        <v>1099</v>
      </c>
      <c r="Z19" s="256">
        <v>1196</v>
      </c>
      <c r="AA19" s="256">
        <v>1185</v>
      </c>
      <c r="AB19" s="256">
        <v>1199</v>
      </c>
      <c r="AC19" s="201" t="s">
        <v>91</v>
      </c>
      <c r="AD19" s="201" t="s">
        <v>91</v>
      </c>
      <c r="AE19" s="201" t="s">
        <v>91</v>
      </c>
      <c r="AF19" s="202" t="s">
        <v>91</v>
      </c>
      <c r="AG19" s="202">
        <v>32672397</v>
      </c>
      <c r="AH19" s="203">
        <f t="shared" si="9"/>
        <v>1405</v>
      </c>
      <c r="AI19" s="204">
        <f t="shared" si="7"/>
        <v>228.75284923477693</v>
      </c>
      <c r="AJ19" s="205">
        <v>0</v>
      </c>
      <c r="AK19" s="205">
        <v>1</v>
      </c>
      <c r="AL19" s="205">
        <v>1</v>
      </c>
      <c r="AM19" s="205">
        <v>1</v>
      </c>
      <c r="AN19" s="205">
        <v>1</v>
      </c>
      <c r="AO19" s="329">
        <v>0</v>
      </c>
      <c r="AP19" s="256">
        <v>7197481</v>
      </c>
      <c r="AQ19" s="256">
        <f t="shared" si="8"/>
        <v>0</v>
      </c>
      <c r="AR19" s="206"/>
      <c r="AS19" s="207" t="s">
        <v>102</v>
      </c>
      <c r="AV19" s="188" t="s">
        <v>109</v>
      </c>
      <c r="AW19" s="188" t="s">
        <v>110</v>
      </c>
      <c r="AY19" s="257"/>
    </row>
    <row r="20" spans="1:51" x14ac:dyDescent="0.25">
      <c r="B20" s="190">
        <v>2.375</v>
      </c>
      <c r="C20" s="190">
        <v>0.41666666666666669</v>
      </c>
      <c r="D20" s="191">
        <v>8</v>
      </c>
      <c r="E20" s="192">
        <f t="shared" si="0"/>
        <v>5.6338028169014089</v>
      </c>
      <c r="F20" s="210">
        <v>83</v>
      </c>
      <c r="G20" s="192">
        <f t="shared" si="1"/>
        <v>58.450704225352112</v>
      </c>
      <c r="H20" s="193" t="s">
        <v>89</v>
      </c>
      <c r="I20" s="193">
        <f t="shared" si="2"/>
        <v>57.04225352112676</v>
      </c>
      <c r="J20" s="194">
        <f t="shared" si="10"/>
        <v>58.450704225352112</v>
      </c>
      <c r="K20" s="193">
        <f t="shared" si="11"/>
        <v>59.870704225352114</v>
      </c>
      <c r="L20" s="195">
        <v>19</v>
      </c>
      <c r="M20" s="196" t="s">
        <v>101</v>
      </c>
      <c r="N20" s="196">
        <v>17.7</v>
      </c>
      <c r="O20" s="197">
        <v>135</v>
      </c>
      <c r="P20" s="197">
        <v>146</v>
      </c>
      <c r="Q20" s="197">
        <v>15346712</v>
      </c>
      <c r="R20" s="198">
        <f t="shared" si="3"/>
        <v>6164</v>
      </c>
      <c r="S20" s="199">
        <f t="shared" si="4"/>
        <v>147.93600000000001</v>
      </c>
      <c r="T20" s="199">
        <f t="shared" si="5"/>
        <v>6.1639999999999997</v>
      </c>
      <c r="U20" s="200">
        <v>7</v>
      </c>
      <c r="V20" s="200">
        <f t="shared" si="6"/>
        <v>7</v>
      </c>
      <c r="W20" s="262" t="s">
        <v>152</v>
      </c>
      <c r="X20" s="256">
        <v>0</v>
      </c>
      <c r="Y20" s="256">
        <v>1079</v>
      </c>
      <c r="Z20" s="256">
        <v>1196</v>
      </c>
      <c r="AA20" s="256">
        <v>1185</v>
      </c>
      <c r="AB20" s="256">
        <v>1199</v>
      </c>
      <c r="AC20" s="201" t="s">
        <v>91</v>
      </c>
      <c r="AD20" s="201" t="s">
        <v>91</v>
      </c>
      <c r="AE20" s="201" t="s">
        <v>91</v>
      </c>
      <c r="AF20" s="202" t="s">
        <v>91</v>
      </c>
      <c r="AG20" s="202">
        <v>32673790</v>
      </c>
      <c r="AH20" s="203">
        <f t="shared" si="9"/>
        <v>1393</v>
      </c>
      <c r="AI20" s="204">
        <f t="shared" si="7"/>
        <v>225.98961713173264</v>
      </c>
      <c r="AJ20" s="205">
        <v>0</v>
      </c>
      <c r="AK20" s="205">
        <v>1</v>
      </c>
      <c r="AL20" s="205">
        <v>1</v>
      </c>
      <c r="AM20" s="205">
        <v>1</v>
      </c>
      <c r="AN20" s="205">
        <v>1</v>
      </c>
      <c r="AO20" s="329">
        <v>0</v>
      </c>
      <c r="AP20" s="256">
        <v>7197481</v>
      </c>
      <c r="AQ20" s="256">
        <f t="shared" si="8"/>
        <v>0</v>
      </c>
      <c r="AR20" s="208"/>
      <c r="AS20" s="207" t="s">
        <v>102</v>
      </c>
      <c r="AY20" s="257"/>
    </row>
    <row r="21" spans="1:51" x14ac:dyDescent="0.25">
      <c r="B21" s="190">
        <v>2.4166666666666701</v>
      </c>
      <c r="C21" s="190">
        <v>0.45833333333333298</v>
      </c>
      <c r="D21" s="191">
        <v>8</v>
      </c>
      <c r="E21" s="192">
        <f t="shared" si="0"/>
        <v>5.6338028169014089</v>
      </c>
      <c r="F21" s="210">
        <v>83</v>
      </c>
      <c r="G21" s="192">
        <f t="shared" si="1"/>
        <v>58.450704225352112</v>
      </c>
      <c r="H21" s="193" t="s">
        <v>89</v>
      </c>
      <c r="I21" s="193">
        <f t="shared" si="2"/>
        <v>57.04225352112676</v>
      </c>
      <c r="J21" s="194">
        <f t="shared" si="10"/>
        <v>58.450704225352112</v>
      </c>
      <c r="K21" s="193">
        <f t="shared" si="11"/>
        <v>59.870704225352114</v>
      </c>
      <c r="L21" s="195">
        <v>19</v>
      </c>
      <c r="M21" s="196" t="s">
        <v>101</v>
      </c>
      <c r="N21" s="196">
        <v>17.7</v>
      </c>
      <c r="O21" s="197">
        <v>133</v>
      </c>
      <c r="P21" s="197">
        <v>149</v>
      </c>
      <c r="Q21" s="197">
        <v>15352864</v>
      </c>
      <c r="R21" s="198">
        <f>Q21-Q20</f>
        <v>6152</v>
      </c>
      <c r="S21" s="199">
        <f t="shared" si="4"/>
        <v>147.648</v>
      </c>
      <c r="T21" s="199">
        <f t="shared" si="5"/>
        <v>6.1520000000000001</v>
      </c>
      <c r="U21" s="200">
        <v>6.3</v>
      </c>
      <c r="V21" s="200">
        <f t="shared" si="6"/>
        <v>6.3</v>
      </c>
      <c r="W21" s="262" t="s">
        <v>152</v>
      </c>
      <c r="X21" s="256">
        <v>0</v>
      </c>
      <c r="Y21" s="256">
        <v>1097</v>
      </c>
      <c r="Z21" s="256">
        <v>1196</v>
      </c>
      <c r="AA21" s="256">
        <v>1185</v>
      </c>
      <c r="AB21" s="256">
        <v>1199</v>
      </c>
      <c r="AC21" s="201" t="s">
        <v>91</v>
      </c>
      <c r="AD21" s="201" t="s">
        <v>91</v>
      </c>
      <c r="AE21" s="201" t="s">
        <v>91</v>
      </c>
      <c r="AF21" s="202" t="s">
        <v>91</v>
      </c>
      <c r="AG21" s="202">
        <v>32675198</v>
      </c>
      <c r="AH21" s="203">
        <f t="shared" si="9"/>
        <v>1408</v>
      </c>
      <c r="AI21" s="204">
        <f t="shared" si="7"/>
        <v>228.86866059817945</v>
      </c>
      <c r="AJ21" s="205">
        <v>0</v>
      </c>
      <c r="AK21" s="205">
        <v>1</v>
      </c>
      <c r="AL21" s="205">
        <v>1</v>
      </c>
      <c r="AM21" s="205">
        <v>1</v>
      </c>
      <c r="AN21" s="205">
        <v>1</v>
      </c>
      <c r="AO21" s="329">
        <v>0</v>
      </c>
      <c r="AP21" s="256">
        <v>7197481</v>
      </c>
      <c r="AQ21" s="256">
        <f t="shared" si="8"/>
        <v>0</v>
      </c>
      <c r="AR21" s="206"/>
      <c r="AS21" s="207" t="s">
        <v>102</v>
      </c>
      <c r="AY21" s="257"/>
    </row>
    <row r="22" spans="1:51" x14ac:dyDescent="0.25">
      <c r="B22" s="190">
        <v>2.4583333333333299</v>
      </c>
      <c r="C22" s="190">
        <v>0.5</v>
      </c>
      <c r="D22" s="191">
        <v>6</v>
      </c>
      <c r="E22" s="192">
        <f t="shared" si="0"/>
        <v>4.2253521126760569</v>
      </c>
      <c r="F22" s="210">
        <v>83</v>
      </c>
      <c r="G22" s="192">
        <f t="shared" si="1"/>
        <v>58.450704225352112</v>
      </c>
      <c r="H22" s="193" t="s">
        <v>89</v>
      </c>
      <c r="I22" s="193">
        <f t="shared" si="2"/>
        <v>57.04225352112676</v>
      </c>
      <c r="J22" s="194">
        <f t="shared" si="10"/>
        <v>58.450704225352112</v>
      </c>
      <c r="K22" s="193">
        <f t="shared" si="11"/>
        <v>59.870704225352114</v>
      </c>
      <c r="L22" s="195">
        <v>19</v>
      </c>
      <c r="M22" s="196" t="s">
        <v>101</v>
      </c>
      <c r="N22" s="196">
        <v>17.3</v>
      </c>
      <c r="O22" s="197">
        <v>131</v>
      </c>
      <c r="P22" s="197">
        <v>148</v>
      </c>
      <c r="Q22" s="197">
        <v>15359011</v>
      </c>
      <c r="R22" s="198">
        <f t="shared" si="3"/>
        <v>6147</v>
      </c>
      <c r="S22" s="199">
        <f t="shared" si="4"/>
        <v>147.52799999999999</v>
      </c>
      <c r="T22" s="199">
        <f t="shared" si="5"/>
        <v>6.1470000000000002</v>
      </c>
      <c r="U22" s="200">
        <v>5.7</v>
      </c>
      <c r="V22" s="200">
        <f t="shared" si="6"/>
        <v>5.7</v>
      </c>
      <c r="W22" s="262" t="s">
        <v>152</v>
      </c>
      <c r="X22" s="256">
        <v>0</v>
      </c>
      <c r="Y22" s="256">
        <v>1148</v>
      </c>
      <c r="Z22" s="256">
        <v>1196</v>
      </c>
      <c r="AA22" s="256">
        <v>1185</v>
      </c>
      <c r="AB22" s="256">
        <v>1199</v>
      </c>
      <c r="AC22" s="201" t="s">
        <v>91</v>
      </c>
      <c r="AD22" s="201" t="s">
        <v>91</v>
      </c>
      <c r="AE22" s="201" t="s">
        <v>91</v>
      </c>
      <c r="AF22" s="202" t="s">
        <v>91</v>
      </c>
      <c r="AG22" s="202">
        <v>32676578</v>
      </c>
      <c r="AH22" s="203">
        <f t="shared" si="9"/>
        <v>1380</v>
      </c>
      <c r="AI22" s="204">
        <f t="shared" si="7"/>
        <v>224.49975597852611</v>
      </c>
      <c r="AJ22" s="205">
        <v>0</v>
      </c>
      <c r="AK22" s="205">
        <v>1</v>
      </c>
      <c r="AL22" s="205">
        <v>1</v>
      </c>
      <c r="AM22" s="205">
        <v>1</v>
      </c>
      <c r="AN22" s="205">
        <v>1</v>
      </c>
      <c r="AO22" s="329">
        <v>0</v>
      </c>
      <c r="AP22" s="256">
        <v>7197481</v>
      </c>
      <c r="AQ22" s="256">
        <f t="shared" si="8"/>
        <v>0</v>
      </c>
      <c r="AR22" s="206"/>
      <c r="AS22" s="207" t="s">
        <v>102</v>
      </c>
      <c r="AV22" s="211" t="s">
        <v>111</v>
      </c>
      <c r="AY22" s="257"/>
    </row>
    <row r="23" spans="1:51" x14ac:dyDescent="0.25">
      <c r="A23" s="301" t="s">
        <v>144</v>
      </c>
      <c r="B23" s="190">
        <v>2.5</v>
      </c>
      <c r="C23" s="190">
        <v>0.54166666666666696</v>
      </c>
      <c r="D23" s="191">
        <v>6</v>
      </c>
      <c r="E23" s="192">
        <f t="shared" si="0"/>
        <v>4.2253521126760569</v>
      </c>
      <c r="F23" s="255">
        <v>81</v>
      </c>
      <c r="G23" s="192">
        <f t="shared" si="1"/>
        <v>57.04225352112676</v>
      </c>
      <c r="H23" s="193" t="s">
        <v>89</v>
      </c>
      <c r="I23" s="193">
        <f t="shared" si="2"/>
        <v>55.633802816901408</v>
      </c>
      <c r="J23" s="194">
        <f t="shared" si="10"/>
        <v>57.04225352112676</v>
      </c>
      <c r="K23" s="193">
        <f>J23+(6/1.42)</f>
        <v>61.267605633802816</v>
      </c>
      <c r="L23" s="195">
        <v>19</v>
      </c>
      <c r="M23" s="196" t="s">
        <v>101</v>
      </c>
      <c r="N23" s="196">
        <v>17.5</v>
      </c>
      <c r="O23" s="197">
        <v>133</v>
      </c>
      <c r="P23" s="197">
        <v>143</v>
      </c>
      <c r="Q23" s="197">
        <v>15364907</v>
      </c>
      <c r="R23" s="198">
        <f t="shared" si="3"/>
        <v>5896</v>
      </c>
      <c r="S23" s="199">
        <f t="shared" si="4"/>
        <v>141.50399999999999</v>
      </c>
      <c r="T23" s="199">
        <f t="shared" si="5"/>
        <v>5.8959999999999999</v>
      </c>
      <c r="U23" s="200">
        <v>5.2</v>
      </c>
      <c r="V23" s="200">
        <f t="shared" si="6"/>
        <v>5.2</v>
      </c>
      <c r="W23" s="262" t="s">
        <v>152</v>
      </c>
      <c r="X23" s="256">
        <v>0</v>
      </c>
      <c r="Y23" s="256">
        <v>1045</v>
      </c>
      <c r="Z23" s="256">
        <v>1196</v>
      </c>
      <c r="AA23" s="256">
        <v>1185</v>
      </c>
      <c r="AB23" s="256">
        <v>1199</v>
      </c>
      <c r="AC23" s="201" t="s">
        <v>91</v>
      </c>
      <c r="AD23" s="201" t="s">
        <v>91</v>
      </c>
      <c r="AE23" s="201" t="s">
        <v>91</v>
      </c>
      <c r="AF23" s="202" t="s">
        <v>91</v>
      </c>
      <c r="AG23" s="202">
        <v>32677941</v>
      </c>
      <c r="AH23" s="203">
        <f t="shared" si="9"/>
        <v>1363</v>
      </c>
      <c r="AI23" s="204">
        <f t="shared" si="7"/>
        <v>231.17367706919947</v>
      </c>
      <c r="AJ23" s="205">
        <v>0</v>
      </c>
      <c r="AK23" s="205">
        <v>1</v>
      </c>
      <c r="AL23" s="205">
        <v>1</v>
      </c>
      <c r="AM23" s="205">
        <v>1</v>
      </c>
      <c r="AN23" s="205">
        <v>1</v>
      </c>
      <c r="AO23" s="329">
        <v>0</v>
      </c>
      <c r="AP23" s="256">
        <v>7197481</v>
      </c>
      <c r="AQ23" s="256">
        <f t="shared" si="8"/>
        <v>0</v>
      </c>
      <c r="AR23" s="206"/>
      <c r="AS23" s="207" t="s">
        <v>114</v>
      </c>
      <c r="AT23" s="209"/>
      <c r="AV23" s="212" t="s">
        <v>112</v>
      </c>
      <c r="AW23" s="213" t="s">
        <v>113</v>
      </c>
      <c r="AY23" s="257"/>
    </row>
    <row r="24" spans="1:51" x14ac:dyDescent="0.25">
      <c r="B24" s="190">
        <v>2.5416666666666701</v>
      </c>
      <c r="C24" s="190">
        <v>0.58333333333333404</v>
      </c>
      <c r="D24" s="191">
        <v>6</v>
      </c>
      <c r="E24" s="192">
        <f t="shared" si="0"/>
        <v>4.2253521126760569</v>
      </c>
      <c r="F24" s="255">
        <v>81</v>
      </c>
      <c r="G24" s="192">
        <f t="shared" si="1"/>
        <v>57.04225352112676</v>
      </c>
      <c r="H24" s="193" t="s">
        <v>89</v>
      </c>
      <c r="I24" s="193">
        <f t="shared" si="2"/>
        <v>55.633802816901408</v>
      </c>
      <c r="J24" s="194">
        <f t="shared" si="10"/>
        <v>57.04225352112676</v>
      </c>
      <c r="K24" s="193">
        <f t="shared" ref="K24:K34" si="12">J24+(6/1.42)</f>
        <v>61.267605633802816</v>
      </c>
      <c r="L24" s="195">
        <v>18</v>
      </c>
      <c r="M24" s="196" t="s">
        <v>101</v>
      </c>
      <c r="N24" s="196">
        <v>17.3</v>
      </c>
      <c r="O24" s="197">
        <v>135</v>
      </c>
      <c r="P24" s="197">
        <v>139</v>
      </c>
      <c r="Q24" s="197">
        <v>15370710</v>
      </c>
      <c r="R24" s="198">
        <f t="shared" si="3"/>
        <v>5803</v>
      </c>
      <c r="S24" s="199">
        <f t="shared" si="4"/>
        <v>139.27199999999999</v>
      </c>
      <c r="T24" s="199">
        <f t="shared" si="5"/>
        <v>5.8029999999999999</v>
      </c>
      <c r="U24" s="200">
        <v>4.9000000000000004</v>
      </c>
      <c r="V24" s="200">
        <f t="shared" si="6"/>
        <v>4.9000000000000004</v>
      </c>
      <c r="W24" s="262" t="s">
        <v>152</v>
      </c>
      <c r="X24" s="256">
        <v>0</v>
      </c>
      <c r="Y24" s="256">
        <v>1022</v>
      </c>
      <c r="Z24" s="256">
        <v>1196</v>
      </c>
      <c r="AA24" s="256">
        <v>1185</v>
      </c>
      <c r="AB24" s="256">
        <v>1199</v>
      </c>
      <c r="AC24" s="201" t="s">
        <v>91</v>
      </c>
      <c r="AD24" s="201" t="s">
        <v>91</v>
      </c>
      <c r="AE24" s="201" t="s">
        <v>91</v>
      </c>
      <c r="AF24" s="202" t="s">
        <v>91</v>
      </c>
      <c r="AG24" s="202">
        <v>32679282</v>
      </c>
      <c r="AH24" s="203">
        <f t="shared" si="9"/>
        <v>1341</v>
      </c>
      <c r="AI24" s="204">
        <f t="shared" si="7"/>
        <v>231.08736860244701</v>
      </c>
      <c r="AJ24" s="205">
        <v>0</v>
      </c>
      <c r="AK24" s="205">
        <v>1</v>
      </c>
      <c r="AL24" s="205">
        <v>1</v>
      </c>
      <c r="AM24" s="205">
        <v>1</v>
      </c>
      <c r="AN24" s="205">
        <v>1</v>
      </c>
      <c r="AO24" s="329">
        <v>0</v>
      </c>
      <c r="AP24" s="256">
        <v>7197481</v>
      </c>
      <c r="AQ24" s="256">
        <f t="shared" si="8"/>
        <v>0</v>
      </c>
      <c r="AR24" s="208"/>
      <c r="AS24" s="207" t="s">
        <v>114</v>
      </c>
      <c r="AV24" s="214" t="s">
        <v>30</v>
      </c>
      <c r="AW24" s="214">
        <v>14.7</v>
      </c>
      <c r="AY24" s="257"/>
    </row>
    <row r="25" spans="1:51" x14ac:dyDescent="0.25">
      <c r="B25" s="190">
        <v>2.5833333333333299</v>
      </c>
      <c r="C25" s="190">
        <v>0.625</v>
      </c>
      <c r="D25" s="191">
        <v>6</v>
      </c>
      <c r="E25" s="192">
        <f t="shared" si="0"/>
        <v>4.2253521126760569</v>
      </c>
      <c r="F25" s="255">
        <v>81</v>
      </c>
      <c r="G25" s="192">
        <f t="shared" si="1"/>
        <v>57.04225352112676</v>
      </c>
      <c r="H25" s="193" t="s">
        <v>89</v>
      </c>
      <c r="I25" s="193">
        <f t="shared" si="2"/>
        <v>55.633802816901408</v>
      </c>
      <c r="J25" s="194">
        <f t="shared" si="10"/>
        <v>57.04225352112676</v>
      </c>
      <c r="K25" s="193">
        <f t="shared" si="12"/>
        <v>61.267605633802816</v>
      </c>
      <c r="L25" s="195">
        <v>18</v>
      </c>
      <c r="M25" s="196" t="s">
        <v>101</v>
      </c>
      <c r="N25" s="196">
        <v>16.899999999999999</v>
      </c>
      <c r="O25" s="197">
        <v>136</v>
      </c>
      <c r="P25" s="197">
        <v>136</v>
      </c>
      <c r="Q25" s="197">
        <v>15376421</v>
      </c>
      <c r="R25" s="198">
        <f t="shared" si="3"/>
        <v>5711</v>
      </c>
      <c r="S25" s="199">
        <f t="shared" si="4"/>
        <v>137.06399999999999</v>
      </c>
      <c r="T25" s="199">
        <f t="shared" si="5"/>
        <v>5.7110000000000003</v>
      </c>
      <c r="U25" s="200">
        <v>4.7</v>
      </c>
      <c r="V25" s="200">
        <f t="shared" si="6"/>
        <v>4.7</v>
      </c>
      <c r="W25" s="262" t="s">
        <v>152</v>
      </c>
      <c r="X25" s="256">
        <v>0</v>
      </c>
      <c r="Y25" s="256">
        <v>1001</v>
      </c>
      <c r="Z25" s="256">
        <v>1196</v>
      </c>
      <c r="AA25" s="256">
        <v>1185</v>
      </c>
      <c r="AB25" s="256">
        <v>1199</v>
      </c>
      <c r="AC25" s="201" t="s">
        <v>91</v>
      </c>
      <c r="AD25" s="201" t="s">
        <v>91</v>
      </c>
      <c r="AE25" s="201" t="s">
        <v>91</v>
      </c>
      <c r="AF25" s="202" t="s">
        <v>91</v>
      </c>
      <c r="AG25" s="202">
        <v>32680602</v>
      </c>
      <c r="AH25" s="203">
        <f t="shared" si="9"/>
        <v>1320</v>
      </c>
      <c r="AI25" s="204">
        <f t="shared" si="7"/>
        <v>231.13290141831553</v>
      </c>
      <c r="AJ25" s="205">
        <v>0</v>
      </c>
      <c r="AK25" s="205">
        <v>1</v>
      </c>
      <c r="AL25" s="205">
        <v>1</v>
      </c>
      <c r="AM25" s="205">
        <v>1</v>
      </c>
      <c r="AN25" s="205">
        <v>1</v>
      </c>
      <c r="AO25" s="329">
        <v>0</v>
      </c>
      <c r="AP25" s="256">
        <v>7197481</v>
      </c>
      <c r="AQ25" s="256">
        <f t="shared" si="8"/>
        <v>0</v>
      </c>
      <c r="AR25" s="206"/>
      <c r="AS25" s="207" t="s">
        <v>114</v>
      </c>
      <c r="AV25" s="214" t="s">
        <v>75</v>
      </c>
      <c r="AW25" s="214">
        <v>10.36</v>
      </c>
      <c r="AY25" s="257"/>
    </row>
    <row r="26" spans="1:51" x14ac:dyDescent="0.25">
      <c r="B26" s="190">
        <v>2.625</v>
      </c>
      <c r="C26" s="190">
        <v>0.66666666666666696</v>
      </c>
      <c r="D26" s="191">
        <v>5</v>
      </c>
      <c r="E26" s="192">
        <f t="shared" si="0"/>
        <v>3.5211267605633805</v>
      </c>
      <c r="F26" s="255">
        <v>81</v>
      </c>
      <c r="G26" s="192">
        <f t="shared" si="1"/>
        <v>57.04225352112676</v>
      </c>
      <c r="H26" s="193" t="s">
        <v>89</v>
      </c>
      <c r="I26" s="193">
        <f t="shared" si="2"/>
        <v>53.521126760563384</v>
      </c>
      <c r="J26" s="194">
        <f>(F26-3)/1.42</f>
        <v>54.929577464788736</v>
      </c>
      <c r="K26" s="193">
        <f t="shared" si="12"/>
        <v>59.154929577464792</v>
      </c>
      <c r="L26" s="195">
        <v>18</v>
      </c>
      <c r="M26" s="196" t="s">
        <v>101</v>
      </c>
      <c r="N26" s="196">
        <v>16.7</v>
      </c>
      <c r="O26" s="197">
        <v>131</v>
      </c>
      <c r="P26" s="197">
        <v>133</v>
      </c>
      <c r="Q26" s="197">
        <v>15382119</v>
      </c>
      <c r="R26" s="198">
        <f t="shared" si="3"/>
        <v>5698</v>
      </c>
      <c r="S26" s="199">
        <f t="shared" si="4"/>
        <v>136.75200000000001</v>
      </c>
      <c r="T26" s="199">
        <f t="shared" si="5"/>
        <v>5.6980000000000004</v>
      </c>
      <c r="U26" s="200">
        <v>4.5999999999999996</v>
      </c>
      <c r="V26" s="200">
        <f t="shared" si="6"/>
        <v>4.5999999999999996</v>
      </c>
      <c r="W26" s="262" t="s">
        <v>152</v>
      </c>
      <c r="X26" s="256">
        <v>0</v>
      </c>
      <c r="Y26" s="256">
        <v>1016</v>
      </c>
      <c r="Z26" s="256">
        <v>1196</v>
      </c>
      <c r="AA26" s="256">
        <v>1185</v>
      </c>
      <c r="AB26" s="256">
        <v>1199</v>
      </c>
      <c r="AC26" s="201" t="s">
        <v>91</v>
      </c>
      <c r="AD26" s="201" t="s">
        <v>91</v>
      </c>
      <c r="AE26" s="201" t="s">
        <v>91</v>
      </c>
      <c r="AF26" s="202" t="s">
        <v>91</v>
      </c>
      <c r="AG26" s="202">
        <v>32681951</v>
      </c>
      <c r="AH26" s="203">
        <f t="shared" si="9"/>
        <v>1349</v>
      </c>
      <c r="AI26" s="204">
        <f t="shared" si="7"/>
        <v>236.74973674973674</v>
      </c>
      <c r="AJ26" s="205">
        <v>0</v>
      </c>
      <c r="AK26" s="205">
        <v>1</v>
      </c>
      <c r="AL26" s="205">
        <v>1</v>
      </c>
      <c r="AM26" s="205">
        <v>1</v>
      </c>
      <c r="AN26" s="205">
        <v>1</v>
      </c>
      <c r="AO26" s="329">
        <v>0</v>
      </c>
      <c r="AP26" s="256">
        <v>7197481</v>
      </c>
      <c r="AQ26" s="256">
        <f t="shared" si="8"/>
        <v>0</v>
      </c>
      <c r="AR26" s="206"/>
      <c r="AS26" s="207" t="s">
        <v>114</v>
      </c>
      <c r="AV26" s="214" t="s">
        <v>115</v>
      </c>
      <c r="AW26" s="214">
        <v>1.01325</v>
      </c>
      <c r="AY26" s="257"/>
    </row>
    <row r="27" spans="1:51" x14ac:dyDescent="0.25">
      <c r="B27" s="190">
        <v>2.6666666666666701</v>
      </c>
      <c r="C27" s="190">
        <v>0.70833333333333404</v>
      </c>
      <c r="D27" s="191">
        <v>4</v>
      </c>
      <c r="E27" s="192">
        <f t="shared" si="0"/>
        <v>2.8169014084507045</v>
      </c>
      <c r="F27" s="255">
        <v>81</v>
      </c>
      <c r="G27" s="192">
        <f t="shared" si="1"/>
        <v>57.04225352112676</v>
      </c>
      <c r="H27" s="193" t="s">
        <v>89</v>
      </c>
      <c r="I27" s="193">
        <f t="shared" si="2"/>
        <v>53.521126760563384</v>
      </c>
      <c r="J27" s="194">
        <f t="shared" ref="J27:J32" si="13">(F27-3)/1.42</f>
        <v>54.929577464788736</v>
      </c>
      <c r="K27" s="193">
        <f t="shared" si="12"/>
        <v>59.154929577464792</v>
      </c>
      <c r="L27" s="195">
        <v>18</v>
      </c>
      <c r="M27" s="196" t="s">
        <v>101</v>
      </c>
      <c r="N27" s="196">
        <v>16.7</v>
      </c>
      <c r="O27" s="197">
        <v>128</v>
      </c>
      <c r="P27" s="197">
        <v>139</v>
      </c>
      <c r="Q27" s="197">
        <v>15387794</v>
      </c>
      <c r="R27" s="198">
        <f t="shared" si="3"/>
        <v>5675</v>
      </c>
      <c r="S27" s="199">
        <f t="shared" si="4"/>
        <v>136.19999999999999</v>
      </c>
      <c r="T27" s="199">
        <f t="shared" si="5"/>
        <v>5.6749999999999998</v>
      </c>
      <c r="U27" s="200">
        <v>4.0999999999999996</v>
      </c>
      <c r="V27" s="200">
        <f t="shared" si="6"/>
        <v>4.0999999999999996</v>
      </c>
      <c r="W27" s="262" t="s">
        <v>152</v>
      </c>
      <c r="X27" s="256">
        <v>0</v>
      </c>
      <c r="Y27" s="256">
        <v>1094</v>
      </c>
      <c r="Z27" s="256">
        <v>1196</v>
      </c>
      <c r="AA27" s="256">
        <v>1185</v>
      </c>
      <c r="AB27" s="256">
        <v>1199</v>
      </c>
      <c r="AC27" s="201" t="s">
        <v>91</v>
      </c>
      <c r="AD27" s="201" t="s">
        <v>91</v>
      </c>
      <c r="AE27" s="201" t="s">
        <v>91</v>
      </c>
      <c r="AF27" s="202" t="s">
        <v>91</v>
      </c>
      <c r="AG27" s="202">
        <v>32683274</v>
      </c>
      <c r="AH27" s="203">
        <f t="shared" si="9"/>
        <v>1323</v>
      </c>
      <c r="AI27" s="204">
        <f t="shared" si="7"/>
        <v>233.12775330396477</v>
      </c>
      <c r="AJ27" s="205">
        <v>0</v>
      </c>
      <c r="AK27" s="205">
        <v>1</v>
      </c>
      <c r="AL27" s="205">
        <v>1</v>
      </c>
      <c r="AM27" s="205">
        <v>1</v>
      </c>
      <c r="AN27" s="205">
        <v>1</v>
      </c>
      <c r="AO27" s="329">
        <v>0</v>
      </c>
      <c r="AP27" s="256">
        <v>7197481</v>
      </c>
      <c r="AQ27" s="256">
        <f t="shared" si="8"/>
        <v>0</v>
      </c>
      <c r="AR27" s="206"/>
      <c r="AS27" s="207" t="s">
        <v>114</v>
      </c>
      <c r="AV27" s="214" t="s">
        <v>116</v>
      </c>
      <c r="AW27" s="214">
        <v>1</v>
      </c>
      <c r="AY27" s="257"/>
    </row>
    <row r="28" spans="1:51" x14ac:dyDescent="0.25">
      <c r="B28" s="190">
        <v>2.7083333333333299</v>
      </c>
      <c r="C28" s="190">
        <v>0.750000000000002</v>
      </c>
      <c r="D28" s="191">
        <v>3</v>
      </c>
      <c r="E28" s="192">
        <f t="shared" si="0"/>
        <v>2.1126760563380285</v>
      </c>
      <c r="F28" s="255">
        <v>78</v>
      </c>
      <c r="G28" s="192">
        <f t="shared" si="1"/>
        <v>54.929577464788736</v>
      </c>
      <c r="H28" s="193" t="s">
        <v>89</v>
      </c>
      <c r="I28" s="193">
        <f t="shared" si="2"/>
        <v>51.408450704225352</v>
      </c>
      <c r="J28" s="194">
        <f t="shared" si="13"/>
        <v>52.816901408450704</v>
      </c>
      <c r="K28" s="193">
        <f t="shared" si="12"/>
        <v>57.04225352112676</v>
      </c>
      <c r="L28" s="195">
        <v>18</v>
      </c>
      <c r="M28" s="196" t="s">
        <v>101</v>
      </c>
      <c r="N28" s="196">
        <v>16.7</v>
      </c>
      <c r="O28" s="197">
        <v>133</v>
      </c>
      <c r="P28" s="197">
        <v>135</v>
      </c>
      <c r="Q28" s="197">
        <v>15393434</v>
      </c>
      <c r="R28" s="198">
        <f t="shared" si="3"/>
        <v>5640</v>
      </c>
      <c r="S28" s="199">
        <f t="shared" si="4"/>
        <v>135.36000000000001</v>
      </c>
      <c r="T28" s="199">
        <f t="shared" si="5"/>
        <v>5.64</v>
      </c>
      <c r="U28" s="200">
        <v>3.7</v>
      </c>
      <c r="V28" s="200">
        <f t="shared" si="6"/>
        <v>3.7</v>
      </c>
      <c r="W28" s="262" t="s">
        <v>152</v>
      </c>
      <c r="X28" s="256">
        <v>0</v>
      </c>
      <c r="Y28" s="256">
        <v>1039</v>
      </c>
      <c r="Z28" s="256">
        <v>1196</v>
      </c>
      <c r="AA28" s="256">
        <v>1185</v>
      </c>
      <c r="AB28" s="256">
        <v>1199</v>
      </c>
      <c r="AC28" s="201" t="s">
        <v>91</v>
      </c>
      <c r="AD28" s="201" t="s">
        <v>91</v>
      </c>
      <c r="AE28" s="201" t="s">
        <v>91</v>
      </c>
      <c r="AF28" s="202" t="s">
        <v>91</v>
      </c>
      <c r="AG28" s="202">
        <v>32684593</v>
      </c>
      <c r="AH28" s="203">
        <f t="shared" si="9"/>
        <v>1319</v>
      </c>
      <c r="AI28" s="204">
        <f t="shared" si="7"/>
        <v>233.86524822695037</v>
      </c>
      <c r="AJ28" s="205">
        <v>0</v>
      </c>
      <c r="AK28" s="205">
        <v>1</v>
      </c>
      <c r="AL28" s="205">
        <v>1</v>
      </c>
      <c r="AM28" s="205">
        <v>1</v>
      </c>
      <c r="AN28" s="205">
        <v>1</v>
      </c>
      <c r="AO28" s="329">
        <v>0</v>
      </c>
      <c r="AP28" s="256">
        <v>7197481</v>
      </c>
      <c r="AQ28" s="256">
        <f t="shared" si="8"/>
        <v>0</v>
      </c>
      <c r="AR28" s="208"/>
      <c r="AS28" s="207" t="s">
        <v>114</v>
      </c>
      <c r="AV28" s="214" t="s">
        <v>117</v>
      </c>
      <c r="AW28" s="214">
        <v>101.325</v>
      </c>
      <c r="AY28" s="257"/>
    </row>
    <row r="29" spans="1:51" x14ac:dyDescent="0.25">
      <c r="B29" s="190">
        <v>2.75</v>
      </c>
      <c r="C29" s="190">
        <v>0.79166666666666896</v>
      </c>
      <c r="D29" s="191">
        <v>3</v>
      </c>
      <c r="E29" s="192">
        <f t="shared" si="0"/>
        <v>2.1126760563380285</v>
      </c>
      <c r="F29" s="255">
        <v>78</v>
      </c>
      <c r="G29" s="192">
        <f t="shared" si="1"/>
        <v>54.929577464788736</v>
      </c>
      <c r="H29" s="193" t="s">
        <v>89</v>
      </c>
      <c r="I29" s="193">
        <f t="shared" si="2"/>
        <v>51.408450704225352</v>
      </c>
      <c r="J29" s="194">
        <f t="shared" si="13"/>
        <v>52.816901408450704</v>
      </c>
      <c r="K29" s="193">
        <f t="shared" si="12"/>
        <v>57.04225352112676</v>
      </c>
      <c r="L29" s="195">
        <v>18</v>
      </c>
      <c r="M29" s="196" t="s">
        <v>101</v>
      </c>
      <c r="N29" s="196">
        <v>16.600000000000001</v>
      </c>
      <c r="O29" s="197">
        <v>134</v>
      </c>
      <c r="P29" s="197">
        <v>131</v>
      </c>
      <c r="Q29" s="197">
        <v>15399057</v>
      </c>
      <c r="R29" s="198">
        <f t="shared" si="3"/>
        <v>5623</v>
      </c>
      <c r="S29" s="199">
        <f t="shared" si="4"/>
        <v>134.952</v>
      </c>
      <c r="T29" s="199">
        <f t="shared" si="5"/>
        <v>5.6230000000000002</v>
      </c>
      <c r="U29" s="200">
        <v>3.6</v>
      </c>
      <c r="V29" s="200">
        <f t="shared" si="6"/>
        <v>3.6</v>
      </c>
      <c r="W29" s="262" t="s">
        <v>152</v>
      </c>
      <c r="X29" s="256">
        <v>0</v>
      </c>
      <c r="Y29" s="256">
        <v>989</v>
      </c>
      <c r="Z29" s="256">
        <v>1196</v>
      </c>
      <c r="AA29" s="256">
        <v>1185</v>
      </c>
      <c r="AB29" s="256">
        <v>1199</v>
      </c>
      <c r="AC29" s="201" t="s">
        <v>91</v>
      </c>
      <c r="AD29" s="201" t="s">
        <v>91</v>
      </c>
      <c r="AE29" s="201" t="s">
        <v>91</v>
      </c>
      <c r="AF29" s="202" t="s">
        <v>91</v>
      </c>
      <c r="AG29" s="202">
        <v>32685908</v>
      </c>
      <c r="AH29" s="203">
        <f t="shared" si="9"/>
        <v>1315</v>
      </c>
      <c r="AI29" s="204">
        <f t="shared" si="7"/>
        <v>233.86092833007291</v>
      </c>
      <c r="AJ29" s="205">
        <v>0</v>
      </c>
      <c r="AK29" s="205">
        <v>1</v>
      </c>
      <c r="AL29" s="205">
        <v>1</v>
      </c>
      <c r="AM29" s="205">
        <v>1</v>
      </c>
      <c r="AN29" s="205">
        <v>1</v>
      </c>
      <c r="AO29" s="329">
        <v>0</v>
      </c>
      <c r="AP29" s="256">
        <v>7197481</v>
      </c>
      <c r="AQ29" s="256">
        <f t="shared" si="8"/>
        <v>0</v>
      </c>
      <c r="AR29" s="206"/>
      <c r="AS29" s="207" t="s">
        <v>114</v>
      </c>
      <c r="AY29" s="257"/>
    </row>
    <row r="30" spans="1:51" x14ac:dyDescent="0.25">
      <c r="B30" s="190">
        <v>2.7916666666666701</v>
      </c>
      <c r="C30" s="190">
        <v>0.83333333333333703</v>
      </c>
      <c r="D30" s="191">
        <v>8</v>
      </c>
      <c r="E30" s="192">
        <f t="shared" si="0"/>
        <v>5.6338028169014089</v>
      </c>
      <c r="F30" s="255">
        <v>76</v>
      </c>
      <c r="G30" s="192">
        <f t="shared" si="1"/>
        <v>53.521126760563384</v>
      </c>
      <c r="H30" s="193" t="s">
        <v>89</v>
      </c>
      <c r="I30" s="193">
        <f t="shared" si="2"/>
        <v>50</v>
      </c>
      <c r="J30" s="194">
        <f t="shared" si="13"/>
        <v>51.408450704225352</v>
      </c>
      <c r="K30" s="193">
        <f t="shared" si="12"/>
        <v>55.633802816901408</v>
      </c>
      <c r="L30" s="195">
        <v>18</v>
      </c>
      <c r="M30" s="196" t="s">
        <v>101</v>
      </c>
      <c r="N30" s="196">
        <v>16.600000000000001</v>
      </c>
      <c r="O30" s="197">
        <v>119</v>
      </c>
      <c r="P30" s="197">
        <v>129</v>
      </c>
      <c r="Q30" s="197">
        <v>15404434</v>
      </c>
      <c r="R30" s="198">
        <f t="shared" si="3"/>
        <v>5377</v>
      </c>
      <c r="S30" s="199">
        <f t="shared" si="4"/>
        <v>129.048</v>
      </c>
      <c r="T30" s="199">
        <f t="shared" si="5"/>
        <v>5.3769999999999998</v>
      </c>
      <c r="U30" s="200">
        <v>2.8</v>
      </c>
      <c r="V30" s="200">
        <f t="shared" si="6"/>
        <v>2.8</v>
      </c>
      <c r="W30" s="262" t="s">
        <v>153</v>
      </c>
      <c r="X30" s="256">
        <v>0</v>
      </c>
      <c r="Y30" s="256">
        <v>1142</v>
      </c>
      <c r="Z30" s="256">
        <v>1196</v>
      </c>
      <c r="AA30" s="256">
        <v>0</v>
      </c>
      <c r="AB30" s="256">
        <v>1199</v>
      </c>
      <c r="AC30" s="201" t="s">
        <v>91</v>
      </c>
      <c r="AD30" s="201" t="s">
        <v>91</v>
      </c>
      <c r="AE30" s="201" t="s">
        <v>91</v>
      </c>
      <c r="AF30" s="202" t="s">
        <v>91</v>
      </c>
      <c r="AG30" s="202">
        <v>32687023</v>
      </c>
      <c r="AH30" s="203">
        <f t="shared" si="9"/>
        <v>1115</v>
      </c>
      <c r="AI30" s="204">
        <f t="shared" si="7"/>
        <v>207.36470150641622</v>
      </c>
      <c r="AJ30" s="205">
        <v>0</v>
      </c>
      <c r="AK30" s="205">
        <v>1</v>
      </c>
      <c r="AL30" s="205">
        <v>1</v>
      </c>
      <c r="AM30" s="205">
        <v>0</v>
      </c>
      <c r="AN30" s="205">
        <v>1</v>
      </c>
      <c r="AO30" s="329">
        <v>0</v>
      </c>
      <c r="AP30" s="256">
        <v>7197481</v>
      </c>
      <c r="AQ30" s="256">
        <f t="shared" si="8"/>
        <v>0</v>
      </c>
      <c r="AR30" s="206"/>
      <c r="AS30" s="207" t="s">
        <v>114</v>
      </c>
      <c r="AV30" s="398" t="s">
        <v>118</v>
      </c>
      <c r="AW30" s="398"/>
      <c r="AY30" s="257"/>
    </row>
    <row r="31" spans="1:51" x14ac:dyDescent="0.25">
      <c r="B31" s="190">
        <v>2.8333333333333299</v>
      </c>
      <c r="C31" s="190">
        <v>0.875000000000004</v>
      </c>
      <c r="D31" s="191">
        <v>10</v>
      </c>
      <c r="E31" s="192">
        <f>D31/1.42</f>
        <v>7.042253521126761</v>
      </c>
      <c r="F31" s="255">
        <v>76</v>
      </c>
      <c r="G31" s="192">
        <f t="shared" si="1"/>
        <v>53.521126760563384</v>
      </c>
      <c r="H31" s="193" t="s">
        <v>89</v>
      </c>
      <c r="I31" s="193">
        <f t="shared" si="2"/>
        <v>50</v>
      </c>
      <c r="J31" s="194">
        <f t="shared" si="13"/>
        <v>51.408450704225352</v>
      </c>
      <c r="K31" s="193">
        <f t="shared" si="12"/>
        <v>55.633802816901408</v>
      </c>
      <c r="L31" s="195">
        <v>18</v>
      </c>
      <c r="M31" s="196" t="s">
        <v>101</v>
      </c>
      <c r="N31" s="196">
        <v>16.100000000000001</v>
      </c>
      <c r="O31" s="197">
        <v>116</v>
      </c>
      <c r="P31" s="197">
        <v>124</v>
      </c>
      <c r="Q31" s="197">
        <v>15409672</v>
      </c>
      <c r="R31" s="198">
        <f t="shared" si="3"/>
        <v>5238</v>
      </c>
      <c r="S31" s="199">
        <f t="shared" si="4"/>
        <v>125.712</v>
      </c>
      <c r="T31" s="199">
        <f t="shared" si="5"/>
        <v>5.2380000000000004</v>
      </c>
      <c r="U31" s="200">
        <v>2.1</v>
      </c>
      <c r="V31" s="200">
        <f t="shared" si="6"/>
        <v>2.1</v>
      </c>
      <c r="W31" s="262" t="s">
        <v>153</v>
      </c>
      <c r="X31" s="256">
        <v>0</v>
      </c>
      <c r="Y31" s="256">
        <v>1059</v>
      </c>
      <c r="Z31" s="256">
        <v>1196</v>
      </c>
      <c r="AA31" s="256">
        <v>0</v>
      </c>
      <c r="AB31" s="256">
        <v>1199</v>
      </c>
      <c r="AC31" s="201" t="s">
        <v>91</v>
      </c>
      <c r="AD31" s="201" t="s">
        <v>91</v>
      </c>
      <c r="AE31" s="201" t="s">
        <v>91</v>
      </c>
      <c r="AF31" s="202" t="s">
        <v>91</v>
      </c>
      <c r="AG31" s="202">
        <v>32688082</v>
      </c>
      <c r="AH31" s="203">
        <f t="shared" si="9"/>
        <v>1059</v>
      </c>
      <c r="AI31" s="204">
        <f t="shared" si="7"/>
        <v>202.17640320733102</v>
      </c>
      <c r="AJ31" s="205">
        <v>0</v>
      </c>
      <c r="AK31" s="205">
        <v>1</v>
      </c>
      <c r="AL31" s="205">
        <v>1</v>
      </c>
      <c r="AM31" s="205">
        <v>0</v>
      </c>
      <c r="AN31" s="205">
        <v>1</v>
      </c>
      <c r="AO31" s="329">
        <v>0</v>
      </c>
      <c r="AP31" s="256">
        <v>7197481</v>
      </c>
      <c r="AQ31" s="256">
        <f t="shared" si="8"/>
        <v>0</v>
      </c>
      <c r="AR31" s="206"/>
      <c r="AS31" s="207" t="s">
        <v>114</v>
      </c>
      <c r="AV31" s="215" t="s">
        <v>30</v>
      </c>
      <c r="AW31" s="215" t="s">
        <v>75</v>
      </c>
      <c r="AY31" s="257"/>
    </row>
    <row r="32" spans="1:51" x14ac:dyDescent="0.25">
      <c r="B32" s="190">
        <v>2.875</v>
      </c>
      <c r="C32" s="190">
        <v>0.91666666666667096</v>
      </c>
      <c r="D32" s="191">
        <v>12</v>
      </c>
      <c r="E32" s="192">
        <f t="shared" si="0"/>
        <v>8.4507042253521139</v>
      </c>
      <c r="F32" s="255">
        <v>76</v>
      </c>
      <c r="G32" s="192">
        <f t="shared" si="1"/>
        <v>53.521126760563384</v>
      </c>
      <c r="H32" s="193" t="s">
        <v>89</v>
      </c>
      <c r="I32" s="193">
        <f t="shared" si="2"/>
        <v>50</v>
      </c>
      <c r="J32" s="194">
        <f t="shared" si="13"/>
        <v>51.408450704225352</v>
      </c>
      <c r="K32" s="193">
        <f t="shared" si="12"/>
        <v>55.633802816901408</v>
      </c>
      <c r="L32" s="195">
        <v>14</v>
      </c>
      <c r="M32" s="196" t="s">
        <v>119</v>
      </c>
      <c r="N32" s="196">
        <v>12.6</v>
      </c>
      <c r="O32" s="197">
        <v>119</v>
      </c>
      <c r="P32" s="197">
        <v>122</v>
      </c>
      <c r="Q32" s="197">
        <v>15414741</v>
      </c>
      <c r="R32" s="198">
        <f>Q32-Q31</f>
        <v>5069</v>
      </c>
      <c r="S32" s="199">
        <f t="shared" si="4"/>
        <v>121.65600000000001</v>
      </c>
      <c r="T32" s="199">
        <f t="shared" si="5"/>
        <v>5.069</v>
      </c>
      <c r="U32" s="200">
        <v>1.9</v>
      </c>
      <c r="V32" s="200">
        <f t="shared" si="6"/>
        <v>1.9</v>
      </c>
      <c r="W32" s="262" t="s">
        <v>153</v>
      </c>
      <c r="X32" s="256">
        <v>0</v>
      </c>
      <c r="Y32" s="256">
        <v>1000</v>
      </c>
      <c r="Z32" s="256">
        <v>1196</v>
      </c>
      <c r="AA32" s="256">
        <v>0</v>
      </c>
      <c r="AB32" s="256">
        <v>1199</v>
      </c>
      <c r="AC32" s="201" t="s">
        <v>91</v>
      </c>
      <c r="AD32" s="201" t="s">
        <v>91</v>
      </c>
      <c r="AE32" s="201" t="s">
        <v>91</v>
      </c>
      <c r="AF32" s="202" t="s">
        <v>91</v>
      </c>
      <c r="AG32" s="202">
        <v>32689098</v>
      </c>
      <c r="AH32" s="203">
        <f t="shared" si="9"/>
        <v>1016</v>
      </c>
      <c r="AI32" s="204">
        <f t="shared" si="7"/>
        <v>200.43401065298875</v>
      </c>
      <c r="AJ32" s="205">
        <v>0</v>
      </c>
      <c r="AK32" s="205">
        <v>1</v>
      </c>
      <c r="AL32" s="205">
        <v>1</v>
      </c>
      <c r="AM32" s="205">
        <v>0</v>
      </c>
      <c r="AN32" s="205">
        <v>1</v>
      </c>
      <c r="AO32" s="329">
        <v>0</v>
      </c>
      <c r="AP32" s="256">
        <v>7197481</v>
      </c>
      <c r="AQ32" s="256">
        <f t="shared" si="8"/>
        <v>0</v>
      </c>
      <c r="AR32" s="208"/>
      <c r="AS32" s="207" t="s">
        <v>114</v>
      </c>
      <c r="AV32" s="216">
        <v>1</v>
      </c>
      <c r="AW32" s="216">
        <f>IFERROR(AV32*VLOOKUP(AV31,AV24:AW28,2,FALSE)/VLOOKUP(AW31,AV24:AW28,2,FALSE),"Enter Unit and Value")</f>
        <v>1.4189189189189189</v>
      </c>
      <c r="AY32" s="257"/>
    </row>
    <row r="33" spans="2:51" x14ac:dyDescent="0.25">
      <c r="B33" s="190">
        <v>2.9166666666666701</v>
      </c>
      <c r="C33" s="190">
        <v>0.95833333333333803</v>
      </c>
      <c r="D33" s="191">
        <v>8</v>
      </c>
      <c r="E33" s="192">
        <f t="shared" si="0"/>
        <v>5.6338028169014089</v>
      </c>
      <c r="F33" s="255">
        <v>66</v>
      </c>
      <c r="G33" s="192">
        <f t="shared" si="1"/>
        <v>46.478873239436624</v>
      </c>
      <c r="H33" s="193" t="s">
        <v>89</v>
      </c>
      <c r="I33" s="193">
        <f>J33-(2/1.42)</f>
        <v>41.549295774647888</v>
      </c>
      <c r="J33" s="194">
        <f t="shared" ref="J33:J34" si="14">(F33-5)/1.42</f>
        <v>42.95774647887324</v>
      </c>
      <c r="K33" s="193">
        <f t="shared" si="12"/>
        <v>47.183098591549296</v>
      </c>
      <c r="L33" s="195">
        <v>14</v>
      </c>
      <c r="M33" s="196" t="s">
        <v>119</v>
      </c>
      <c r="N33" s="196">
        <v>11.9</v>
      </c>
      <c r="O33" s="197">
        <v>118</v>
      </c>
      <c r="P33" s="197">
        <v>98</v>
      </c>
      <c r="Q33" s="197">
        <v>15419081</v>
      </c>
      <c r="R33" s="198">
        <f t="shared" si="3"/>
        <v>4340</v>
      </c>
      <c r="S33" s="199">
        <f t="shared" si="4"/>
        <v>104.16</v>
      </c>
      <c r="T33" s="199">
        <f t="shared" si="5"/>
        <v>4.34</v>
      </c>
      <c r="U33" s="200">
        <v>2.4</v>
      </c>
      <c r="V33" s="200">
        <f t="shared" si="6"/>
        <v>2.4</v>
      </c>
      <c r="W33" s="262" t="s">
        <v>132</v>
      </c>
      <c r="X33" s="256">
        <v>0</v>
      </c>
      <c r="Y33" s="256">
        <v>0</v>
      </c>
      <c r="Z33" s="256">
        <v>1105</v>
      </c>
      <c r="AA33" s="256">
        <v>0</v>
      </c>
      <c r="AB33" s="256">
        <v>1110</v>
      </c>
      <c r="AC33" s="201" t="s">
        <v>91</v>
      </c>
      <c r="AD33" s="201" t="s">
        <v>91</v>
      </c>
      <c r="AE33" s="201" t="s">
        <v>91</v>
      </c>
      <c r="AF33" s="202" t="s">
        <v>91</v>
      </c>
      <c r="AG33" s="202">
        <v>32689880</v>
      </c>
      <c r="AH33" s="203">
        <f t="shared" si="9"/>
        <v>782</v>
      </c>
      <c r="AI33" s="204">
        <f t="shared" si="7"/>
        <v>180.18433179723502</v>
      </c>
      <c r="AJ33" s="205">
        <v>0</v>
      </c>
      <c r="AK33" s="205">
        <v>0</v>
      </c>
      <c r="AL33" s="205">
        <v>1</v>
      </c>
      <c r="AM33" s="205">
        <v>0</v>
      </c>
      <c r="AN33" s="205">
        <v>1</v>
      </c>
      <c r="AO33" s="329">
        <v>0.3</v>
      </c>
      <c r="AP33" s="328">
        <v>7198074</v>
      </c>
      <c r="AQ33" s="256">
        <f t="shared" si="8"/>
        <v>593</v>
      </c>
      <c r="AR33" s="206"/>
      <c r="AS33" s="207" t="s">
        <v>114</v>
      </c>
      <c r="AY33" s="257"/>
    </row>
    <row r="34" spans="2:51" x14ac:dyDescent="0.25">
      <c r="B34" s="190">
        <v>2.9583333333333299</v>
      </c>
      <c r="C34" s="190">
        <v>1</v>
      </c>
      <c r="D34" s="191">
        <v>11</v>
      </c>
      <c r="E34" s="192">
        <f t="shared" si="0"/>
        <v>7.746478873239437</v>
      </c>
      <c r="F34" s="255">
        <v>66</v>
      </c>
      <c r="G34" s="192">
        <f t="shared" si="1"/>
        <v>46.478873239436624</v>
      </c>
      <c r="H34" s="193" t="s">
        <v>89</v>
      </c>
      <c r="I34" s="193">
        <f t="shared" si="2"/>
        <v>41.549295774647888</v>
      </c>
      <c r="J34" s="194">
        <f t="shared" si="14"/>
        <v>42.95774647887324</v>
      </c>
      <c r="K34" s="193">
        <f t="shared" si="12"/>
        <v>47.183098591549296</v>
      </c>
      <c r="L34" s="195">
        <v>14</v>
      </c>
      <c r="M34" s="196" t="s">
        <v>119</v>
      </c>
      <c r="N34" s="217">
        <v>11.5</v>
      </c>
      <c r="O34" s="197">
        <v>120</v>
      </c>
      <c r="P34" s="197">
        <v>100</v>
      </c>
      <c r="Q34" s="197">
        <v>15423206</v>
      </c>
      <c r="R34" s="198">
        <f t="shared" si="3"/>
        <v>4125</v>
      </c>
      <c r="S34" s="199">
        <f t="shared" si="4"/>
        <v>99</v>
      </c>
      <c r="T34" s="199">
        <f t="shared" si="5"/>
        <v>4.125</v>
      </c>
      <c r="U34" s="200">
        <v>3.3</v>
      </c>
      <c r="V34" s="200">
        <f t="shared" si="6"/>
        <v>3.3</v>
      </c>
      <c r="W34" s="262" t="s">
        <v>132</v>
      </c>
      <c r="X34" s="256">
        <v>0</v>
      </c>
      <c r="Y34" s="256">
        <v>0</v>
      </c>
      <c r="Z34" s="256">
        <v>1037</v>
      </c>
      <c r="AA34" s="256">
        <v>0</v>
      </c>
      <c r="AB34" s="256">
        <v>1110</v>
      </c>
      <c r="AC34" s="201" t="s">
        <v>91</v>
      </c>
      <c r="AD34" s="201" t="s">
        <v>91</v>
      </c>
      <c r="AE34" s="201" t="s">
        <v>91</v>
      </c>
      <c r="AF34" s="202" t="s">
        <v>91</v>
      </c>
      <c r="AG34" s="202">
        <v>32690584</v>
      </c>
      <c r="AH34" s="203">
        <f t="shared" si="9"/>
        <v>704</v>
      </c>
      <c r="AI34" s="204">
        <f t="shared" si="7"/>
        <v>170.66666666666666</v>
      </c>
      <c r="AJ34" s="205">
        <v>0</v>
      </c>
      <c r="AK34" s="205">
        <v>0</v>
      </c>
      <c r="AL34" s="205">
        <v>1</v>
      </c>
      <c r="AM34" s="205">
        <v>0</v>
      </c>
      <c r="AN34" s="205">
        <v>1</v>
      </c>
      <c r="AO34" s="329">
        <v>0.3</v>
      </c>
      <c r="AP34" s="328">
        <v>7198898</v>
      </c>
      <c r="AQ34" s="256">
        <f t="shared" si="8"/>
        <v>824</v>
      </c>
      <c r="AR34" s="206"/>
      <c r="AS34" s="207" t="s">
        <v>114</v>
      </c>
      <c r="AV34" s="212" t="s">
        <v>120</v>
      </c>
      <c r="AW34" s="218" t="s">
        <v>31</v>
      </c>
      <c r="AY34" s="257"/>
    </row>
    <row r="35" spans="2:51" x14ac:dyDescent="0.25">
      <c r="B35" s="219"/>
      <c r="C35" s="220"/>
      <c r="D35" s="219"/>
      <c r="E35" s="221"/>
      <c r="F35" s="221"/>
      <c r="G35" s="222"/>
      <c r="H35" s="223"/>
      <c r="I35" s="221"/>
      <c r="J35" s="221"/>
      <c r="K35" s="222"/>
      <c r="L35" s="399" t="s">
        <v>121</v>
      </c>
      <c r="M35" s="400"/>
      <c r="N35" s="401"/>
      <c r="O35" s="224"/>
      <c r="P35" s="224">
        <f>AVERAGE(P11:P34)</f>
        <v>125.875</v>
      </c>
      <c r="Q35" s="225">
        <f>Q34-Q10</f>
        <v>125264</v>
      </c>
      <c r="R35" s="226">
        <f>SUM(R11:R34)</f>
        <v>125264</v>
      </c>
      <c r="S35" s="227">
        <f>AVERAGE(S11:S34)</f>
        <v>125.264</v>
      </c>
      <c r="T35" s="227">
        <f>SUM(T11:T34)</f>
        <v>125.264</v>
      </c>
      <c r="U35" s="223"/>
      <c r="V35" s="223"/>
      <c r="W35" s="213"/>
      <c r="X35" s="228"/>
      <c r="Y35" s="229"/>
      <c r="Z35" s="229"/>
      <c r="AA35" s="229"/>
      <c r="AB35" s="230"/>
      <c r="AC35" s="228"/>
      <c r="AD35" s="229"/>
      <c r="AE35" s="230"/>
      <c r="AF35" s="231"/>
      <c r="AG35" s="232">
        <f>AG34-AG10</f>
        <v>26126</v>
      </c>
      <c r="AH35" s="233">
        <f>SUM(AH11:AH34)</f>
        <v>26126</v>
      </c>
      <c r="AI35" s="234">
        <f>$AH$35/$T35</f>
        <v>208.56750542853493</v>
      </c>
      <c r="AJ35" s="231"/>
      <c r="AK35" s="235"/>
      <c r="AL35" s="235"/>
      <c r="AM35" s="235"/>
      <c r="AN35" s="236"/>
      <c r="AO35" s="237"/>
      <c r="AP35" s="238"/>
      <c r="AQ35" s="239">
        <f>SUM(AQ11:AQ34)</f>
        <v>6639</v>
      </c>
      <c r="AR35" s="240" t="e">
        <f>AVERAGE(AR11:AR34)</f>
        <v>#DIV/0!</v>
      </c>
      <c r="AS35" s="237"/>
      <c r="AV35" s="241" t="s">
        <v>31</v>
      </c>
      <c r="AW35" s="241">
        <v>1</v>
      </c>
      <c r="AY35" s="257"/>
    </row>
    <row r="36" spans="2:51" x14ac:dyDescent="0.25">
      <c r="B36" s="242"/>
      <c r="C36" s="242"/>
      <c r="D36" s="242"/>
      <c r="E36" s="243"/>
      <c r="F36" s="243"/>
      <c r="G36" s="243"/>
      <c r="H36" s="243"/>
      <c r="I36" s="244"/>
      <c r="J36" s="244"/>
      <c r="K36" s="244"/>
      <c r="L36" s="254"/>
      <c r="M36" s="254"/>
      <c r="N36" s="254"/>
      <c r="O36" s="254"/>
      <c r="P36" s="254"/>
      <c r="Q36" s="254"/>
      <c r="R36" s="254"/>
      <c r="S36" s="254"/>
      <c r="T36" s="254"/>
      <c r="U36" s="245"/>
      <c r="V36" s="245"/>
      <c r="W36" s="254"/>
      <c r="X36" s="254"/>
      <c r="Y36" s="254"/>
      <c r="Z36" s="258"/>
      <c r="AA36" s="254"/>
      <c r="AB36" s="254"/>
      <c r="AC36" s="254"/>
      <c r="AD36" s="254"/>
      <c r="AE36" s="254"/>
      <c r="AH36" s="246"/>
      <c r="AM36" s="254"/>
      <c r="AN36" s="254"/>
      <c r="AO36" s="254"/>
      <c r="AP36" s="254"/>
      <c r="AQ36" s="254"/>
      <c r="AR36" s="254"/>
      <c r="AV36" s="241" t="s">
        <v>122</v>
      </c>
      <c r="AW36" s="241">
        <v>41.67</v>
      </c>
      <c r="AY36" s="257"/>
    </row>
    <row r="37" spans="2:51" x14ac:dyDescent="0.25">
      <c r="B37" s="275" t="s">
        <v>123</v>
      </c>
      <c r="C37" s="275"/>
      <c r="D37" s="275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58"/>
      <c r="X37" s="258"/>
      <c r="Y37" s="258"/>
      <c r="Z37" s="258"/>
      <c r="AA37" s="258"/>
      <c r="AB37" s="258"/>
      <c r="AC37" s="258"/>
      <c r="AD37" s="258"/>
      <c r="AE37" s="258"/>
      <c r="AM37" s="169"/>
      <c r="AN37" s="254"/>
      <c r="AO37" s="254"/>
      <c r="AP37" s="254"/>
      <c r="AQ37" s="254"/>
      <c r="AR37" s="258"/>
      <c r="AV37" s="241" t="s">
        <v>124</v>
      </c>
      <c r="AW37" s="241">
        <v>11.574999999999999</v>
      </c>
      <c r="AY37" s="257"/>
    </row>
    <row r="38" spans="2:51" x14ac:dyDescent="0.25">
      <c r="B38" s="356" t="s">
        <v>290</v>
      </c>
      <c r="C38" s="275"/>
      <c r="D38" s="275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58"/>
      <c r="X38" s="258"/>
      <c r="Y38" s="258"/>
      <c r="Z38" s="258"/>
      <c r="AA38" s="258"/>
      <c r="AB38" s="258"/>
      <c r="AC38" s="258"/>
      <c r="AD38" s="258"/>
      <c r="AE38" s="258"/>
      <c r="AM38" s="169"/>
      <c r="AN38" s="254"/>
      <c r="AO38" s="254"/>
      <c r="AP38" s="254"/>
      <c r="AQ38" s="254"/>
      <c r="AR38" s="258"/>
      <c r="AV38" s="247"/>
      <c r="AW38" s="247"/>
      <c r="AY38" s="257"/>
    </row>
    <row r="39" spans="2:51" x14ac:dyDescent="0.25">
      <c r="B39" s="295" t="s">
        <v>170</v>
      </c>
      <c r="C39" s="275"/>
      <c r="D39" s="275"/>
      <c r="E39" s="263"/>
      <c r="F39" s="263"/>
      <c r="G39" s="263"/>
      <c r="H39" s="263"/>
      <c r="I39" s="263"/>
      <c r="J39" s="263"/>
      <c r="K39" s="263"/>
      <c r="L39" s="263"/>
      <c r="M39" s="263"/>
      <c r="N39" s="263"/>
      <c r="O39" s="263"/>
      <c r="P39" s="263"/>
      <c r="Q39" s="263"/>
      <c r="R39" s="263"/>
      <c r="S39" s="263"/>
      <c r="T39" s="263"/>
      <c r="U39" s="263"/>
      <c r="V39" s="263"/>
      <c r="W39" s="258"/>
      <c r="X39" s="258"/>
      <c r="Y39" s="258"/>
      <c r="Z39" s="258"/>
      <c r="AA39" s="258"/>
      <c r="AB39" s="258"/>
      <c r="AC39" s="258"/>
      <c r="AD39" s="258"/>
      <c r="AE39" s="258"/>
      <c r="AM39" s="169"/>
      <c r="AN39" s="254"/>
      <c r="AO39" s="254"/>
      <c r="AP39" s="254"/>
      <c r="AQ39" s="254"/>
      <c r="AR39" s="258"/>
      <c r="AV39" s="247"/>
      <c r="AW39" s="247"/>
      <c r="AY39" s="257"/>
    </row>
    <row r="40" spans="2:51" x14ac:dyDescent="0.25">
      <c r="B40" s="273" t="s">
        <v>131</v>
      </c>
      <c r="C40" s="264"/>
      <c r="D40" s="264"/>
      <c r="E40" s="264"/>
      <c r="F40" s="264"/>
      <c r="G40" s="264"/>
      <c r="H40" s="264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3"/>
      <c r="T40" s="263"/>
      <c r="U40" s="263"/>
      <c r="V40" s="263"/>
      <c r="W40" s="258"/>
      <c r="X40" s="258"/>
      <c r="Y40" s="258"/>
      <c r="Z40" s="258"/>
      <c r="AA40" s="258"/>
      <c r="AB40" s="258"/>
      <c r="AC40" s="258"/>
      <c r="AD40" s="258"/>
      <c r="AE40" s="258"/>
      <c r="AM40" s="169"/>
      <c r="AN40" s="254"/>
      <c r="AO40" s="254"/>
      <c r="AP40" s="254"/>
      <c r="AQ40" s="254"/>
      <c r="AR40" s="258"/>
      <c r="AV40" s="247"/>
      <c r="AW40" s="247"/>
      <c r="AY40" s="257"/>
    </row>
    <row r="41" spans="2:51" x14ac:dyDescent="0.25">
      <c r="B41" s="276" t="s">
        <v>141</v>
      </c>
      <c r="C41" s="264"/>
      <c r="D41" s="264"/>
      <c r="E41" s="264"/>
      <c r="F41" s="264"/>
      <c r="G41" s="264"/>
      <c r="H41" s="264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3"/>
      <c r="T41" s="263"/>
      <c r="U41" s="263"/>
      <c r="V41" s="263"/>
      <c r="W41" s="258"/>
      <c r="X41" s="258"/>
      <c r="Y41" s="258"/>
      <c r="Z41" s="258"/>
      <c r="AA41" s="258"/>
      <c r="AB41" s="258"/>
      <c r="AC41" s="258"/>
      <c r="AD41" s="258"/>
      <c r="AE41" s="258"/>
      <c r="AM41" s="169"/>
      <c r="AN41" s="254"/>
      <c r="AO41" s="254"/>
      <c r="AP41" s="254"/>
      <c r="AQ41" s="254"/>
      <c r="AR41" s="258"/>
      <c r="AV41" s="247"/>
      <c r="AW41" s="247"/>
      <c r="AY41" s="257"/>
    </row>
    <row r="42" spans="2:51" x14ac:dyDescent="0.25">
      <c r="B42" s="268" t="s">
        <v>302</v>
      </c>
      <c r="C42" s="264"/>
      <c r="D42" s="264"/>
      <c r="E42" s="264"/>
      <c r="F42" s="264"/>
      <c r="G42" s="264"/>
      <c r="H42" s="264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9"/>
      <c r="T42" s="269"/>
      <c r="U42" s="269"/>
      <c r="V42" s="269"/>
      <c r="W42" s="258"/>
      <c r="X42" s="258"/>
      <c r="Y42" s="258"/>
      <c r="Z42" s="258"/>
      <c r="AA42" s="258"/>
      <c r="AB42" s="258"/>
      <c r="AC42" s="258"/>
      <c r="AD42" s="258"/>
      <c r="AE42" s="258"/>
      <c r="AM42" s="259"/>
      <c r="AN42" s="259"/>
      <c r="AO42" s="259"/>
      <c r="AP42" s="259"/>
      <c r="AQ42" s="259"/>
      <c r="AR42" s="259"/>
      <c r="AS42" s="260"/>
      <c r="AV42" s="257"/>
      <c r="AW42" s="301"/>
      <c r="AX42" s="301"/>
      <c r="AY42" s="301"/>
    </row>
    <row r="43" spans="2:51" x14ac:dyDescent="0.25">
      <c r="B43" s="336" t="s">
        <v>204</v>
      </c>
      <c r="C43" s="264"/>
      <c r="D43" s="264"/>
      <c r="E43" s="274"/>
      <c r="F43" s="274"/>
      <c r="G43" s="274"/>
      <c r="H43" s="264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9"/>
      <c r="T43" s="269"/>
      <c r="U43" s="269"/>
      <c r="V43" s="269"/>
      <c r="W43" s="258"/>
      <c r="X43" s="258"/>
      <c r="Y43" s="258"/>
      <c r="Z43" s="258"/>
      <c r="AA43" s="258"/>
      <c r="AB43" s="258"/>
      <c r="AC43" s="258"/>
      <c r="AD43" s="258"/>
      <c r="AE43" s="258"/>
      <c r="AM43" s="259"/>
      <c r="AN43" s="259"/>
      <c r="AO43" s="259"/>
      <c r="AP43" s="259"/>
      <c r="AQ43" s="259"/>
      <c r="AR43" s="259"/>
      <c r="AS43" s="260"/>
      <c r="AV43" s="257"/>
      <c r="AW43" s="301"/>
      <c r="AX43" s="301"/>
      <c r="AY43" s="301"/>
    </row>
    <row r="44" spans="2:51" x14ac:dyDescent="0.25">
      <c r="B44" s="276" t="s">
        <v>127</v>
      </c>
      <c r="C44" s="248"/>
      <c r="D44" s="248"/>
      <c r="E44" s="248"/>
      <c r="F44" s="248"/>
      <c r="G44" s="248"/>
      <c r="H44" s="248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9"/>
      <c r="T44" s="269"/>
      <c r="U44" s="269"/>
      <c r="V44" s="269"/>
      <c r="W44" s="258"/>
      <c r="X44" s="258"/>
      <c r="Y44" s="258"/>
      <c r="Z44" s="258"/>
      <c r="AA44" s="258"/>
      <c r="AB44" s="258"/>
      <c r="AC44" s="258"/>
      <c r="AD44" s="258"/>
      <c r="AE44" s="258"/>
      <c r="AM44" s="259"/>
      <c r="AN44" s="259"/>
      <c r="AO44" s="259"/>
      <c r="AP44" s="259"/>
      <c r="AQ44" s="259"/>
      <c r="AR44" s="259"/>
      <c r="AS44" s="260"/>
      <c r="AV44" s="257"/>
      <c r="AW44" s="301"/>
      <c r="AX44" s="301"/>
      <c r="AY44" s="301"/>
    </row>
    <row r="45" spans="2:51" x14ac:dyDescent="0.25">
      <c r="B45" s="267" t="s">
        <v>128</v>
      </c>
      <c r="C45" s="248"/>
      <c r="D45" s="248"/>
      <c r="E45" s="248"/>
      <c r="F45" s="248"/>
      <c r="G45" s="248"/>
      <c r="H45" s="248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9"/>
      <c r="T45" s="269"/>
      <c r="U45" s="269"/>
      <c r="V45" s="269"/>
      <c r="W45" s="258"/>
      <c r="X45" s="258"/>
      <c r="Y45" s="258"/>
      <c r="Z45" s="258"/>
      <c r="AA45" s="258"/>
      <c r="AB45" s="258"/>
      <c r="AC45" s="258"/>
      <c r="AD45" s="258"/>
      <c r="AE45" s="258"/>
      <c r="AM45" s="259"/>
      <c r="AN45" s="259"/>
      <c r="AO45" s="259"/>
      <c r="AP45" s="259"/>
      <c r="AQ45" s="259"/>
      <c r="AR45" s="259"/>
      <c r="AS45" s="260"/>
      <c r="AV45" s="257"/>
      <c r="AW45" s="301"/>
      <c r="AX45" s="301"/>
      <c r="AY45" s="301"/>
    </row>
    <row r="46" spans="2:51" x14ac:dyDescent="0.25">
      <c r="B46" s="267" t="s">
        <v>161</v>
      </c>
      <c r="C46" s="248"/>
      <c r="D46" s="248"/>
      <c r="E46" s="248"/>
      <c r="F46" s="248"/>
      <c r="G46" s="248"/>
      <c r="H46" s="248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9"/>
      <c r="T46" s="269"/>
      <c r="U46" s="269"/>
      <c r="V46" s="269"/>
      <c r="W46" s="258"/>
      <c r="X46" s="258"/>
      <c r="Y46" s="258"/>
      <c r="Z46" s="258"/>
      <c r="AA46" s="258"/>
      <c r="AB46" s="258"/>
      <c r="AC46" s="258"/>
      <c r="AD46" s="258"/>
      <c r="AE46" s="258"/>
      <c r="AM46" s="259"/>
      <c r="AN46" s="259"/>
      <c r="AO46" s="259"/>
      <c r="AP46" s="259"/>
      <c r="AQ46" s="259"/>
      <c r="AR46" s="259"/>
      <c r="AS46" s="260"/>
      <c r="AV46" s="257"/>
      <c r="AW46" s="301"/>
      <c r="AX46" s="301"/>
      <c r="AY46" s="301"/>
    </row>
    <row r="47" spans="2:51" x14ac:dyDescent="0.25">
      <c r="B47" s="276" t="s">
        <v>303</v>
      </c>
      <c r="C47" s="264"/>
      <c r="D47" s="264"/>
      <c r="E47" s="264"/>
      <c r="F47" s="264"/>
      <c r="G47" s="264"/>
      <c r="H47" s="264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9"/>
      <c r="T47" s="269"/>
      <c r="U47" s="269"/>
      <c r="V47" s="269"/>
      <c r="W47" s="258"/>
      <c r="X47" s="258"/>
      <c r="Y47" s="258"/>
      <c r="Z47" s="258"/>
      <c r="AA47" s="258"/>
      <c r="AB47" s="258"/>
      <c r="AC47" s="258"/>
      <c r="AD47" s="258"/>
      <c r="AE47" s="258"/>
      <c r="AM47" s="259"/>
      <c r="AN47" s="259"/>
      <c r="AO47" s="259"/>
      <c r="AP47" s="259"/>
      <c r="AQ47" s="259"/>
      <c r="AR47" s="259"/>
      <c r="AS47" s="260"/>
      <c r="AV47" s="257"/>
      <c r="AW47" s="301"/>
      <c r="AX47" s="301"/>
      <c r="AY47" s="301"/>
    </row>
    <row r="48" spans="2:51" x14ac:dyDescent="0.25">
      <c r="B48" s="276" t="s">
        <v>137</v>
      </c>
      <c r="C48" s="264"/>
      <c r="D48" s="264"/>
      <c r="E48" s="264"/>
      <c r="F48" s="264"/>
      <c r="G48" s="264"/>
      <c r="H48" s="264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9"/>
      <c r="U48" s="269"/>
      <c r="V48" s="269"/>
      <c r="W48" s="258"/>
      <c r="X48" s="258"/>
      <c r="Y48" s="258"/>
      <c r="Z48" s="258"/>
      <c r="AA48" s="258"/>
      <c r="AB48" s="258"/>
      <c r="AC48" s="258"/>
      <c r="AD48" s="258"/>
      <c r="AE48" s="258"/>
      <c r="AM48" s="259"/>
      <c r="AN48" s="259"/>
      <c r="AO48" s="259"/>
      <c r="AP48" s="259"/>
      <c r="AQ48" s="259"/>
      <c r="AR48" s="259"/>
      <c r="AS48" s="260"/>
      <c r="AV48" s="257"/>
      <c r="AW48" s="301"/>
      <c r="AX48" s="301"/>
      <c r="AY48" s="301"/>
    </row>
    <row r="49" spans="2:51" x14ac:dyDescent="0.25">
      <c r="B49" s="261" t="s">
        <v>294</v>
      </c>
      <c r="C49" s="264"/>
      <c r="D49" s="264"/>
      <c r="E49" s="264"/>
      <c r="F49" s="264"/>
      <c r="G49" s="264"/>
      <c r="H49" s="264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9"/>
      <c r="U49" s="269"/>
      <c r="V49" s="269"/>
      <c r="W49" s="258"/>
      <c r="X49" s="258"/>
      <c r="Y49" s="258"/>
      <c r="Z49" s="258"/>
      <c r="AA49" s="258"/>
      <c r="AB49" s="258"/>
      <c r="AC49" s="258"/>
      <c r="AD49" s="258"/>
      <c r="AE49" s="258"/>
      <c r="AM49" s="259"/>
      <c r="AN49" s="259"/>
      <c r="AO49" s="259"/>
      <c r="AP49" s="259"/>
      <c r="AQ49" s="259"/>
      <c r="AR49" s="259"/>
      <c r="AS49" s="260"/>
      <c r="AV49" s="257"/>
      <c r="AW49" s="301"/>
      <c r="AX49" s="301"/>
      <c r="AY49" s="301"/>
    </row>
    <row r="50" spans="2:51" x14ac:dyDescent="0.25">
      <c r="B50" s="276" t="s">
        <v>138</v>
      </c>
      <c r="C50" s="264"/>
      <c r="D50" s="264"/>
      <c r="E50" s="264"/>
      <c r="F50" s="264"/>
      <c r="G50" s="264"/>
      <c r="H50" s="264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71"/>
      <c r="T50" s="269"/>
      <c r="U50" s="269"/>
      <c r="V50" s="269"/>
      <c r="W50" s="258"/>
      <c r="X50" s="258"/>
      <c r="Y50" s="258"/>
      <c r="Z50" s="258"/>
      <c r="AA50" s="258"/>
      <c r="AB50" s="258"/>
      <c r="AC50" s="258"/>
      <c r="AD50" s="258"/>
      <c r="AE50" s="258"/>
      <c r="AM50" s="259"/>
      <c r="AN50" s="259"/>
      <c r="AO50" s="259"/>
      <c r="AP50" s="259"/>
      <c r="AQ50" s="259"/>
      <c r="AR50" s="259"/>
      <c r="AS50" s="260"/>
      <c r="AV50" s="257"/>
      <c r="AW50" s="301"/>
      <c r="AX50" s="301"/>
      <c r="AY50" s="301"/>
    </row>
    <row r="51" spans="2:51" x14ac:dyDescent="0.25">
      <c r="B51" s="284" t="s">
        <v>139</v>
      </c>
      <c r="C51" s="264"/>
      <c r="D51" s="264"/>
      <c r="E51" s="264"/>
      <c r="F51" s="264"/>
      <c r="G51" s="264"/>
      <c r="H51" s="264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71"/>
      <c r="T51" s="269"/>
      <c r="U51" s="269"/>
      <c r="V51" s="269"/>
      <c r="W51" s="258"/>
      <c r="X51" s="258"/>
      <c r="Y51" s="258"/>
      <c r="Z51" s="258"/>
      <c r="AA51" s="258"/>
      <c r="AB51" s="258"/>
      <c r="AC51" s="258"/>
      <c r="AD51" s="258"/>
      <c r="AE51" s="258"/>
      <c r="AM51" s="259"/>
      <c r="AN51" s="259"/>
      <c r="AO51" s="259"/>
      <c r="AP51" s="259"/>
      <c r="AQ51" s="259"/>
      <c r="AR51" s="259"/>
      <c r="AS51" s="260"/>
      <c r="AV51" s="257"/>
      <c r="AW51" s="301"/>
      <c r="AX51" s="301"/>
      <c r="AY51" s="301"/>
    </row>
    <row r="52" spans="2:51" x14ac:dyDescent="0.25">
      <c r="B52" s="270" t="s">
        <v>142</v>
      </c>
      <c r="C52" s="248"/>
      <c r="D52" s="248"/>
      <c r="E52" s="248"/>
      <c r="F52" s="248"/>
      <c r="G52" s="248"/>
      <c r="H52" s="248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9"/>
      <c r="U52" s="269"/>
      <c r="V52" s="269"/>
      <c r="W52" s="258"/>
      <c r="X52" s="258"/>
      <c r="Y52" s="258"/>
      <c r="Z52" s="258"/>
      <c r="AA52" s="258"/>
      <c r="AB52" s="258"/>
      <c r="AC52" s="258"/>
      <c r="AD52" s="258"/>
      <c r="AE52" s="258"/>
      <c r="AM52" s="259"/>
      <c r="AN52" s="259"/>
      <c r="AO52" s="259"/>
      <c r="AP52" s="259"/>
      <c r="AQ52" s="259"/>
      <c r="AR52" s="259"/>
      <c r="AS52" s="260"/>
      <c r="AV52" s="257"/>
      <c r="AW52" s="301"/>
      <c r="AX52" s="301"/>
      <c r="AY52" s="301"/>
    </row>
    <row r="53" spans="2:51" x14ac:dyDescent="0.25">
      <c r="B53" s="336" t="s">
        <v>305</v>
      </c>
      <c r="C53" s="264"/>
      <c r="D53" s="264"/>
      <c r="E53" s="264"/>
      <c r="F53" s="264"/>
      <c r="G53" s="264"/>
      <c r="H53" s="264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71"/>
      <c r="U53" s="250"/>
      <c r="V53" s="250"/>
      <c r="W53" s="258"/>
      <c r="X53" s="258"/>
      <c r="Y53" s="258"/>
      <c r="Z53" s="258"/>
      <c r="AA53" s="258"/>
      <c r="AB53" s="258"/>
      <c r="AC53" s="258"/>
      <c r="AD53" s="258"/>
      <c r="AE53" s="258"/>
      <c r="AM53" s="259"/>
      <c r="AN53" s="259"/>
      <c r="AO53" s="259"/>
      <c r="AP53" s="259"/>
      <c r="AQ53" s="259"/>
      <c r="AR53" s="259"/>
      <c r="AS53" s="260"/>
      <c r="AV53" s="257"/>
      <c r="AW53" s="301"/>
      <c r="AX53" s="301"/>
      <c r="AY53" s="301"/>
    </row>
    <row r="54" spans="2:51" x14ac:dyDescent="0.25">
      <c r="B54" s="276" t="s">
        <v>304</v>
      </c>
      <c r="C54" s="264"/>
      <c r="D54" s="264"/>
      <c r="E54" s="264"/>
      <c r="F54" s="264"/>
      <c r="G54" s="264"/>
      <c r="H54" s="264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71"/>
      <c r="U54" s="250"/>
      <c r="V54" s="250"/>
      <c r="W54" s="258"/>
      <c r="X54" s="258"/>
      <c r="Y54" s="258"/>
      <c r="Z54" s="258"/>
      <c r="AA54" s="258"/>
      <c r="AB54" s="258"/>
      <c r="AC54" s="258"/>
      <c r="AD54" s="258"/>
      <c r="AE54" s="258"/>
      <c r="AM54" s="259"/>
      <c r="AN54" s="259"/>
      <c r="AO54" s="259"/>
      <c r="AP54" s="259"/>
      <c r="AQ54" s="259"/>
      <c r="AR54" s="259"/>
      <c r="AS54" s="260"/>
      <c r="AV54" s="257"/>
      <c r="AW54" s="301"/>
      <c r="AX54" s="301"/>
      <c r="AY54" s="301"/>
    </row>
    <row r="55" spans="2:51" x14ac:dyDescent="0.25">
      <c r="B55" s="272" t="s">
        <v>140</v>
      </c>
      <c r="C55" s="264"/>
      <c r="D55" s="264"/>
      <c r="E55" s="264"/>
      <c r="F55" s="264"/>
      <c r="G55" s="264"/>
      <c r="H55" s="264"/>
      <c r="I55" s="264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71"/>
      <c r="U55" s="250"/>
      <c r="V55" s="250"/>
      <c r="W55" s="258"/>
      <c r="X55" s="258"/>
      <c r="Y55" s="258"/>
      <c r="Z55" s="258"/>
      <c r="AA55" s="258"/>
      <c r="AB55" s="258"/>
      <c r="AC55" s="258"/>
      <c r="AD55" s="258"/>
      <c r="AE55" s="258"/>
      <c r="AM55" s="259"/>
      <c r="AN55" s="259"/>
      <c r="AO55" s="259"/>
      <c r="AP55" s="259"/>
      <c r="AQ55" s="259"/>
      <c r="AR55" s="259"/>
      <c r="AS55" s="260"/>
      <c r="AV55" s="257"/>
      <c r="AW55" s="301"/>
      <c r="AX55" s="301"/>
      <c r="AY55" s="301"/>
    </row>
    <row r="56" spans="2:51" x14ac:dyDescent="0.25">
      <c r="B56" s="277" t="s">
        <v>129</v>
      </c>
      <c r="C56" s="248"/>
      <c r="D56" s="248"/>
      <c r="E56" s="248"/>
      <c r="F56" s="248"/>
      <c r="G56" s="248"/>
      <c r="H56" s="248"/>
      <c r="I56" s="264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71"/>
      <c r="U56" s="250"/>
      <c r="V56" s="250"/>
      <c r="W56" s="258"/>
      <c r="X56" s="258"/>
      <c r="Y56" s="258"/>
      <c r="Z56" s="258"/>
      <c r="AA56" s="258"/>
      <c r="AB56" s="258"/>
      <c r="AC56" s="258"/>
      <c r="AD56" s="258"/>
      <c r="AE56" s="258"/>
      <c r="AM56" s="259"/>
      <c r="AN56" s="259"/>
      <c r="AO56" s="259"/>
      <c r="AP56" s="259"/>
      <c r="AQ56" s="259"/>
      <c r="AR56" s="259"/>
      <c r="AS56" s="260"/>
      <c r="AV56" s="257"/>
      <c r="AW56" s="301"/>
      <c r="AX56" s="301"/>
      <c r="AY56" s="301"/>
    </row>
    <row r="57" spans="2:51" x14ac:dyDescent="0.25">
      <c r="B57" s="277" t="s">
        <v>289</v>
      </c>
      <c r="C57" s="267"/>
      <c r="D57" s="264"/>
      <c r="E57" s="264"/>
      <c r="F57" s="264"/>
      <c r="G57" s="264"/>
      <c r="H57" s="264"/>
      <c r="I57" s="248"/>
      <c r="J57" s="252"/>
      <c r="K57" s="252"/>
      <c r="L57" s="252"/>
      <c r="M57" s="252"/>
      <c r="N57" s="252"/>
      <c r="O57" s="252"/>
      <c r="P57" s="252"/>
      <c r="Q57" s="252"/>
      <c r="R57" s="265"/>
      <c r="S57" s="265"/>
      <c r="T57" s="271"/>
      <c r="U57" s="250"/>
      <c r="V57" s="250"/>
      <c r="W57" s="258"/>
      <c r="X57" s="258"/>
      <c r="Y57" s="258"/>
      <c r="Z57" s="252"/>
      <c r="AA57" s="258"/>
      <c r="AB57" s="258"/>
      <c r="AC57" s="258"/>
      <c r="AD57" s="258"/>
      <c r="AE57" s="258"/>
      <c r="AM57" s="259"/>
      <c r="AN57" s="259"/>
      <c r="AO57" s="259"/>
      <c r="AP57" s="259"/>
      <c r="AQ57" s="259"/>
      <c r="AR57" s="259"/>
      <c r="AS57" s="260"/>
      <c r="AV57" s="257"/>
      <c r="AW57" s="301"/>
      <c r="AX57" s="301"/>
      <c r="AY57" s="301"/>
    </row>
    <row r="58" spans="2:51" x14ac:dyDescent="0.25">
      <c r="B58" s="277" t="s">
        <v>130</v>
      </c>
      <c r="C58" s="261"/>
      <c r="D58" s="248"/>
      <c r="E58" s="264"/>
      <c r="F58" s="264"/>
      <c r="G58" s="264"/>
      <c r="H58" s="264"/>
      <c r="I58" s="264"/>
      <c r="J58" s="252"/>
      <c r="K58" s="252"/>
      <c r="L58" s="252"/>
      <c r="M58" s="252"/>
      <c r="N58" s="252"/>
      <c r="O58" s="252"/>
      <c r="P58" s="252"/>
      <c r="Q58" s="252"/>
      <c r="R58" s="265"/>
      <c r="S58" s="252"/>
      <c r="T58" s="252"/>
      <c r="U58" s="252"/>
      <c r="V58" s="252"/>
      <c r="W58" s="252"/>
      <c r="X58" s="252"/>
      <c r="Y58" s="252"/>
      <c r="Z58" s="251"/>
      <c r="AA58" s="252"/>
      <c r="AB58" s="252"/>
      <c r="AC58" s="252"/>
      <c r="AD58" s="252"/>
      <c r="AE58" s="252"/>
      <c r="AF58" s="252"/>
      <c r="AG58" s="252"/>
      <c r="AH58" s="252"/>
      <c r="AI58" s="252"/>
      <c r="AJ58" s="252"/>
      <c r="AK58" s="252"/>
      <c r="AL58" s="252"/>
      <c r="AM58" s="252"/>
      <c r="AN58" s="252"/>
      <c r="AO58" s="252"/>
      <c r="AP58" s="252"/>
      <c r="AQ58" s="252"/>
      <c r="AR58" s="252"/>
      <c r="AS58" s="252"/>
      <c r="AT58" s="252"/>
      <c r="AU58" s="252"/>
      <c r="AV58" s="257"/>
      <c r="AW58" s="301"/>
      <c r="AX58" s="301"/>
      <c r="AY58" s="301"/>
    </row>
    <row r="59" spans="2:51" x14ac:dyDescent="0.25">
      <c r="B59" s="277"/>
      <c r="C59" s="276"/>
      <c r="D59" s="248"/>
      <c r="E59" s="264"/>
      <c r="F59" s="264"/>
      <c r="G59" s="264"/>
      <c r="H59" s="264"/>
      <c r="I59" s="264"/>
      <c r="J59" s="265"/>
      <c r="K59" s="265"/>
      <c r="L59" s="265"/>
      <c r="M59" s="265"/>
      <c r="N59" s="265"/>
      <c r="O59" s="265"/>
      <c r="P59" s="265"/>
      <c r="Q59" s="265"/>
      <c r="R59" s="252"/>
      <c r="S59" s="252"/>
      <c r="T59" s="252"/>
      <c r="U59" s="252"/>
      <c r="V59" s="252"/>
      <c r="W59" s="251"/>
      <c r="X59" s="251"/>
      <c r="Y59" s="251"/>
      <c r="Z59" s="258"/>
      <c r="AA59" s="251"/>
      <c r="AB59" s="251"/>
      <c r="AC59" s="251"/>
      <c r="AD59" s="251"/>
      <c r="AE59" s="251"/>
      <c r="AF59" s="251"/>
      <c r="AG59" s="251"/>
      <c r="AH59" s="251"/>
      <c r="AI59" s="251"/>
      <c r="AJ59" s="251"/>
      <c r="AK59" s="251"/>
      <c r="AL59" s="251"/>
      <c r="AM59" s="251"/>
      <c r="AN59" s="251"/>
      <c r="AO59" s="251"/>
      <c r="AP59" s="251"/>
      <c r="AQ59" s="251"/>
      <c r="AR59" s="251"/>
      <c r="AS59" s="251"/>
      <c r="AT59" s="251"/>
      <c r="AU59" s="251"/>
      <c r="AV59" s="257"/>
      <c r="AW59" s="301"/>
      <c r="AX59" s="301"/>
      <c r="AY59" s="301"/>
    </row>
    <row r="60" spans="2:51" x14ac:dyDescent="0.25">
      <c r="B60" s="277"/>
      <c r="C60" s="276"/>
      <c r="D60" s="264"/>
      <c r="E60" s="248"/>
      <c r="F60" s="264"/>
      <c r="G60" s="248"/>
      <c r="H60" s="248"/>
      <c r="I60" s="264"/>
      <c r="J60" s="265"/>
      <c r="K60" s="265"/>
      <c r="L60" s="265"/>
      <c r="M60" s="265"/>
      <c r="N60" s="265"/>
      <c r="O60" s="265"/>
      <c r="P60" s="265"/>
      <c r="Q60" s="265"/>
      <c r="R60" s="252"/>
      <c r="S60" s="265"/>
      <c r="T60" s="271"/>
      <c r="U60" s="250"/>
      <c r="V60" s="250"/>
      <c r="W60" s="258"/>
      <c r="X60" s="258"/>
      <c r="Y60" s="258"/>
      <c r="Z60" s="258"/>
      <c r="AA60" s="258"/>
      <c r="AB60" s="258"/>
      <c r="AC60" s="258"/>
      <c r="AD60" s="258"/>
      <c r="AE60" s="258"/>
      <c r="AM60" s="259"/>
      <c r="AN60" s="259"/>
      <c r="AO60" s="259"/>
      <c r="AP60" s="259"/>
      <c r="AQ60" s="259"/>
      <c r="AR60" s="259"/>
      <c r="AS60" s="260"/>
      <c r="AV60" s="257"/>
      <c r="AW60" s="301"/>
      <c r="AX60" s="301"/>
      <c r="AY60" s="301"/>
    </row>
    <row r="61" spans="2:51" x14ac:dyDescent="0.25">
      <c r="B61" s="277"/>
      <c r="C61" s="267"/>
      <c r="D61" s="264"/>
      <c r="E61" s="248"/>
      <c r="F61" s="248"/>
      <c r="G61" s="248"/>
      <c r="H61" s="248"/>
      <c r="I61" s="264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71"/>
      <c r="U61" s="250"/>
      <c r="V61" s="250"/>
      <c r="W61" s="258"/>
      <c r="X61" s="258"/>
      <c r="Y61" s="258"/>
      <c r="Z61" s="258"/>
      <c r="AA61" s="258"/>
      <c r="AB61" s="258"/>
      <c r="AC61" s="258"/>
      <c r="AD61" s="258"/>
      <c r="AE61" s="258"/>
      <c r="AM61" s="259"/>
      <c r="AN61" s="259"/>
      <c r="AO61" s="259"/>
      <c r="AP61" s="259"/>
      <c r="AQ61" s="259"/>
      <c r="AR61" s="259"/>
      <c r="AS61" s="260"/>
      <c r="AV61" s="257"/>
      <c r="AW61" s="301"/>
      <c r="AX61" s="301"/>
      <c r="AY61" s="301"/>
    </row>
    <row r="62" spans="2:51" x14ac:dyDescent="0.25">
      <c r="B62" s="147"/>
      <c r="C62" s="267"/>
      <c r="D62" s="264"/>
      <c r="E62" s="264"/>
      <c r="F62" s="248"/>
      <c r="G62" s="264"/>
      <c r="H62" s="264"/>
      <c r="I62" s="252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71"/>
      <c r="U62" s="250"/>
      <c r="V62" s="250"/>
      <c r="W62" s="258"/>
      <c r="X62" s="258"/>
      <c r="Y62" s="258"/>
      <c r="Z62" s="258"/>
      <c r="AA62" s="258"/>
      <c r="AB62" s="258"/>
      <c r="AC62" s="258"/>
      <c r="AD62" s="258"/>
      <c r="AE62" s="258"/>
      <c r="AM62" s="259"/>
      <c r="AN62" s="259"/>
      <c r="AO62" s="259"/>
      <c r="AP62" s="259"/>
      <c r="AQ62" s="259"/>
      <c r="AR62" s="259"/>
      <c r="AS62" s="260"/>
      <c r="AV62" s="257"/>
      <c r="AW62" s="301"/>
      <c r="AX62" s="301"/>
      <c r="AY62" s="301"/>
    </row>
    <row r="63" spans="2:51" x14ac:dyDescent="0.25">
      <c r="B63" s="249"/>
      <c r="C63" s="252"/>
      <c r="D63" s="264"/>
      <c r="E63" s="264"/>
      <c r="F63" s="264"/>
      <c r="G63" s="264"/>
      <c r="H63" s="264"/>
      <c r="I63" s="252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71"/>
      <c r="U63" s="250"/>
      <c r="V63" s="250"/>
      <c r="W63" s="258"/>
      <c r="X63" s="258"/>
      <c r="Y63" s="258"/>
      <c r="Z63" s="258"/>
      <c r="AA63" s="258"/>
      <c r="AB63" s="258"/>
      <c r="AC63" s="258"/>
      <c r="AD63" s="258"/>
      <c r="AE63" s="258"/>
      <c r="AM63" s="259"/>
      <c r="AN63" s="259"/>
      <c r="AO63" s="259"/>
      <c r="AP63" s="259"/>
      <c r="AQ63" s="259"/>
      <c r="AR63" s="259"/>
      <c r="AS63" s="260"/>
      <c r="AV63" s="257"/>
      <c r="AW63" s="301"/>
      <c r="AX63" s="301"/>
      <c r="AY63" s="301"/>
    </row>
    <row r="64" spans="2:51" x14ac:dyDescent="0.25">
      <c r="I64" s="259"/>
      <c r="J64" s="259"/>
      <c r="K64" s="259"/>
      <c r="L64" s="259"/>
      <c r="M64" s="259"/>
      <c r="N64" s="259"/>
      <c r="O64" s="260"/>
      <c r="P64" s="254"/>
      <c r="R64" s="254"/>
      <c r="W64" s="258"/>
      <c r="X64" s="258"/>
      <c r="Y64" s="258"/>
      <c r="Z64" s="258"/>
      <c r="AA64" s="258"/>
      <c r="AB64" s="258"/>
      <c r="AC64" s="258"/>
      <c r="AD64" s="258"/>
      <c r="AE64" s="258"/>
      <c r="AM64" s="259"/>
      <c r="AN64" s="259"/>
      <c r="AO64" s="259"/>
      <c r="AP64" s="259"/>
      <c r="AQ64" s="259"/>
      <c r="AR64" s="259"/>
      <c r="AS64" s="260"/>
      <c r="AV64" s="257"/>
      <c r="AW64" s="301"/>
      <c r="AX64" s="301"/>
      <c r="AY64" s="301"/>
    </row>
    <row r="65" spans="1:51" x14ac:dyDescent="0.25">
      <c r="I65" s="259"/>
      <c r="J65" s="259"/>
      <c r="K65" s="259"/>
      <c r="L65" s="259"/>
      <c r="M65" s="259"/>
      <c r="N65" s="259"/>
      <c r="O65" s="260"/>
      <c r="P65" s="254"/>
      <c r="R65" s="254"/>
      <c r="W65" s="258"/>
      <c r="X65" s="258"/>
      <c r="Y65" s="258"/>
      <c r="Z65" s="258"/>
      <c r="AA65" s="258"/>
      <c r="AB65" s="258"/>
      <c r="AC65" s="258"/>
      <c r="AD65" s="258"/>
      <c r="AE65" s="258"/>
      <c r="AM65" s="259"/>
      <c r="AN65" s="259"/>
      <c r="AO65" s="259"/>
      <c r="AP65" s="259"/>
      <c r="AQ65" s="259"/>
      <c r="AR65" s="259"/>
      <c r="AS65" s="260"/>
      <c r="AU65" s="301"/>
      <c r="AV65" s="257"/>
      <c r="AW65" s="301"/>
      <c r="AX65" s="301"/>
      <c r="AY65" s="301"/>
    </row>
    <row r="66" spans="1:51" x14ac:dyDescent="0.25">
      <c r="I66" s="259"/>
      <c r="J66" s="259"/>
      <c r="K66" s="259"/>
      <c r="L66" s="259"/>
      <c r="M66" s="259"/>
      <c r="N66" s="259"/>
      <c r="O66" s="260"/>
      <c r="R66" s="254"/>
      <c r="W66" s="258"/>
      <c r="X66" s="258"/>
      <c r="Y66" s="258"/>
      <c r="Z66" s="258"/>
      <c r="AA66" s="258"/>
      <c r="AB66" s="258"/>
      <c r="AC66" s="258"/>
      <c r="AD66" s="258"/>
      <c r="AE66" s="258"/>
      <c r="AM66" s="259"/>
      <c r="AN66" s="259"/>
      <c r="AO66" s="259"/>
      <c r="AP66" s="259"/>
      <c r="AQ66" s="259"/>
      <c r="AR66" s="259"/>
      <c r="AS66" s="260"/>
      <c r="AU66" s="301"/>
      <c r="AV66" s="257"/>
      <c r="AW66" s="301"/>
      <c r="AX66" s="301"/>
      <c r="AY66" s="301"/>
    </row>
    <row r="67" spans="1:51" x14ac:dyDescent="0.25">
      <c r="A67" s="258"/>
      <c r="O67" s="260"/>
      <c r="R67" s="251"/>
      <c r="AS67" s="301"/>
      <c r="AT67" s="301"/>
      <c r="AU67" s="301"/>
      <c r="AV67" s="301"/>
      <c r="AW67" s="301"/>
      <c r="AX67" s="301"/>
      <c r="AY67" s="301"/>
    </row>
    <row r="68" spans="1:51" x14ac:dyDescent="0.25">
      <c r="A68" s="258"/>
      <c r="O68" s="260"/>
      <c r="R68" s="254"/>
      <c r="AS68" s="301"/>
      <c r="AT68" s="301"/>
      <c r="AU68" s="301"/>
      <c r="AV68" s="301"/>
      <c r="AW68" s="301"/>
      <c r="AX68" s="301"/>
      <c r="AY68" s="301"/>
    </row>
    <row r="69" spans="1:51" x14ac:dyDescent="0.25">
      <c r="A69" s="258"/>
      <c r="O69" s="260"/>
      <c r="R69" s="254"/>
      <c r="AS69" s="301"/>
      <c r="AT69" s="301"/>
      <c r="AU69" s="301"/>
      <c r="AV69" s="301"/>
      <c r="AW69" s="301"/>
      <c r="AX69" s="301"/>
      <c r="AY69" s="301"/>
    </row>
    <row r="70" spans="1:51" x14ac:dyDescent="0.25">
      <c r="A70" s="258"/>
      <c r="O70" s="260"/>
      <c r="R70" s="254"/>
      <c r="AS70" s="301"/>
      <c r="AT70" s="301"/>
      <c r="AU70" s="301"/>
      <c r="AV70" s="301"/>
      <c r="AW70" s="301"/>
      <c r="AX70" s="301"/>
      <c r="AY70" s="301"/>
    </row>
    <row r="71" spans="1:51" x14ac:dyDescent="0.25">
      <c r="A71" s="258"/>
      <c r="O71" s="260"/>
      <c r="R71" s="254"/>
      <c r="AS71" s="301"/>
      <c r="AT71" s="301"/>
      <c r="AU71" s="301"/>
      <c r="AV71" s="301"/>
      <c r="AW71" s="301"/>
      <c r="AX71" s="301"/>
      <c r="AY71" s="301"/>
    </row>
    <row r="72" spans="1:51" x14ac:dyDescent="0.25">
      <c r="A72" s="258"/>
      <c r="O72" s="260"/>
      <c r="R72" s="254"/>
      <c r="AS72" s="301"/>
      <c r="AT72" s="301"/>
      <c r="AU72" s="301"/>
      <c r="AV72" s="301"/>
      <c r="AW72" s="301"/>
      <c r="AX72" s="301"/>
      <c r="AY72" s="301"/>
    </row>
    <row r="73" spans="1:51" x14ac:dyDescent="0.25">
      <c r="A73" s="258"/>
      <c r="O73" s="260"/>
      <c r="AS73" s="301"/>
      <c r="AT73" s="301"/>
      <c r="AU73" s="301"/>
      <c r="AV73" s="301"/>
      <c r="AW73" s="301"/>
      <c r="AX73" s="301"/>
      <c r="AY73" s="301"/>
    </row>
    <row r="74" spans="1:51" x14ac:dyDescent="0.25">
      <c r="A74" s="258"/>
      <c r="O74" s="260"/>
      <c r="AS74" s="301"/>
      <c r="AT74" s="301"/>
      <c r="AU74" s="301"/>
      <c r="AV74" s="301"/>
      <c r="AW74" s="301"/>
      <c r="AX74" s="301"/>
      <c r="AY74" s="301"/>
    </row>
    <row r="75" spans="1:51" x14ac:dyDescent="0.25">
      <c r="O75" s="260"/>
      <c r="AS75" s="301"/>
      <c r="AT75" s="301"/>
      <c r="AU75" s="301"/>
      <c r="AV75" s="301"/>
      <c r="AW75" s="301"/>
      <c r="AX75" s="301"/>
      <c r="AY75" s="301"/>
    </row>
    <row r="76" spans="1:51" x14ac:dyDescent="0.25">
      <c r="O76" s="260"/>
      <c r="AS76" s="301"/>
      <c r="AT76" s="301"/>
      <c r="AU76" s="301"/>
      <c r="AV76" s="301"/>
      <c r="AW76" s="301"/>
      <c r="AX76" s="301"/>
      <c r="AY76" s="301"/>
    </row>
    <row r="77" spans="1:51" x14ac:dyDescent="0.25">
      <c r="O77" s="260"/>
      <c r="Q77" s="254"/>
      <c r="AS77" s="301"/>
      <c r="AT77" s="301"/>
      <c r="AU77" s="301"/>
      <c r="AV77" s="301"/>
      <c r="AW77" s="301"/>
      <c r="AX77" s="301"/>
      <c r="AY77" s="301"/>
    </row>
    <row r="78" spans="1:51" x14ac:dyDescent="0.25">
      <c r="O78" s="161"/>
      <c r="P78" s="254"/>
      <c r="Q78" s="254"/>
      <c r="AS78" s="301"/>
      <c r="AT78" s="301"/>
      <c r="AU78" s="301"/>
      <c r="AV78" s="301"/>
      <c r="AW78" s="301"/>
      <c r="AX78" s="301"/>
      <c r="AY78" s="301"/>
    </row>
    <row r="79" spans="1:51" x14ac:dyDescent="0.25">
      <c r="O79" s="161"/>
      <c r="P79" s="254"/>
      <c r="Q79" s="254"/>
      <c r="AS79" s="301"/>
      <c r="AT79" s="301"/>
      <c r="AU79" s="301"/>
      <c r="AV79" s="301"/>
      <c r="AW79" s="301"/>
      <c r="AX79" s="301"/>
      <c r="AY79" s="301"/>
    </row>
    <row r="80" spans="1:51" x14ac:dyDescent="0.25">
      <c r="O80" s="161"/>
      <c r="P80" s="254"/>
      <c r="Q80" s="254"/>
      <c r="AS80" s="301"/>
      <c r="AT80" s="301"/>
      <c r="AU80" s="301"/>
      <c r="AV80" s="301"/>
      <c r="AW80" s="301"/>
      <c r="AX80" s="301"/>
      <c r="AY80" s="301"/>
    </row>
    <row r="81" spans="15:51" x14ac:dyDescent="0.25">
      <c r="O81" s="161"/>
      <c r="P81" s="254"/>
      <c r="Q81" s="254"/>
      <c r="AS81" s="301"/>
      <c r="AT81" s="301"/>
      <c r="AU81" s="301"/>
      <c r="AV81" s="301"/>
      <c r="AW81" s="301"/>
      <c r="AX81" s="301"/>
      <c r="AY81" s="301"/>
    </row>
    <row r="82" spans="15:51" x14ac:dyDescent="0.25">
      <c r="O82" s="161"/>
      <c r="P82" s="254"/>
      <c r="Q82" s="254"/>
      <c r="AS82" s="301"/>
      <c r="AT82" s="301"/>
      <c r="AU82" s="301"/>
      <c r="AV82" s="301"/>
      <c r="AW82" s="301"/>
      <c r="AX82" s="301"/>
      <c r="AY82" s="301"/>
    </row>
    <row r="83" spans="15:51" x14ac:dyDescent="0.25">
      <c r="O83" s="161"/>
      <c r="P83" s="254"/>
      <c r="Q83" s="254"/>
      <c r="AS83" s="301"/>
      <c r="AT83" s="301"/>
      <c r="AU83" s="301"/>
      <c r="AV83" s="301"/>
      <c r="AW83" s="301"/>
      <c r="AX83" s="301"/>
      <c r="AY83" s="301"/>
    </row>
    <row r="84" spans="15:51" x14ac:dyDescent="0.25">
      <c r="O84" s="161"/>
      <c r="P84" s="254"/>
      <c r="Q84" s="254"/>
      <c r="AS84" s="301"/>
      <c r="AT84" s="301"/>
      <c r="AU84" s="301"/>
      <c r="AV84" s="301"/>
      <c r="AW84" s="301"/>
      <c r="AX84" s="301"/>
      <c r="AY84" s="301"/>
    </row>
    <row r="85" spans="15:51" x14ac:dyDescent="0.25">
      <c r="O85" s="161"/>
      <c r="P85" s="254"/>
      <c r="Q85" s="254"/>
      <c r="AS85" s="301"/>
      <c r="AT85" s="301"/>
      <c r="AU85" s="301"/>
      <c r="AV85" s="301"/>
      <c r="AW85" s="301"/>
      <c r="AX85" s="301"/>
      <c r="AY85" s="301"/>
    </row>
    <row r="86" spans="15:51" x14ac:dyDescent="0.25">
      <c r="O86" s="161"/>
      <c r="P86" s="254"/>
      <c r="Q86" s="254"/>
      <c r="AS86" s="301"/>
      <c r="AT86" s="301"/>
      <c r="AU86" s="301"/>
      <c r="AV86" s="301"/>
      <c r="AW86" s="301"/>
      <c r="AX86" s="301"/>
      <c r="AY86" s="301"/>
    </row>
    <row r="87" spans="15:51" x14ac:dyDescent="0.25">
      <c r="O87" s="161"/>
      <c r="P87" s="254"/>
      <c r="Q87" s="254"/>
      <c r="AS87" s="301"/>
      <c r="AT87" s="301"/>
      <c r="AU87" s="301"/>
      <c r="AV87" s="301"/>
      <c r="AW87" s="301"/>
      <c r="AX87" s="301"/>
      <c r="AY87" s="301"/>
    </row>
    <row r="88" spans="15:51" x14ac:dyDescent="0.25">
      <c r="O88" s="161"/>
      <c r="P88" s="254"/>
      <c r="Q88" s="254"/>
      <c r="AS88" s="301"/>
      <c r="AT88" s="301"/>
      <c r="AU88" s="301"/>
      <c r="AV88" s="301"/>
      <c r="AW88" s="301"/>
      <c r="AX88" s="301"/>
      <c r="AY88" s="301"/>
    </row>
    <row r="89" spans="15:51" x14ac:dyDescent="0.25">
      <c r="O89" s="161"/>
      <c r="P89" s="254"/>
      <c r="Q89" s="254"/>
      <c r="R89" s="254"/>
      <c r="S89" s="254"/>
      <c r="AS89" s="301"/>
      <c r="AT89" s="301"/>
      <c r="AU89" s="301"/>
      <c r="AV89" s="301"/>
      <c r="AW89" s="301"/>
      <c r="AX89" s="301"/>
      <c r="AY89" s="301"/>
    </row>
    <row r="90" spans="15:51" x14ac:dyDescent="0.25">
      <c r="O90" s="161"/>
      <c r="P90" s="254"/>
      <c r="R90" s="254"/>
      <c r="S90" s="254"/>
      <c r="T90" s="254"/>
      <c r="AS90" s="301"/>
      <c r="AT90" s="301"/>
      <c r="AU90" s="301"/>
      <c r="AV90" s="301"/>
      <c r="AW90" s="301"/>
      <c r="AX90" s="301"/>
      <c r="AY90" s="301"/>
    </row>
    <row r="91" spans="15:51" x14ac:dyDescent="0.25">
      <c r="O91" s="254"/>
      <c r="Q91" s="254"/>
      <c r="R91" s="254"/>
      <c r="S91" s="254"/>
      <c r="T91" s="254"/>
      <c r="AS91" s="301"/>
      <c r="AT91" s="301"/>
      <c r="AU91" s="301"/>
      <c r="AV91" s="301"/>
      <c r="AW91" s="301"/>
      <c r="AX91" s="301"/>
      <c r="AY91" s="301"/>
    </row>
    <row r="92" spans="15:51" x14ac:dyDescent="0.25">
      <c r="O92" s="161"/>
      <c r="P92" s="254"/>
      <c r="Q92" s="254"/>
      <c r="T92" s="254"/>
      <c r="AS92" s="301"/>
      <c r="AT92" s="301"/>
      <c r="AU92" s="301"/>
      <c r="AV92" s="301"/>
      <c r="AW92" s="301"/>
      <c r="AX92" s="301"/>
      <c r="AY92" s="301"/>
    </row>
    <row r="93" spans="15:51" x14ac:dyDescent="0.25">
      <c r="O93" s="161"/>
      <c r="P93" s="254"/>
      <c r="Q93" s="254"/>
      <c r="R93" s="254"/>
      <c r="S93" s="254"/>
      <c r="AS93" s="301"/>
      <c r="AT93" s="301"/>
      <c r="AU93" s="301"/>
      <c r="AV93" s="301"/>
      <c r="AW93" s="301"/>
      <c r="AX93" s="301"/>
      <c r="AY93" s="301"/>
    </row>
    <row r="94" spans="15:51" x14ac:dyDescent="0.25">
      <c r="O94" s="161"/>
      <c r="P94" s="254"/>
      <c r="R94" s="254"/>
      <c r="S94" s="254"/>
      <c r="T94" s="254"/>
      <c r="AS94" s="301"/>
      <c r="AT94" s="301"/>
      <c r="AU94" s="301"/>
      <c r="AV94" s="301"/>
      <c r="AW94" s="301"/>
      <c r="AX94" s="301"/>
      <c r="AY94" s="301"/>
    </row>
    <row r="95" spans="15:51" x14ac:dyDescent="0.25">
      <c r="R95" s="254"/>
      <c r="S95" s="254"/>
      <c r="T95" s="254"/>
      <c r="U95" s="254"/>
      <c r="AS95" s="301"/>
      <c r="AT95" s="301"/>
      <c r="AU95" s="301"/>
      <c r="AV95" s="301"/>
      <c r="AW95" s="301"/>
      <c r="AX95" s="301"/>
      <c r="AY95" s="301"/>
    </row>
    <row r="96" spans="15:51" x14ac:dyDescent="0.25">
      <c r="T96" s="254"/>
      <c r="U96" s="254"/>
      <c r="AS96" s="301"/>
      <c r="AT96" s="301"/>
      <c r="AU96" s="301"/>
      <c r="AV96" s="301"/>
      <c r="AW96" s="301"/>
      <c r="AX96" s="301"/>
      <c r="AY96" s="301"/>
    </row>
    <row r="97" spans="45:51" x14ac:dyDescent="0.25">
      <c r="AS97" s="301"/>
      <c r="AT97" s="301"/>
      <c r="AU97" s="301"/>
      <c r="AV97" s="301"/>
      <c r="AW97" s="301"/>
      <c r="AX97" s="301"/>
      <c r="AY97" s="301"/>
    </row>
    <row r="98" spans="45:51" x14ac:dyDescent="0.25">
      <c r="AS98" s="301"/>
      <c r="AT98" s="301"/>
      <c r="AU98" s="301"/>
      <c r="AV98" s="301"/>
      <c r="AW98" s="301"/>
      <c r="AX98" s="301"/>
      <c r="AY98" s="301"/>
    </row>
    <row r="99" spans="45:51" x14ac:dyDescent="0.25">
      <c r="AS99" s="301"/>
      <c r="AT99" s="301"/>
      <c r="AU99" s="301"/>
      <c r="AV99" s="301"/>
      <c r="AW99" s="301"/>
      <c r="AX99" s="301"/>
      <c r="AY99" s="301"/>
    </row>
    <row r="100" spans="45:51" x14ac:dyDescent="0.25">
      <c r="AS100" s="301"/>
      <c r="AT100" s="301"/>
      <c r="AU100" s="301"/>
      <c r="AV100" s="301"/>
      <c r="AW100" s="301"/>
      <c r="AX100" s="301"/>
      <c r="AY100" s="301"/>
    </row>
    <row r="101" spans="45:51" x14ac:dyDescent="0.25">
      <c r="AS101" s="301"/>
      <c r="AT101" s="301"/>
      <c r="AU101" s="301"/>
      <c r="AV101" s="301"/>
      <c r="AW101" s="301"/>
      <c r="AX101" s="301"/>
      <c r="AY101" s="301"/>
    </row>
    <row r="102" spans="45:51" x14ac:dyDescent="0.25">
      <c r="AS102" s="301"/>
      <c r="AT102" s="301"/>
      <c r="AU102" s="301"/>
      <c r="AV102" s="301"/>
      <c r="AW102" s="301"/>
      <c r="AX102" s="301"/>
      <c r="AY102" s="301"/>
    </row>
    <row r="114" spans="45:51" x14ac:dyDescent="0.25">
      <c r="AS114" s="301"/>
      <c r="AT114" s="301"/>
      <c r="AU114" s="301"/>
      <c r="AV114" s="301"/>
      <c r="AW114" s="301"/>
      <c r="AX114" s="301"/>
      <c r="AY114" s="301"/>
    </row>
  </sheetData>
  <protectedRanges>
    <protectedRange sqref="R58 S60:T63 B62:B63 N60:Q63 R61:R63 T43 T53 S54:T57" name="Range2_12_5_1_1_5_1"/>
    <protectedRange sqref="L10 L6 D6 D8 AD8 AF8 O8:U8 AJ8:AR8 AF10 AR11:AR34 L24:N31 N32:N34 N10:N23 E11:G15 O16:T34 R11:Y11 AA11:AA15 AC11:AF15 R12:T15 W12:Y15 U12:V34 E16:E34 G16:G34 W16:AG34" name="Range1_16_3_1_1_2_2"/>
    <protectedRange sqref="I61 J60:M63" name="Range2_2_12_2_1_1_1_1"/>
    <protectedRange sqref="L16:M23" name="Range1_1_1_1_10_1_1_1_1_1"/>
    <protectedRange sqref="L32:M34" name="Range1_1_10_1_1_1_1_1"/>
    <protectedRange sqref="K11:L15 K16:K34 I11:I15 I16:J24 I25:I34 J25" name="Range1_1_2_1_10_2_1_1_1_1"/>
    <protectedRange sqref="M11:M15" name="Range1_2_1_2_1_10_1_1_1_1_1"/>
    <protectedRange sqref="D63" name="Range2_1_1_1_1_1_9_2_1_1_1_1"/>
    <protectedRange sqref="Q10" name="Range1_17_1_1_1_1_1"/>
    <protectedRange sqref="AG10" name="Range1_18_1_1_1_1_1"/>
    <protectedRange sqref="AS16:AS34" name="Range1_1_1_1_1_1"/>
    <protectedRange sqref="P3:U5" name="Range1_16_1_1_1_1_1_1"/>
    <protectedRange sqref="C62" name="Range2_1_3_1_1_1_1"/>
    <protectedRange sqref="H11:H34" name="Range1_1_1_1_1_1_1_1_1"/>
    <protectedRange sqref="S58:Y59 R59:R60 AA58:AU59 I62:I63 Z57:Z58" name="Range2_2_1_10_1_1_1_2_1_1"/>
    <protectedRange sqref="C63" name="Range2_2_1_10_2_1_1_1_1_1"/>
    <protectedRange sqref="G62:H62 D60 F63 E62 R56:R57" name="Range2_12_1_6_1_1_1_1"/>
    <protectedRange sqref="I60 E63 G63:H63" name="Range2_2_12_1_7_1_1_2_1"/>
    <protectedRange sqref="D61:D62" name="Range2_1_1_1_1_11_1_2_1_1_2_1"/>
    <protectedRange sqref="F60" name="Range2_2_2_9_1_1_1_1_1_1"/>
    <protectedRange sqref="C61" name="Range2_1_1_2_1_1_1_1"/>
    <protectedRange sqref="C60" name="Range2_1_2_2_1_1_1_1"/>
    <protectedRange sqref="E60:E61 F61:F62 G60:H61" name="Range2_2_1_1_1_1_1_1"/>
    <protectedRange sqref="AS11:AS15" name="Range1_4_1_1_1_1_1_1"/>
    <protectedRange sqref="J11:J15 J26:J34" name="Range1_1_2_1_10_1_1_1_1_1_1"/>
    <protectedRange sqref="R67" name="Range2_2_1_10_1_1_1_1_1_1_1"/>
    <protectedRange sqref="T42" name="Range2_12_5_1_1_4_2_1"/>
    <protectedRange sqref="B42" name="Range2_12_5_1_1_1_2_1"/>
    <protectedRange sqref="E42:H42" name="Range2_2_12_1_7_1_1_1_1_1"/>
    <protectedRange sqref="D42" name="Range2_3_2_1_3_1_1_2_10_1_1_1_1_1_1_1"/>
    <protectedRange sqref="C42" name="Range2_1_1_1_1_11_1_2_1_1_1_1_1"/>
    <protectedRange sqref="S40:S41" name="Range2_12_3_1_1_1_1_1_1"/>
    <protectedRange sqref="D40:H40 N40:R41" name="Range2_12_1_3_1_1_1_1_1_1"/>
    <protectedRange sqref="I40:M40 E41:M41" name="Range2_2_12_1_6_1_1_1_1_1_1"/>
    <protectedRange sqref="D41" name="Range2_1_1_1_1_11_1_1_1_1_1_1_1_1"/>
    <protectedRange sqref="C41" name="Range2_1_2_1_1_1_1_1_1_1"/>
    <protectedRange sqref="C40" name="Range2_3_1_1_1_1_1_1_1"/>
    <protectedRange sqref="S42" name="Range2_12_5_1_1_4_1_1_1"/>
    <protectedRange sqref="Q42:R42" name="Range2_12_1_5_1_1_1_1_1_1_1"/>
    <protectedRange sqref="N42:P42" name="Range2_12_1_2_2_1_1_1_1_1_1_1"/>
    <protectedRange sqref="K42:M42" name="Range2_2_12_1_4_2_1_1_1_1_1_1_1"/>
    <protectedRange sqref="G43:H43" name="Range2_2_12_1_3_1_1_1_1_1_4_1_1_1_1"/>
    <protectedRange sqref="E43:F43" name="Range2_2_12_1_7_1_1_3_1_1_1_1"/>
    <protectedRange sqref="I42:J42" name="Range2_2_12_1_4_2_1_1_1_2_1_1_1_1"/>
    <protectedRange sqref="S43" name="Range2_12_5_1_1_2_3_1_1_1"/>
    <protectedRange sqref="Q43:R43" name="Range2_12_1_6_1_1_1_1_2_1_1_1"/>
    <protectedRange sqref="N43:P43" name="Range2_12_1_2_3_1_1_1_1_2_1_1_1"/>
    <protectedRange sqref="I43:M43" name="Range2_2_12_1_4_3_1_1_1_1_2_1_1_1"/>
    <protectedRange sqref="D43" name="Range2_2_12_1_3_1_2_1_1_1_2_1_2_1_1_1"/>
    <protectedRange sqref="S53" name="Range2_12_5_1_1_5_1_1_1_1"/>
    <protectedRange sqref="T51:T52" name="Range2_12_5_1_1_3_1_1"/>
    <protectedRange sqref="S51" name="Range2_12_4_1_1_1_4_2_2_2_1_1"/>
    <protectedRange sqref="S52" name="Range2_12_2_1_1_1_2_1_1_1_1_1"/>
    <protectedRange sqref="T50" name="Range2_12_5_1_1_2_1_1_1_1"/>
    <protectedRange sqref="T44:T46" name="Range2_12_5_1_1_3_1_1_1_1_1_1_1"/>
    <protectedRange sqref="S44:S46" name="Range2_12_5_1_1_2_3_1_1_1_1_1_1_1_1_1"/>
    <protectedRange sqref="Q44:R46" name="Range2_12_1_6_1_1_1_1_2_1_1_1_1_1_1_1_1"/>
    <protectedRange sqref="N44:P46" name="Range2_12_1_2_3_1_1_1_1_2_1_1_1_1_1_1_1_1"/>
    <protectedRange sqref="I44:M46" name="Range2_2_12_1_4_3_1_1_1_1_2_1_1_1_1_1_1_1_1"/>
    <protectedRange sqref="E44:H46" name="Range2_2_12_1_3_1_2_1_1_1_1_2_1_1_1_1_1_1_1_1"/>
    <protectedRange sqref="D44:D46" name="Range2_2_12_1_3_1_2_1_1_1_2_1_2_3_1_1_1_1_1_1"/>
    <protectedRange sqref="T47" name="Range2_12_5_1_1_2_1_1_1_1_1_1_1_1_1"/>
    <protectedRange sqref="S47" name="Range2_12_4_1_1_1_4_2_1_1_1_1_1_1_1_1"/>
    <protectedRange sqref="T48:T49" name="Range2_12_5_1_1_6_1_1_1_1_1_1_1_1_1"/>
    <protectedRange sqref="S48:S49" name="Range2_12_5_1_1_5_3_1_1_1_1_1_1_1_1_1"/>
    <protectedRange sqref="S50" name="Range2_12_4_1_1_1_4_2_2_1_1_1_1"/>
    <protectedRange sqref="O11:O15" name="Range1_16_3_1_1_7"/>
    <protectedRange sqref="P11:P15" name="Range1_16_3_1_1_1_1"/>
    <protectedRange sqref="Q11:Q15" name="Range1_16_3_1_1_3_1"/>
    <protectedRange sqref="Z11:Z15" name="Range1_16_3_1_1_4_1"/>
    <protectedRange sqref="AB11:AB15" name="Range1_16_3_1_1_5_1"/>
    <protectedRange sqref="AG11:AG15" name="Range1_16_3_1_1_6_1"/>
    <protectedRange sqref="F16:F22" name="Range1_16_3_1_1_2_1_1"/>
    <protectedRange sqref="R54:R55" name="Range2_12_1_6_1_1_1_1_1"/>
    <protectedRange sqref="R53" name="Range2_12_1_6_1_1_4_1_1_1_1_1_1_1_1_1_1_1_1_1"/>
    <protectedRange sqref="D53:E53" name="Range2_2_12_1_3_1_2_1_1_1_2_1_1_1_1_3_1_1_1_1_1_1_1_1_1"/>
    <protectedRange sqref="F53" name="Range2_2_12_1_3_1_2_1_1_1_3_1_1_1_1_1_3_1_1_1_1_1_1_1_1_1"/>
    <protectedRange sqref="Q51:R51" name="Range2_12_1_6_1_1_1_2_3_2_1_1_3_1_1_1"/>
    <protectedRange sqref="N51:P51" name="Range2_12_1_2_3_1_1_1_2_3_2_1_1_3_1_1_1"/>
    <protectedRange sqref="K51:M51" name="Range2_2_12_1_4_3_1_1_1_3_3_2_1_1_3_1_1_1"/>
    <protectedRange sqref="J51" name="Range2_2_12_1_4_3_1_1_1_3_2_1_2_2_1_1_1"/>
    <protectedRange sqref="G51:H51" name="Range2_2_12_1_3_1_2_1_1_1_2_1_1_1_1_1_1_2_1_1_1_1_1"/>
    <protectedRange sqref="D51:E51" name="Range2_2_12_1_3_1_2_1_1_1_2_1_1_1_1_3_1_1_1_1_1_1_1"/>
    <protectedRange sqref="F51" name="Range2_2_12_1_3_1_2_1_1_1_3_1_1_1_1_1_3_1_1_1_1_1_1_1"/>
    <protectedRange sqref="Q52:R52" name="Range2_12_1_6_1_1_1_2_3_1_1_3_1_1_1_1_1_1_1_1_1_1"/>
    <protectedRange sqref="N52:P52" name="Range2_12_1_2_3_1_1_1_2_3_1_1_3_1_1_1_1_1_1_1_1_1_1"/>
    <protectedRange sqref="J52:M52" name="Range2_2_12_1_4_3_1_1_1_3_3_1_1_3_1_1_1_1_1_1_1_1_1_1"/>
    <protectedRange sqref="I51:I52" name="Range2_2_12_1_4_3_1_1_1_2_1_2_1_1_3_1_1_1_1_1_1_1_1_1"/>
    <protectedRange sqref="G53:H53" name="Range2_2_12_1_3_1_2_1_1_1_2_1_3_1_1_3_1_1_1_1_1_1_1_1_1_1"/>
    <protectedRange sqref="Q47:R47" name="Range2_12_1_6_1_1_1_2_3_2_1_1_1_1_1_1_1_1_1"/>
    <protectedRange sqref="N47:P47" name="Range2_12_1_2_3_1_1_1_2_3_2_1_1_1_1_1_1_1_1_1"/>
    <protectedRange sqref="J47:M47" name="Range2_2_12_1_4_3_1_1_1_3_3_2_1_1_1_1_1_1_1_1_1"/>
    <protectedRange sqref="I47" name="Range2_2_12_1_4_3_1_1_1_2_1_2_2_1_1_1_1_1_1_1_1"/>
    <protectedRange sqref="G47:H47 D47:E47" name="Range2_2_12_1_3_1_2_1_1_1_2_1_3_2_1_1_1_1_1_1_1_1"/>
    <protectedRange sqref="F47" name="Range2_2_12_1_3_1_2_1_1_1_1_1_2_2_1_1_1_1_1_1_1_1"/>
    <protectedRange sqref="Q48:R49" name="Range2_12_1_6_1_1_1_2_3_2_1_1_2_1_1_1_1_1_1_1_1"/>
    <protectedRange sqref="N48:P49" name="Range2_12_1_2_3_1_1_1_2_3_2_1_1_2_1_1_1_1_1_1_1_1"/>
    <protectedRange sqref="J48:M49" name="Range2_2_12_1_4_3_1_1_1_3_3_2_1_1_2_1_1_1_1_1_1_1_1"/>
    <protectedRange sqref="I48:I49" name="Range2_2_12_1_4_3_1_1_1_2_1_2_2_1_2_1_1_1_1_1_1_1_1"/>
    <protectedRange sqref="G48:H49 D48:E49" name="Range2_2_12_1_3_1_2_1_1_1_2_1_3_2_1_2_1_1_1_1_1_1_2_1"/>
    <protectedRange sqref="F48:F49" name="Range2_2_12_1_3_1_2_1_1_1_1_1_2_2_1_2_1_1_1_1_1_1_2_1"/>
    <protectedRange sqref="Q50:R50" name="Range2_12_1_6_1_1_1_2_3_2_1_1_1_1_1_1_1"/>
    <protectedRange sqref="N50:P50" name="Range2_12_1_2_3_1_1_1_2_3_2_1_1_1_1_1_1_1"/>
    <protectedRange sqref="K50:M50" name="Range2_2_12_1_4_3_1_1_1_3_3_2_1_1_1_1_1_1_1"/>
    <protectedRange sqref="J50" name="Range2_2_12_1_4_3_1_1_1_3_2_1_2_1_1_1_1_1"/>
    <protectedRange sqref="D50:E50" name="Range2_2_12_1_3_1_2_1_1_1_2_1_2_3_2_1_1_1_1_1"/>
    <protectedRange sqref="I50" name="Range2_2_12_1_4_2_1_1_1_4_1_2_1_1_1_2_1_1_1_1_1"/>
    <protectedRange sqref="F50:H50" name="Range2_2_12_1_3_1_1_1_1_1_4_1_2_1_2_1_2_1_1_1_1_1"/>
    <protectedRange sqref="N55:Q55" name="Range2_12_1_6_1_1_2_1_1"/>
    <protectedRange sqref="I55:M55" name="Range2_2_12_1_7_1_1_3_1_1"/>
    <protectedRange sqref="N54:Q54" name="Range2_12_1_6_1_1_4_1_1_1_1_1_1_1_1_1_1_2_1_1"/>
    <protectedRange sqref="J54:M54" name="Range2_2_12_1_7_1_1_6_1_1_1_1_1_1_1_1_1_1_2_1_1"/>
    <protectedRange sqref="I54" name="Range2_2_12_1_4_3_1_1_1_5_1_1_1_1_1_1_1_1_1_1_1_2_1_1"/>
    <protectedRange sqref="Q53" name="Range2_12_1_4_1_1_1_1_1_1_1_1_1_1_1_1_1_1_2_1_1"/>
    <protectedRange sqref="N53:P53" name="Range2_12_1_2_1_1_1_1_1_1_1_1_1_1_1_1_1_1_1_2_1_1"/>
    <protectedRange sqref="J53:M53" name="Range2_2_12_1_4_1_1_1_1_1_1_1_1_1_1_1_1_1_1_1_2_1_1"/>
    <protectedRange sqref="I53" name="Range2_2_12_1_4_3_1_1_1_3_3_1_1_3_1_1_1_1_1_1_3_1_1"/>
    <protectedRange sqref="D55:E55 G55:H55" name="Range2_2_12_1_3_3_1_1_1_2_1_1_1_1_1_1_1_1_1_1_1_2_1_1"/>
    <protectedRange sqref="F55" name="Range2_2_12_1_3_1_2_1_1_1_2_1_3_1_1_3_1_1_1_1_1_1_3_1_1"/>
    <protectedRange sqref="D54:E54" name="Range2_2_12_1_3_1_2_1_1_1_2_1_1_1_1_3_1_1_1_1_1_1_2_1_1"/>
    <protectedRange sqref="F54" name="Range2_2_12_1_3_1_2_1_1_1_3_1_1_1_1_1_3_1_1_1_1_1_1_2_1_1"/>
    <protectedRange sqref="G54:H54" name="Range2_2_12_1_3_1_2_1_1_1_2_1_3_1_1_3_1_1_1_1_1_1_1_2_1_1"/>
    <protectedRange sqref="D52:E52 G52:H52" name="Range2_2_12_1_3_1_2_1_1_1_2_1_3_2_1_2_1_1_1_1_1_1_1_1_1"/>
    <protectedRange sqref="F52" name="Range2_2_12_1_3_1_2_1_1_1_1_1_2_2_1_2_1_1_1_1_1_1_1_1_1"/>
    <protectedRange sqref="N59:Q59" name="Range2_12_5_1_1_5_1_1"/>
    <protectedRange sqref="J59:M59" name="Range2_2_12_2_1_1_1_1_1"/>
    <protectedRange sqref="J57:Q58" name="Range2_2_1_10_1_1_1_2_1_1_1"/>
    <protectedRange sqref="I58:I59 G58:H58 F58:F59 E58" name="Range2_2_12_1_7_1_1_2_1_1"/>
    <protectedRange sqref="E59 G59:H59" name="Range2_2_2_9_1_1_1_1_1_1_1"/>
    <protectedRange sqref="C59" name="Range2_3_2_1_1_1_1_1"/>
    <protectedRange sqref="C58" name="Range2_5_1_1_1_1_1_1"/>
    <protectedRange sqref="I57" name="Range2_2_1_1_1_1_1_1_1"/>
    <protectedRange sqref="D58:D59" name="Range2_1_1_1_1_1_1_1_1_1_1_1"/>
    <protectedRange sqref="N56:Q56" name="Range2_12_1_6_1_1_2_1_2"/>
    <protectedRange sqref="D57:E57 G57:H57 I56:M56" name="Range2_2_12_1_7_1_1_3_1_2"/>
    <protectedRange sqref="C57" name="Range2_1_1_2_1_1_2_1_1"/>
    <protectedRange sqref="F57" name="Range2_2_12_1_1_1_1_1_2_1_1"/>
    <protectedRange sqref="G56:H56" name="Range2_2_12_1_3_1_2_1_1_1_3_1_1_1_1_1_1_1_2_1_1_2_1_1"/>
    <protectedRange sqref="D56:E56" name="Range2_2_12_1_3_3_1_1_1_2_1_1_1_1_1_1_1_1_1_1_1_2_1_2"/>
    <protectedRange sqref="F56" name="Range2_2_12_1_3_1_2_1_1_1_2_1_3_1_1_3_1_1_1_1_1_1_3_1_2"/>
    <protectedRange sqref="B59:B61" name="Range2_12_5_1_1_2_1_3_1"/>
    <protectedRange sqref="B43" name="Range2_12_5_1_1_1_2_2_1_1_1_1_1_1_1_1_1_1_2"/>
    <protectedRange sqref="B44:B45" name="Range2_12_5_1_1_1_2_2_1_1_1_1_1_1_1_1_1_1_1_1"/>
    <protectedRange sqref="B46" name="Range2_12_5_1_1_1_3_1_1_1_1_1_1_1_1_1_1_1_1_1"/>
    <protectedRange sqref="B52" name="Range2_12_5_1_1_1_2_1_1_1_1_1_1_1_1_2_1_1"/>
    <protectedRange sqref="B51" name="Range2_12_5_1_1_2_1_4_1_1_1_2_1_1_1_1_1_1_1_1_2_1_1"/>
    <protectedRange sqref="B53" name="Range2_12_5_1_1_1_2_1_1_1_1_1_1_1_1_1_1_1"/>
    <protectedRange sqref="B56:B58" name="Range2_12_5_1_1_2_1_3_1_1"/>
    <protectedRange sqref="B54" name="Range2_12_5_1_1_2_2_1_3_1_1_1_1_1_1_1_1_1_1_1_1_1_1"/>
    <protectedRange sqref="B55" name="Range2_12_5_1_1_2_1_4_1_1_1_2_1_1_1_1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Y15 AA11:AA15 AC11:AE15 X16:AE34">
    <cfRule type="containsText" dxfId="221" priority="13" operator="containsText" text="N/A">
      <formula>NOT(ISERROR(SEARCH("N/A",X11)))</formula>
    </cfRule>
    <cfRule type="cellIs" dxfId="220" priority="31" operator="equal">
      <formula>0</formula>
    </cfRule>
  </conditionalFormatting>
  <conditionalFormatting sqref="X11:Y15 AA11:AA15 AC11:AE15 X16:AE34">
    <cfRule type="cellIs" dxfId="219" priority="30" operator="greaterThanOrEqual">
      <formula>1185</formula>
    </cfRule>
  </conditionalFormatting>
  <conditionalFormatting sqref="X11:Y15 AA11:AA15 AC11:AE15 X16:AE34">
    <cfRule type="cellIs" dxfId="218" priority="29" operator="between">
      <formula>0.1</formula>
      <formula>1184</formula>
    </cfRule>
  </conditionalFormatting>
  <conditionalFormatting sqref="X8 AJ16:AJ34 AJ11:AO15 AK17:AK34 AL16:AO34">
    <cfRule type="cellIs" dxfId="217" priority="28" operator="equal">
      <formula>0</formula>
    </cfRule>
  </conditionalFormatting>
  <conditionalFormatting sqref="X8 AJ16:AJ34 AJ11:AO15 AK17:AK34 AL16:AO34">
    <cfRule type="cellIs" dxfId="216" priority="27" operator="greaterThan">
      <formula>1179</formula>
    </cfRule>
  </conditionalFormatting>
  <conditionalFormatting sqref="X8 AJ16:AJ34 AJ11:AO15 AK17:AK34 AL16:AO34">
    <cfRule type="cellIs" dxfId="215" priority="26" operator="greaterThan">
      <formula>99</formula>
    </cfRule>
  </conditionalFormatting>
  <conditionalFormatting sqref="X8 AJ16:AJ34 AJ11:AO15 AK17:AK34 AL16:AO34">
    <cfRule type="cellIs" dxfId="214" priority="25" operator="greaterThan">
      <formula>0.99</formula>
    </cfRule>
  </conditionalFormatting>
  <conditionalFormatting sqref="AB8">
    <cfRule type="cellIs" dxfId="213" priority="24" operator="equal">
      <formula>0</formula>
    </cfRule>
  </conditionalFormatting>
  <conditionalFormatting sqref="AB8">
    <cfRule type="cellIs" dxfId="212" priority="23" operator="greaterThan">
      <formula>1179</formula>
    </cfRule>
  </conditionalFormatting>
  <conditionalFormatting sqref="AB8">
    <cfRule type="cellIs" dxfId="211" priority="22" operator="greaterThan">
      <formula>99</formula>
    </cfRule>
  </conditionalFormatting>
  <conditionalFormatting sqref="AB8">
    <cfRule type="cellIs" dxfId="210" priority="21" operator="greaterThan">
      <formula>0.99</formula>
    </cfRule>
  </conditionalFormatting>
  <conditionalFormatting sqref="AQ11:AQ34 AK16">
    <cfRule type="cellIs" dxfId="209" priority="20" operator="equal">
      <formula>0</formula>
    </cfRule>
  </conditionalFormatting>
  <conditionalFormatting sqref="AQ11:AQ34 AK16">
    <cfRule type="cellIs" dxfId="208" priority="19" operator="greaterThan">
      <formula>1179</formula>
    </cfRule>
  </conditionalFormatting>
  <conditionalFormatting sqref="AQ11:AQ34 AK16">
    <cfRule type="cellIs" dxfId="207" priority="18" operator="greaterThan">
      <formula>99</formula>
    </cfRule>
  </conditionalFormatting>
  <conditionalFormatting sqref="AQ11:AQ34 AK16">
    <cfRule type="cellIs" dxfId="206" priority="17" operator="greaterThan">
      <formula>0.99</formula>
    </cfRule>
  </conditionalFormatting>
  <conditionalFormatting sqref="AI11:AI34">
    <cfRule type="cellIs" dxfId="205" priority="16" operator="greaterThan">
      <formula>$AI$8</formula>
    </cfRule>
  </conditionalFormatting>
  <conditionalFormatting sqref="AH11:AH34">
    <cfRule type="cellIs" dxfId="204" priority="14" operator="greaterThan">
      <formula>$AH$8</formula>
    </cfRule>
    <cfRule type="cellIs" dxfId="203" priority="15" operator="greaterThan">
      <formula>$AH$8</formula>
    </cfRule>
  </conditionalFormatting>
  <conditionalFormatting sqref="Z11:Z15">
    <cfRule type="containsText" dxfId="202" priority="9" operator="containsText" text="N/A">
      <formula>NOT(ISERROR(SEARCH("N/A",Z11)))</formula>
    </cfRule>
    <cfRule type="cellIs" dxfId="201" priority="12" operator="equal">
      <formula>0</formula>
    </cfRule>
  </conditionalFormatting>
  <conditionalFormatting sqref="Z11:Z15">
    <cfRule type="cellIs" dxfId="200" priority="11" operator="greaterThanOrEqual">
      <formula>1185</formula>
    </cfRule>
  </conditionalFormatting>
  <conditionalFormatting sqref="Z11:Z15">
    <cfRule type="cellIs" dxfId="199" priority="10" operator="between">
      <formula>0.1</formula>
      <formula>1184</formula>
    </cfRule>
  </conditionalFormatting>
  <conditionalFormatting sqref="AB11:AB15">
    <cfRule type="containsText" dxfId="198" priority="5" operator="containsText" text="N/A">
      <formula>NOT(ISERROR(SEARCH("N/A",AB11)))</formula>
    </cfRule>
    <cfRule type="cellIs" dxfId="197" priority="8" operator="equal">
      <formula>0</formula>
    </cfRule>
  </conditionalFormatting>
  <conditionalFormatting sqref="AB11:AB15">
    <cfRule type="cellIs" dxfId="196" priority="7" operator="greaterThanOrEqual">
      <formula>1185</formula>
    </cfRule>
  </conditionalFormatting>
  <conditionalFormatting sqref="AB11:AB15">
    <cfRule type="cellIs" dxfId="195" priority="6" operator="between">
      <formula>0.1</formula>
      <formula>1184</formula>
    </cfRule>
  </conditionalFormatting>
  <conditionalFormatting sqref="AP11:AP34">
    <cfRule type="cellIs" dxfId="194" priority="4" operator="equal">
      <formula>0</formula>
    </cfRule>
  </conditionalFormatting>
  <conditionalFormatting sqref="AP11:AP34">
    <cfRule type="cellIs" dxfId="193" priority="3" operator="greaterThan">
      <formula>1179</formula>
    </cfRule>
  </conditionalFormatting>
  <conditionalFormatting sqref="AP11:AP34">
    <cfRule type="cellIs" dxfId="192" priority="2" operator="greaterThan">
      <formula>99</formula>
    </cfRule>
  </conditionalFormatting>
  <conditionalFormatting sqref="AP11:AP34">
    <cfRule type="cellIs" dxfId="191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$AY$10:$AY$41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4"/>
  <sheetViews>
    <sheetView showGridLines="0" topLeftCell="A13" zoomScaleNormal="100" workbookViewId="0">
      <selection activeCell="B38" sqref="B38:B43"/>
    </sheetView>
  </sheetViews>
  <sheetFormatPr defaultRowHeight="15" x14ac:dyDescent="0.25"/>
  <cols>
    <col min="1" max="1" width="7.140625" style="301" customWidth="1"/>
    <col min="2" max="2" width="10.5703125" style="301" customWidth="1"/>
    <col min="3" max="3" width="14" style="301" customWidth="1"/>
    <col min="4" max="7" width="9.28515625" style="301" bestFit="1" customWidth="1"/>
    <col min="8" max="8" width="20.42578125" style="301" customWidth="1"/>
    <col min="9" max="10" width="9.28515625" style="301" bestFit="1" customWidth="1"/>
    <col min="11" max="11" width="9" style="301" customWidth="1"/>
    <col min="12" max="14" width="9.140625" style="301" hidden="1" customWidth="1"/>
    <col min="15" max="16" width="9.28515625" style="301" bestFit="1" customWidth="1"/>
    <col min="17" max="18" width="9.140625" style="301" customWidth="1"/>
    <col min="19" max="19" width="11.85546875" style="301" bestFit="1" customWidth="1"/>
    <col min="20" max="20" width="10.5703125" style="301" bestFit="1" customWidth="1"/>
    <col min="21" max="22" width="9.28515625" style="301" bestFit="1" customWidth="1"/>
    <col min="23" max="32" width="9.140625" style="301"/>
    <col min="33" max="33" width="10.42578125" style="301" bestFit="1" customWidth="1"/>
    <col min="34" max="44" width="9.140625" style="301"/>
    <col min="45" max="45" width="83.85546875" style="161" customWidth="1"/>
    <col min="46" max="47" width="9.140625" style="254"/>
    <col min="48" max="48" width="29.7109375" style="254" customWidth="1"/>
    <col min="49" max="49" width="22" style="254" customWidth="1"/>
    <col min="50" max="50" width="9.140625" style="254"/>
    <col min="51" max="51" width="38.5703125" style="254" bestFit="1" customWidth="1"/>
    <col min="52" max="16384" width="9.140625" style="301"/>
  </cols>
  <sheetData>
    <row r="2" spans="2:51" ht="21" x14ac:dyDescent="0.25">
      <c r="B2" s="151"/>
      <c r="C2" s="254"/>
      <c r="D2" s="254"/>
      <c r="E2" s="152"/>
      <c r="F2" s="152"/>
      <c r="G2" s="254"/>
      <c r="H2" s="153"/>
      <c r="I2" s="153"/>
      <c r="J2" s="254"/>
      <c r="K2" s="153"/>
      <c r="L2" s="153"/>
      <c r="M2" s="254"/>
      <c r="N2" s="254"/>
      <c r="O2" s="154"/>
      <c r="P2" s="155" t="s">
        <v>0</v>
      </c>
      <c r="Q2" s="155"/>
      <c r="R2" s="156"/>
      <c r="S2" s="157"/>
      <c r="T2" s="158"/>
      <c r="U2" s="158"/>
      <c r="V2" s="159"/>
      <c r="W2" s="160"/>
      <c r="X2" s="158"/>
      <c r="Y2" s="158"/>
      <c r="Z2" s="158"/>
      <c r="AA2" s="158"/>
      <c r="AB2" s="158"/>
      <c r="AC2" s="158"/>
      <c r="AD2" s="158"/>
      <c r="AE2" s="158"/>
      <c r="AM2" s="254"/>
      <c r="AN2" s="254"/>
      <c r="AO2" s="254"/>
      <c r="AP2" s="254"/>
      <c r="AQ2" s="254"/>
      <c r="AR2" s="254"/>
    </row>
    <row r="3" spans="2:51" ht="21" x14ac:dyDescent="0.25">
      <c r="B3" s="162" t="s">
        <v>1</v>
      </c>
      <c r="C3" s="162"/>
      <c r="D3" s="162"/>
      <c r="E3" s="254"/>
      <c r="F3" s="153"/>
      <c r="G3" s="153"/>
      <c r="H3" s="254"/>
      <c r="I3" s="254"/>
      <c r="J3" s="254"/>
      <c r="K3" s="163"/>
      <c r="L3" s="164"/>
      <c r="M3" s="254"/>
      <c r="N3" s="254"/>
      <c r="O3" s="165" t="s">
        <v>2</v>
      </c>
      <c r="P3" s="367" t="s">
        <v>134</v>
      </c>
      <c r="Q3" s="368"/>
      <c r="R3" s="368"/>
      <c r="S3" s="368"/>
      <c r="T3" s="368"/>
      <c r="U3" s="369"/>
      <c r="V3" s="166"/>
      <c r="W3" s="166"/>
      <c r="X3" s="166"/>
      <c r="Y3" s="166"/>
      <c r="Z3" s="166"/>
      <c r="AH3" s="254"/>
      <c r="AI3" s="254"/>
      <c r="AJ3" s="254"/>
      <c r="AK3" s="254"/>
      <c r="AL3" s="161"/>
      <c r="AM3" s="254"/>
      <c r="AN3" s="254"/>
      <c r="AO3" s="254"/>
      <c r="AP3" s="254"/>
      <c r="AQ3" s="254"/>
      <c r="AR3" s="254"/>
      <c r="AS3" s="254"/>
    </row>
    <row r="4" spans="2:51" x14ac:dyDescent="0.25">
      <c r="B4" s="167" t="s">
        <v>4</v>
      </c>
      <c r="C4" s="167"/>
      <c r="D4" s="167"/>
      <c r="E4" s="254"/>
      <c r="F4" s="168"/>
      <c r="G4" s="254"/>
      <c r="H4" s="254"/>
      <c r="I4" s="254"/>
      <c r="J4" s="254"/>
      <c r="K4" s="254"/>
      <c r="L4" s="254"/>
      <c r="M4" s="254"/>
      <c r="N4" s="254"/>
      <c r="O4" s="165" t="s">
        <v>5</v>
      </c>
      <c r="P4" s="367" t="s">
        <v>308</v>
      </c>
      <c r="Q4" s="368"/>
      <c r="R4" s="368"/>
      <c r="S4" s="368"/>
      <c r="T4" s="368"/>
      <c r="U4" s="369"/>
      <c r="V4" s="166"/>
      <c r="W4" s="166"/>
      <c r="X4" s="166"/>
      <c r="Y4" s="166"/>
      <c r="Z4" s="166"/>
      <c r="AH4" s="254"/>
      <c r="AI4" s="254"/>
      <c r="AJ4" s="254"/>
      <c r="AK4" s="254"/>
      <c r="AL4" s="161"/>
      <c r="AM4" s="254"/>
      <c r="AN4" s="254"/>
      <c r="AO4" s="254"/>
      <c r="AP4" s="254"/>
      <c r="AQ4" s="254"/>
      <c r="AR4" s="254"/>
      <c r="AS4" s="254"/>
    </row>
    <row r="5" spans="2:51" x14ac:dyDescent="0.25">
      <c r="B5" s="254"/>
      <c r="C5" s="254"/>
      <c r="D5" s="254"/>
      <c r="E5" s="169"/>
      <c r="F5" s="169"/>
      <c r="G5" s="254"/>
      <c r="H5" s="254"/>
      <c r="I5" s="254"/>
      <c r="J5" s="254"/>
      <c r="K5" s="254"/>
      <c r="L5" s="254"/>
      <c r="M5" s="254"/>
      <c r="N5" s="254"/>
      <c r="O5" s="165" t="s">
        <v>6</v>
      </c>
      <c r="P5" s="367" t="s">
        <v>133</v>
      </c>
      <c r="Q5" s="368"/>
      <c r="R5" s="368"/>
      <c r="S5" s="368"/>
      <c r="T5" s="368"/>
      <c r="U5" s="369"/>
      <c r="V5" s="166"/>
      <c r="W5" s="166"/>
      <c r="X5" s="166"/>
      <c r="Y5" s="166"/>
      <c r="Z5" s="166"/>
      <c r="AH5" s="254"/>
      <c r="AI5" s="254"/>
      <c r="AJ5" s="254"/>
      <c r="AK5" s="254"/>
      <c r="AL5" s="161"/>
      <c r="AM5" s="254"/>
      <c r="AN5" s="254"/>
      <c r="AO5" s="254"/>
      <c r="AP5" s="254"/>
      <c r="AQ5" s="254"/>
      <c r="AR5" s="254"/>
      <c r="AS5" s="254"/>
    </row>
    <row r="6" spans="2:51" x14ac:dyDescent="0.25">
      <c r="B6" s="367" t="s">
        <v>7</v>
      </c>
      <c r="C6" s="369"/>
      <c r="D6" s="370" t="s">
        <v>8</v>
      </c>
      <c r="E6" s="371"/>
      <c r="F6" s="371"/>
      <c r="G6" s="371"/>
      <c r="H6" s="372"/>
      <c r="I6" s="254"/>
      <c r="J6" s="254"/>
      <c r="K6" s="165"/>
      <c r="L6" s="373">
        <v>41686</v>
      </c>
      <c r="M6" s="373"/>
      <c r="N6" s="170"/>
      <c r="O6" s="170"/>
      <c r="P6" s="171"/>
      <c r="Q6" s="171"/>
      <c r="R6" s="171"/>
      <c r="S6" s="171"/>
      <c r="T6" s="171"/>
      <c r="U6" s="171"/>
      <c r="V6" s="171"/>
      <c r="W6" s="172"/>
      <c r="X6" s="172"/>
      <c r="Y6" s="172"/>
      <c r="Z6" s="172"/>
      <c r="AA6" s="172"/>
      <c r="AB6" s="172"/>
      <c r="AC6" s="172"/>
      <c r="AD6" s="172"/>
      <c r="AE6" s="172"/>
      <c r="AJ6" s="302"/>
      <c r="AM6" s="174"/>
      <c r="AN6" s="174"/>
      <c r="AO6" s="174"/>
      <c r="AP6" s="174"/>
      <c r="AQ6" s="174"/>
      <c r="AR6" s="174"/>
      <c r="AS6" s="175"/>
    </row>
    <row r="7" spans="2:51" ht="36" x14ac:dyDescent="0.25">
      <c r="B7" s="374" t="s">
        <v>9</v>
      </c>
      <c r="C7" s="375"/>
      <c r="D7" s="374" t="s">
        <v>10</v>
      </c>
      <c r="E7" s="376"/>
      <c r="F7" s="376"/>
      <c r="G7" s="375"/>
      <c r="H7" s="359" t="s">
        <v>11</v>
      </c>
      <c r="I7" s="360" t="s">
        <v>12</v>
      </c>
      <c r="J7" s="360" t="s">
        <v>13</v>
      </c>
      <c r="K7" s="360" t="s">
        <v>14</v>
      </c>
      <c r="L7" s="161"/>
      <c r="M7" s="161"/>
      <c r="N7" s="161"/>
      <c r="O7" s="359" t="s">
        <v>15</v>
      </c>
      <c r="P7" s="374" t="s">
        <v>16</v>
      </c>
      <c r="Q7" s="376"/>
      <c r="R7" s="376"/>
      <c r="S7" s="376"/>
      <c r="T7" s="375"/>
      <c r="U7" s="387" t="s">
        <v>17</v>
      </c>
      <c r="V7" s="387"/>
      <c r="W7" s="360" t="s">
        <v>18</v>
      </c>
      <c r="X7" s="374" t="s">
        <v>19</v>
      </c>
      <c r="Y7" s="375"/>
      <c r="Z7" s="374" t="s">
        <v>20</v>
      </c>
      <c r="AA7" s="375"/>
      <c r="AB7" s="374" t="s">
        <v>21</v>
      </c>
      <c r="AC7" s="375"/>
      <c r="AD7" s="374" t="s">
        <v>22</v>
      </c>
      <c r="AE7" s="375"/>
      <c r="AF7" s="360" t="s">
        <v>23</v>
      </c>
      <c r="AG7" s="360" t="s">
        <v>24</v>
      </c>
      <c r="AH7" s="360" t="s">
        <v>25</v>
      </c>
      <c r="AI7" s="360" t="s">
        <v>26</v>
      </c>
      <c r="AJ7" s="374" t="s">
        <v>27</v>
      </c>
      <c r="AK7" s="376"/>
      <c r="AL7" s="376"/>
      <c r="AM7" s="376"/>
      <c r="AN7" s="375"/>
      <c r="AO7" s="374" t="s">
        <v>28</v>
      </c>
      <c r="AP7" s="376"/>
      <c r="AQ7" s="375"/>
      <c r="AR7" s="360" t="s">
        <v>29</v>
      </c>
      <c r="AS7" s="176"/>
      <c r="AT7" s="161"/>
      <c r="AU7" s="161"/>
      <c r="AV7" s="161"/>
      <c r="AW7" s="161"/>
      <c r="AX7" s="161"/>
      <c r="AY7" s="161"/>
    </row>
    <row r="8" spans="2:51" x14ac:dyDescent="0.25">
      <c r="B8" s="377">
        <v>41969</v>
      </c>
      <c r="C8" s="378"/>
      <c r="D8" s="379" t="s">
        <v>30</v>
      </c>
      <c r="E8" s="380"/>
      <c r="F8" s="380"/>
      <c r="G8" s="381"/>
      <c r="H8" s="177"/>
      <c r="I8" s="379" t="s">
        <v>30</v>
      </c>
      <c r="J8" s="380"/>
      <c r="K8" s="381"/>
      <c r="L8" s="178"/>
      <c r="M8" s="178"/>
      <c r="N8" s="178"/>
      <c r="O8" s="177" t="s">
        <v>31</v>
      </c>
      <c r="P8" s="177" t="s">
        <v>31</v>
      </c>
      <c r="Q8" s="177" t="s">
        <v>32</v>
      </c>
      <c r="R8" s="177" t="s">
        <v>32</v>
      </c>
      <c r="S8" s="177" t="s">
        <v>31</v>
      </c>
      <c r="T8" s="177" t="s">
        <v>33</v>
      </c>
      <c r="U8" s="382" t="s">
        <v>34</v>
      </c>
      <c r="V8" s="382"/>
      <c r="W8" s="179" t="s">
        <v>35</v>
      </c>
      <c r="X8" s="383">
        <v>0</v>
      </c>
      <c r="Y8" s="384"/>
      <c r="Z8" s="385" t="s">
        <v>36</v>
      </c>
      <c r="AA8" s="386"/>
      <c r="AB8" s="383">
        <v>1185</v>
      </c>
      <c r="AC8" s="384"/>
      <c r="AD8" s="388">
        <v>800</v>
      </c>
      <c r="AE8" s="389"/>
      <c r="AF8" s="177"/>
      <c r="AG8" s="179">
        <f>AG34-AG10</f>
        <v>26214</v>
      </c>
      <c r="AH8" s="180"/>
      <c r="AI8" s="180"/>
      <c r="AJ8" s="177" t="s">
        <v>37</v>
      </c>
      <c r="AK8" s="177" t="s">
        <v>37</v>
      </c>
      <c r="AL8" s="177" t="s">
        <v>37</v>
      </c>
      <c r="AM8" s="177" t="s">
        <v>37</v>
      </c>
      <c r="AN8" s="177" t="s">
        <v>37</v>
      </c>
      <c r="AO8" s="177" t="s">
        <v>37</v>
      </c>
      <c r="AP8" s="177" t="s">
        <v>32</v>
      </c>
      <c r="AQ8" s="177" t="s">
        <v>32</v>
      </c>
      <c r="AR8" s="177" t="s">
        <v>38</v>
      </c>
      <c r="AS8" s="176"/>
      <c r="AV8" s="181" t="s">
        <v>39</v>
      </c>
    </row>
    <row r="9" spans="2:51" ht="60" x14ac:dyDescent="0.25">
      <c r="B9" s="390" t="s">
        <v>40</v>
      </c>
      <c r="C9" s="390"/>
      <c r="D9" s="391" t="s">
        <v>41</v>
      </c>
      <c r="E9" s="392"/>
      <c r="F9" s="393" t="s">
        <v>42</v>
      </c>
      <c r="G9" s="392"/>
      <c r="H9" s="394" t="s">
        <v>43</v>
      </c>
      <c r="I9" s="390" t="s">
        <v>44</v>
      </c>
      <c r="J9" s="390"/>
      <c r="K9" s="390"/>
      <c r="L9" s="360" t="s">
        <v>45</v>
      </c>
      <c r="M9" s="387" t="s">
        <v>46</v>
      </c>
      <c r="N9" s="182" t="s">
        <v>47</v>
      </c>
      <c r="O9" s="395" t="s">
        <v>48</v>
      </c>
      <c r="P9" s="395" t="s">
        <v>49</v>
      </c>
      <c r="Q9" s="183" t="s">
        <v>50</v>
      </c>
      <c r="R9" s="402" t="s">
        <v>51</v>
      </c>
      <c r="S9" s="403"/>
      <c r="T9" s="404"/>
      <c r="U9" s="361" t="s">
        <v>52</v>
      </c>
      <c r="V9" s="361" t="s">
        <v>53</v>
      </c>
      <c r="W9" s="390" t="s">
        <v>54</v>
      </c>
      <c r="X9" s="408" t="s">
        <v>55</v>
      </c>
      <c r="Y9" s="409"/>
      <c r="Z9" s="409"/>
      <c r="AA9" s="409"/>
      <c r="AB9" s="409"/>
      <c r="AC9" s="409"/>
      <c r="AD9" s="409"/>
      <c r="AE9" s="410"/>
      <c r="AF9" s="363" t="s">
        <v>56</v>
      </c>
      <c r="AG9" s="363" t="s">
        <v>57</v>
      </c>
      <c r="AH9" s="397" t="s">
        <v>58</v>
      </c>
      <c r="AI9" s="411" t="s">
        <v>59</v>
      </c>
      <c r="AJ9" s="361" t="s">
        <v>60</v>
      </c>
      <c r="AK9" s="361" t="s">
        <v>61</v>
      </c>
      <c r="AL9" s="361" t="s">
        <v>62</v>
      </c>
      <c r="AM9" s="361" t="s">
        <v>63</v>
      </c>
      <c r="AN9" s="361" t="s">
        <v>64</v>
      </c>
      <c r="AO9" s="361" t="s">
        <v>65</v>
      </c>
      <c r="AP9" s="361" t="s">
        <v>66</v>
      </c>
      <c r="AQ9" s="395" t="s">
        <v>67</v>
      </c>
      <c r="AR9" s="361" t="s">
        <v>68</v>
      </c>
      <c r="AS9" s="397" t="s">
        <v>69</v>
      </c>
      <c r="AV9" s="184" t="s">
        <v>70</v>
      </c>
      <c r="AW9" s="184" t="s">
        <v>71</v>
      </c>
      <c r="AY9" s="185" t="s">
        <v>72</v>
      </c>
    </row>
    <row r="10" spans="2:51" x14ac:dyDescent="0.25">
      <c r="B10" s="361" t="s">
        <v>73</v>
      </c>
      <c r="C10" s="361" t="s">
        <v>74</v>
      </c>
      <c r="D10" s="361" t="s">
        <v>75</v>
      </c>
      <c r="E10" s="361" t="s">
        <v>76</v>
      </c>
      <c r="F10" s="361" t="s">
        <v>75</v>
      </c>
      <c r="G10" s="361" t="s">
        <v>76</v>
      </c>
      <c r="H10" s="394"/>
      <c r="I10" s="361" t="s">
        <v>76</v>
      </c>
      <c r="J10" s="361" t="s">
        <v>76</v>
      </c>
      <c r="K10" s="361" t="s">
        <v>76</v>
      </c>
      <c r="L10" s="177" t="s">
        <v>30</v>
      </c>
      <c r="M10" s="387"/>
      <c r="N10" s="177" t="s">
        <v>30</v>
      </c>
      <c r="O10" s="396"/>
      <c r="P10" s="396"/>
      <c r="Q10" s="150">
        <f>'NOV 25'!Q34</f>
        <v>15423206</v>
      </c>
      <c r="R10" s="405"/>
      <c r="S10" s="406"/>
      <c r="T10" s="407"/>
      <c r="U10" s="361" t="s">
        <v>76</v>
      </c>
      <c r="V10" s="361" t="s">
        <v>76</v>
      </c>
      <c r="W10" s="390"/>
      <c r="X10" s="186" t="s">
        <v>77</v>
      </c>
      <c r="Y10" s="186" t="s">
        <v>78</v>
      </c>
      <c r="Z10" s="186" t="s">
        <v>79</v>
      </c>
      <c r="AA10" s="186" t="s">
        <v>80</v>
      </c>
      <c r="AB10" s="186" t="s">
        <v>81</v>
      </c>
      <c r="AC10" s="186" t="s">
        <v>82</v>
      </c>
      <c r="AD10" s="186" t="s">
        <v>83</v>
      </c>
      <c r="AE10" s="186" t="s">
        <v>84</v>
      </c>
      <c r="AF10" s="187"/>
      <c r="AG10" s="148">
        <f>'NOV 25'!AG34</f>
        <v>32690584</v>
      </c>
      <c r="AH10" s="397"/>
      <c r="AI10" s="412"/>
      <c r="AJ10" s="361" t="s">
        <v>85</v>
      </c>
      <c r="AK10" s="361" t="s">
        <v>85</v>
      </c>
      <c r="AL10" s="361" t="s">
        <v>85</v>
      </c>
      <c r="AM10" s="361" t="s">
        <v>85</v>
      </c>
      <c r="AN10" s="361" t="s">
        <v>85</v>
      </c>
      <c r="AO10" s="361" t="s">
        <v>85</v>
      </c>
      <c r="AP10" s="149">
        <f>'NOV 25'!AP34</f>
        <v>7198898</v>
      </c>
      <c r="AQ10" s="396"/>
      <c r="AR10" s="362" t="s">
        <v>86</v>
      </c>
      <c r="AS10" s="397"/>
      <c r="AV10" s="188" t="s">
        <v>87</v>
      </c>
      <c r="AW10" s="188" t="s">
        <v>88</v>
      </c>
      <c r="AY10" s="189"/>
    </row>
    <row r="11" spans="2:51" x14ac:dyDescent="0.25">
      <c r="B11" s="190">
        <v>2</v>
      </c>
      <c r="C11" s="190">
        <v>4.1666666666666664E-2</v>
      </c>
      <c r="D11" s="191">
        <v>10</v>
      </c>
      <c r="E11" s="192">
        <f>D11/1.42</f>
        <v>7.042253521126761</v>
      </c>
      <c r="F11" s="255">
        <v>66</v>
      </c>
      <c r="G11" s="192">
        <f>F11/1.42</f>
        <v>46.478873239436624</v>
      </c>
      <c r="H11" s="193" t="s">
        <v>89</v>
      </c>
      <c r="I11" s="193">
        <f>J11-(2/1.42)</f>
        <v>41.549295774647888</v>
      </c>
      <c r="J11" s="194">
        <f>(F11-5)/1.42</f>
        <v>42.95774647887324</v>
      </c>
      <c r="K11" s="193">
        <f>J11+(6/1.42)</f>
        <v>47.183098591549296</v>
      </c>
      <c r="L11" s="195">
        <v>14</v>
      </c>
      <c r="M11" s="196" t="s">
        <v>90</v>
      </c>
      <c r="N11" s="196">
        <v>11.4</v>
      </c>
      <c r="O11" s="197">
        <v>126</v>
      </c>
      <c r="P11" s="197">
        <v>93</v>
      </c>
      <c r="Q11" s="197">
        <v>15427168</v>
      </c>
      <c r="R11" s="198">
        <f>Q11-Q10</f>
        <v>3962</v>
      </c>
      <c r="S11" s="199">
        <f>R11*24/1000</f>
        <v>95.087999999999994</v>
      </c>
      <c r="T11" s="199">
        <f>R11/1000</f>
        <v>3.9620000000000002</v>
      </c>
      <c r="U11" s="200">
        <v>4.8</v>
      </c>
      <c r="V11" s="200">
        <f>U11</f>
        <v>4.8</v>
      </c>
      <c r="W11" s="262" t="s">
        <v>132</v>
      </c>
      <c r="X11" s="256">
        <v>0</v>
      </c>
      <c r="Y11" s="256">
        <v>0</v>
      </c>
      <c r="Z11" s="256">
        <v>1030</v>
      </c>
      <c r="AA11" s="256">
        <v>0</v>
      </c>
      <c r="AB11" s="256">
        <v>1110</v>
      </c>
      <c r="AC11" s="201" t="s">
        <v>91</v>
      </c>
      <c r="AD11" s="201" t="s">
        <v>91</v>
      </c>
      <c r="AE11" s="201" t="s">
        <v>91</v>
      </c>
      <c r="AF11" s="202" t="s">
        <v>91</v>
      </c>
      <c r="AG11" s="202">
        <v>32691262</v>
      </c>
      <c r="AH11" s="203">
        <f>IF(ISBLANK(AG11),"-",AG11-AG10)</f>
        <v>678</v>
      </c>
      <c r="AI11" s="204">
        <f>AH11/T11</f>
        <v>171.12569409389198</v>
      </c>
      <c r="AJ11" s="205">
        <v>0</v>
      </c>
      <c r="AK11" s="205">
        <v>0</v>
      </c>
      <c r="AL11" s="205">
        <v>1</v>
      </c>
      <c r="AM11" s="205">
        <v>0</v>
      </c>
      <c r="AN11" s="205">
        <v>1</v>
      </c>
      <c r="AO11" s="205">
        <v>0.4</v>
      </c>
      <c r="AP11" s="328">
        <v>7200128</v>
      </c>
      <c r="AQ11" s="256">
        <f>AP11-AP10</f>
        <v>1230</v>
      </c>
      <c r="AR11" s="206"/>
      <c r="AS11" s="207" t="s">
        <v>114</v>
      </c>
      <c r="AV11" s="188" t="s">
        <v>89</v>
      </c>
      <c r="AW11" s="188" t="s">
        <v>92</v>
      </c>
      <c r="AY11" s="253" t="s">
        <v>134</v>
      </c>
    </row>
    <row r="12" spans="2:51" x14ac:dyDescent="0.25">
      <c r="B12" s="190">
        <v>2.0416666666666701</v>
      </c>
      <c r="C12" s="190">
        <v>8.3333333333333329E-2</v>
      </c>
      <c r="D12" s="191">
        <v>13</v>
      </c>
      <c r="E12" s="192">
        <f t="shared" ref="E12:E34" si="0">D12/1.42</f>
        <v>9.1549295774647899</v>
      </c>
      <c r="F12" s="255">
        <v>66</v>
      </c>
      <c r="G12" s="192">
        <f t="shared" ref="G12:G34" si="1">F12/1.42</f>
        <v>46.478873239436624</v>
      </c>
      <c r="H12" s="193" t="s">
        <v>89</v>
      </c>
      <c r="I12" s="193">
        <f t="shared" ref="I12:I34" si="2">J12-(2/1.42)</f>
        <v>41.549295774647888</v>
      </c>
      <c r="J12" s="194">
        <f>(F12-5)/1.42</f>
        <v>42.95774647887324</v>
      </c>
      <c r="K12" s="193">
        <f>J12+(6/1.42)</f>
        <v>47.183098591549296</v>
      </c>
      <c r="L12" s="195">
        <v>14</v>
      </c>
      <c r="M12" s="196" t="s">
        <v>90</v>
      </c>
      <c r="N12" s="196">
        <v>11.2</v>
      </c>
      <c r="O12" s="197">
        <v>124</v>
      </c>
      <c r="P12" s="197">
        <v>90</v>
      </c>
      <c r="Q12" s="197">
        <v>15430887</v>
      </c>
      <c r="R12" s="198">
        <f t="shared" ref="R12:R34" si="3">Q12-Q11</f>
        <v>3719</v>
      </c>
      <c r="S12" s="199">
        <f t="shared" ref="S12:S34" si="4">R12*24/1000</f>
        <v>89.256</v>
      </c>
      <c r="T12" s="199">
        <f t="shared" ref="T12:T34" si="5">R12/1000</f>
        <v>3.7189999999999999</v>
      </c>
      <c r="U12" s="200">
        <v>6.1</v>
      </c>
      <c r="V12" s="200">
        <f t="shared" ref="V12:V34" si="6">U12</f>
        <v>6.1</v>
      </c>
      <c r="W12" s="262" t="s">
        <v>132</v>
      </c>
      <c r="X12" s="256">
        <v>0</v>
      </c>
      <c r="Y12" s="256">
        <v>0</v>
      </c>
      <c r="Z12" s="256">
        <v>1017</v>
      </c>
      <c r="AA12" s="256">
        <v>0</v>
      </c>
      <c r="AB12" s="256">
        <v>1049</v>
      </c>
      <c r="AC12" s="201" t="s">
        <v>91</v>
      </c>
      <c r="AD12" s="201" t="s">
        <v>91</v>
      </c>
      <c r="AE12" s="201" t="s">
        <v>91</v>
      </c>
      <c r="AF12" s="202" t="s">
        <v>91</v>
      </c>
      <c r="AG12" s="202">
        <v>32691888</v>
      </c>
      <c r="AH12" s="203">
        <f>IF(ISBLANK(AG12),"-",AG12-AG11)</f>
        <v>626</v>
      </c>
      <c r="AI12" s="204">
        <f t="shared" ref="AI12:AI34" si="7">AH12/T12</f>
        <v>168.32481849959666</v>
      </c>
      <c r="AJ12" s="205">
        <v>0</v>
      </c>
      <c r="AK12" s="205">
        <v>0</v>
      </c>
      <c r="AL12" s="205">
        <v>1</v>
      </c>
      <c r="AM12" s="205">
        <v>0</v>
      </c>
      <c r="AN12" s="205">
        <v>1</v>
      </c>
      <c r="AO12" s="205">
        <v>0.4</v>
      </c>
      <c r="AP12" s="256">
        <v>7201425</v>
      </c>
      <c r="AQ12" s="256">
        <f t="shared" ref="AQ12:AQ34" si="8">AP12-AP11</f>
        <v>1297</v>
      </c>
      <c r="AR12" s="208"/>
      <c r="AS12" s="207" t="s">
        <v>114</v>
      </c>
      <c r="AV12" s="188" t="s">
        <v>93</v>
      </c>
      <c r="AW12" s="188" t="s">
        <v>94</v>
      </c>
      <c r="AY12" s="253" t="s">
        <v>308</v>
      </c>
    </row>
    <row r="13" spans="2:51" x14ac:dyDescent="0.25">
      <c r="B13" s="190">
        <v>2.0833333333333299</v>
      </c>
      <c r="C13" s="190">
        <v>0.125</v>
      </c>
      <c r="D13" s="191">
        <v>15</v>
      </c>
      <c r="E13" s="192">
        <f t="shared" si="0"/>
        <v>10.563380281690142</v>
      </c>
      <c r="F13" s="255">
        <v>66</v>
      </c>
      <c r="G13" s="192">
        <f t="shared" si="1"/>
        <v>46.478873239436624</v>
      </c>
      <c r="H13" s="193" t="s">
        <v>89</v>
      </c>
      <c r="I13" s="193">
        <f t="shared" si="2"/>
        <v>41.549295774647888</v>
      </c>
      <c r="J13" s="194">
        <f>(F13-5)/1.42</f>
        <v>42.95774647887324</v>
      </c>
      <c r="K13" s="193">
        <f>J13+(6/1.42)</f>
        <v>47.183098591549296</v>
      </c>
      <c r="L13" s="195">
        <v>14</v>
      </c>
      <c r="M13" s="196" t="s">
        <v>90</v>
      </c>
      <c r="N13" s="196">
        <v>11.2</v>
      </c>
      <c r="O13" s="197">
        <v>124</v>
      </c>
      <c r="P13" s="197">
        <v>91</v>
      </c>
      <c r="Q13" s="197">
        <v>15434665</v>
      </c>
      <c r="R13" s="198">
        <f t="shared" si="3"/>
        <v>3778</v>
      </c>
      <c r="S13" s="199">
        <f t="shared" si="4"/>
        <v>90.671999999999997</v>
      </c>
      <c r="T13" s="199">
        <f t="shared" si="5"/>
        <v>3.778</v>
      </c>
      <c r="U13" s="200">
        <v>7.5</v>
      </c>
      <c r="V13" s="200">
        <f t="shared" si="6"/>
        <v>7.5</v>
      </c>
      <c r="W13" s="262" t="s">
        <v>132</v>
      </c>
      <c r="X13" s="256">
        <v>0</v>
      </c>
      <c r="Y13" s="256">
        <v>0</v>
      </c>
      <c r="Z13" s="256">
        <v>999</v>
      </c>
      <c r="AA13" s="256">
        <v>0</v>
      </c>
      <c r="AB13" s="256">
        <v>1049</v>
      </c>
      <c r="AC13" s="201" t="s">
        <v>91</v>
      </c>
      <c r="AD13" s="201" t="s">
        <v>91</v>
      </c>
      <c r="AE13" s="201" t="s">
        <v>91</v>
      </c>
      <c r="AF13" s="202" t="s">
        <v>91</v>
      </c>
      <c r="AG13" s="202">
        <v>32692482</v>
      </c>
      <c r="AH13" s="203">
        <f>IF(ISBLANK(AG13),"-",AG13-AG12)</f>
        <v>594</v>
      </c>
      <c r="AI13" s="204">
        <f t="shared" si="7"/>
        <v>157.22604552673371</v>
      </c>
      <c r="AJ13" s="205">
        <v>0</v>
      </c>
      <c r="AK13" s="205">
        <v>0</v>
      </c>
      <c r="AL13" s="205">
        <v>1</v>
      </c>
      <c r="AM13" s="205">
        <v>0</v>
      </c>
      <c r="AN13" s="205">
        <v>1</v>
      </c>
      <c r="AO13" s="205">
        <v>0.4</v>
      </c>
      <c r="AP13" s="256">
        <v>7202792</v>
      </c>
      <c r="AQ13" s="256">
        <f t="shared" si="8"/>
        <v>1367</v>
      </c>
      <c r="AR13" s="206"/>
      <c r="AS13" s="207" t="s">
        <v>114</v>
      </c>
      <c r="AV13" s="188" t="s">
        <v>95</v>
      </c>
      <c r="AW13" s="188" t="s">
        <v>96</v>
      </c>
      <c r="AY13" s="253" t="s">
        <v>136</v>
      </c>
    </row>
    <row r="14" spans="2:51" x14ac:dyDescent="0.25">
      <c r="B14" s="190">
        <v>2.125</v>
      </c>
      <c r="C14" s="190">
        <v>0.16666666666666699</v>
      </c>
      <c r="D14" s="191">
        <v>16</v>
      </c>
      <c r="E14" s="192">
        <f t="shared" si="0"/>
        <v>11.267605633802818</v>
      </c>
      <c r="F14" s="255">
        <v>66</v>
      </c>
      <c r="G14" s="192">
        <f t="shared" si="1"/>
        <v>46.478873239436624</v>
      </c>
      <c r="H14" s="193" t="s">
        <v>89</v>
      </c>
      <c r="I14" s="193">
        <f t="shared" si="2"/>
        <v>41.549295774647888</v>
      </c>
      <c r="J14" s="194">
        <f>(F14-5)/1.42</f>
        <v>42.95774647887324</v>
      </c>
      <c r="K14" s="193">
        <f>J14+(6/1.42)</f>
        <v>47.183098591549296</v>
      </c>
      <c r="L14" s="195">
        <v>14</v>
      </c>
      <c r="M14" s="196" t="s">
        <v>90</v>
      </c>
      <c r="N14" s="196">
        <v>12.8</v>
      </c>
      <c r="O14" s="197">
        <v>126</v>
      </c>
      <c r="P14" s="197">
        <v>93</v>
      </c>
      <c r="Q14" s="197">
        <v>15438396</v>
      </c>
      <c r="R14" s="198">
        <f t="shared" si="3"/>
        <v>3731</v>
      </c>
      <c r="S14" s="199">
        <f t="shared" si="4"/>
        <v>89.543999999999997</v>
      </c>
      <c r="T14" s="199">
        <f t="shared" si="5"/>
        <v>3.7309999999999999</v>
      </c>
      <c r="U14" s="200">
        <v>8.6999999999999993</v>
      </c>
      <c r="V14" s="200">
        <f t="shared" si="6"/>
        <v>8.6999999999999993</v>
      </c>
      <c r="W14" s="262" t="s">
        <v>132</v>
      </c>
      <c r="X14" s="256">
        <v>0</v>
      </c>
      <c r="Y14" s="256">
        <v>0</v>
      </c>
      <c r="Z14" s="256">
        <v>998</v>
      </c>
      <c r="AA14" s="256">
        <v>0</v>
      </c>
      <c r="AB14" s="256">
        <v>1049</v>
      </c>
      <c r="AC14" s="201" t="s">
        <v>91</v>
      </c>
      <c r="AD14" s="201" t="s">
        <v>91</v>
      </c>
      <c r="AE14" s="201" t="s">
        <v>91</v>
      </c>
      <c r="AF14" s="202" t="s">
        <v>91</v>
      </c>
      <c r="AG14" s="202">
        <v>32693058</v>
      </c>
      <c r="AH14" s="203">
        <f t="shared" ref="AH14:AH34" si="9">IF(ISBLANK(AG14),"-",AG14-AG13)</f>
        <v>576</v>
      </c>
      <c r="AI14" s="204">
        <f t="shared" si="7"/>
        <v>154.38220316269098</v>
      </c>
      <c r="AJ14" s="205">
        <v>0</v>
      </c>
      <c r="AK14" s="205">
        <v>0</v>
      </c>
      <c r="AL14" s="205">
        <v>1</v>
      </c>
      <c r="AM14" s="205">
        <v>0</v>
      </c>
      <c r="AN14" s="205">
        <v>1</v>
      </c>
      <c r="AO14" s="205">
        <v>0.4</v>
      </c>
      <c r="AP14" s="256">
        <v>7204007</v>
      </c>
      <c r="AQ14" s="256">
        <f t="shared" si="8"/>
        <v>1215</v>
      </c>
      <c r="AR14" s="206"/>
      <c r="AS14" s="207" t="s">
        <v>114</v>
      </c>
      <c r="AT14" s="209"/>
      <c r="AV14" s="188" t="s">
        <v>97</v>
      </c>
      <c r="AW14" s="188" t="s">
        <v>98</v>
      </c>
      <c r="AY14" s="253" t="s">
        <v>135</v>
      </c>
    </row>
    <row r="15" spans="2:51" x14ac:dyDescent="0.25">
      <c r="B15" s="190">
        <v>2.1666666666666701</v>
      </c>
      <c r="C15" s="190">
        <v>0.20833333333333301</v>
      </c>
      <c r="D15" s="191">
        <v>18</v>
      </c>
      <c r="E15" s="192">
        <f t="shared" si="0"/>
        <v>12.67605633802817</v>
      </c>
      <c r="F15" s="255">
        <v>66</v>
      </c>
      <c r="G15" s="192">
        <f t="shared" si="1"/>
        <v>46.478873239436624</v>
      </c>
      <c r="H15" s="193" t="s">
        <v>89</v>
      </c>
      <c r="I15" s="193">
        <f t="shared" si="2"/>
        <v>41.549295774647888</v>
      </c>
      <c r="J15" s="194">
        <f>(F15-5)/1.42</f>
        <v>42.95774647887324</v>
      </c>
      <c r="K15" s="193">
        <f>J15+(6/1.42)</f>
        <v>47.183098591549296</v>
      </c>
      <c r="L15" s="195">
        <v>18</v>
      </c>
      <c r="M15" s="196" t="s">
        <v>90</v>
      </c>
      <c r="N15" s="196">
        <v>13.1</v>
      </c>
      <c r="O15" s="197">
        <v>105</v>
      </c>
      <c r="P15" s="197">
        <v>107</v>
      </c>
      <c r="Q15" s="197">
        <v>15442484</v>
      </c>
      <c r="R15" s="198">
        <f t="shared" si="3"/>
        <v>4088</v>
      </c>
      <c r="S15" s="199">
        <f t="shared" si="4"/>
        <v>98.111999999999995</v>
      </c>
      <c r="T15" s="199">
        <f t="shared" si="5"/>
        <v>4.0880000000000001</v>
      </c>
      <c r="U15" s="200">
        <v>9.5</v>
      </c>
      <c r="V15" s="200">
        <f t="shared" si="6"/>
        <v>9.5</v>
      </c>
      <c r="W15" s="262" t="s">
        <v>132</v>
      </c>
      <c r="X15" s="256">
        <v>0</v>
      </c>
      <c r="Y15" s="256">
        <v>0</v>
      </c>
      <c r="Z15" s="256">
        <v>999</v>
      </c>
      <c r="AA15" s="256">
        <v>0</v>
      </c>
      <c r="AB15" s="256">
        <v>1049</v>
      </c>
      <c r="AC15" s="201" t="s">
        <v>91</v>
      </c>
      <c r="AD15" s="201" t="s">
        <v>91</v>
      </c>
      <c r="AE15" s="201" t="s">
        <v>91</v>
      </c>
      <c r="AF15" s="202" t="s">
        <v>91</v>
      </c>
      <c r="AG15" s="202">
        <v>32693658</v>
      </c>
      <c r="AH15" s="203">
        <f t="shared" si="9"/>
        <v>600</v>
      </c>
      <c r="AI15" s="204">
        <f t="shared" si="7"/>
        <v>146.77103718199609</v>
      </c>
      <c r="AJ15" s="205">
        <v>0</v>
      </c>
      <c r="AK15" s="205">
        <v>0</v>
      </c>
      <c r="AL15" s="205">
        <v>1</v>
      </c>
      <c r="AM15" s="205">
        <v>0</v>
      </c>
      <c r="AN15" s="205">
        <v>1</v>
      </c>
      <c r="AO15" s="205">
        <v>0.4</v>
      </c>
      <c r="AP15" s="256">
        <v>7204776</v>
      </c>
      <c r="AQ15" s="256">
        <f t="shared" si="8"/>
        <v>769</v>
      </c>
      <c r="AR15" s="206"/>
      <c r="AS15" s="207" t="s">
        <v>114</v>
      </c>
      <c r="AV15" s="188" t="s">
        <v>99</v>
      </c>
      <c r="AW15" s="188" t="s">
        <v>100</v>
      </c>
      <c r="AY15" s="253" t="s">
        <v>143</v>
      </c>
    </row>
    <row r="16" spans="2:51" x14ac:dyDescent="0.25">
      <c r="B16" s="190">
        <v>2.2083333333333299</v>
      </c>
      <c r="C16" s="190">
        <v>0.25</v>
      </c>
      <c r="D16" s="191">
        <v>9</v>
      </c>
      <c r="E16" s="192">
        <f t="shared" si="0"/>
        <v>6.3380281690140849</v>
      </c>
      <c r="F16" s="210">
        <v>68</v>
      </c>
      <c r="G16" s="192">
        <f t="shared" si="1"/>
        <v>47.887323943661976</v>
      </c>
      <c r="H16" s="193" t="s">
        <v>89</v>
      </c>
      <c r="I16" s="193">
        <f t="shared" si="2"/>
        <v>46.478873239436624</v>
      </c>
      <c r="J16" s="194">
        <f t="shared" ref="J16:J25" si="10">F16/1.42</f>
        <v>47.887323943661976</v>
      </c>
      <c r="K16" s="193">
        <f>J16+1.42</f>
        <v>49.307323943661977</v>
      </c>
      <c r="L16" s="195">
        <v>19</v>
      </c>
      <c r="M16" s="196" t="s">
        <v>101</v>
      </c>
      <c r="N16" s="196">
        <v>13.1</v>
      </c>
      <c r="O16" s="197">
        <v>125</v>
      </c>
      <c r="P16" s="197">
        <v>122</v>
      </c>
      <c r="Q16" s="197">
        <v>15447140</v>
      </c>
      <c r="R16" s="198">
        <f t="shared" si="3"/>
        <v>4656</v>
      </c>
      <c r="S16" s="199">
        <f t="shared" si="4"/>
        <v>111.744</v>
      </c>
      <c r="T16" s="199">
        <f t="shared" si="5"/>
        <v>4.6559999999999997</v>
      </c>
      <c r="U16" s="200">
        <v>9.5</v>
      </c>
      <c r="V16" s="200">
        <f t="shared" si="6"/>
        <v>9.5</v>
      </c>
      <c r="W16" s="262" t="s">
        <v>132</v>
      </c>
      <c r="X16" s="256">
        <v>0</v>
      </c>
      <c r="Y16" s="256">
        <v>0</v>
      </c>
      <c r="Z16" s="256">
        <v>1169</v>
      </c>
      <c r="AA16" s="256">
        <v>0</v>
      </c>
      <c r="AB16" s="256">
        <v>1180</v>
      </c>
      <c r="AC16" s="201" t="s">
        <v>91</v>
      </c>
      <c r="AD16" s="201" t="s">
        <v>91</v>
      </c>
      <c r="AE16" s="201" t="s">
        <v>91</v>
      </c>
      <c r="AF16" s="202" t="s">
        <v>91</v>
      </c>
      <c r="AG16" s="202">
        <v>32694418</v>
      </c>
      <c r="AH16" s="203">
        <f t="shared" si="9"/>
        <v>760</v>
      </c>
      <c r="AI16" s="204">
        <f t="shared" si="7"/>
        <v>163.23024054982818</v>
      </c>
      <c r="AJ16" s="205">
        <v>0</v>
      </c>
      <c r="AK16" s="205">
        <v>0</v>
      </c>
      <c r="AL16" s="205">
        <v>1</v>
      </c>
      <c r="AM16" s="205">
        <v>0</v>
      </c>
      <c r="AN16" s="205">
        <v>1</v>
      </c>
      <c r="AO16" s="329">
        <v>0</v>
      </c>
      <c r="AP16" s="256">
        <v>7204776</v>
      </c>
      <c r="AQ16" s="256">
        <f t="shared" si="8"/>
        <v>0</v>
      </c>
      <c r="AR16" s="208"/>
      <c r="AS16" s="207" t="s">
        <v>102</v>
      </c>
      <c r="AV16" s="188" t="s">
        <v>103</v>
      </c>
      <c r="AW16" s="188" t="s">
        <v>104</v>
      </c>
      <c r="AY16" s="253" t="s">
        <v>133</v>
      </c>
    </row>
    <row r="17" spans="1:51" x14ac:dyDescent="0.25">
      <c r="B17" s="190">
        <v>2.25</v>
      </c>
      <c r="C17" s="190">
        <v>0.29166666666666702</v>
      </c>
      <c r="D17" s="191">
        <v>8</v>
      </c>
      <c r="E17" s="192">
        <f t="shared" si="0"/>
        <v>5.6338028169014089</v>
      </c>
      <c r="F17" s="210">
        <v>83</v>
      </c>
      <c r="G17" s="192">
        <f t="shared" si="1"/>
        <v>58.450704225352112</v>
      </c>
      <c r="H17" s="193" t="s">
        <v>89</v>
      </c>
      <c r="I17" s="193">
        <f t="shared" si="2"/>
        <v>57.04225352112676</v>
      </c>
      <c r="J17" s="194">
        <f t="shared" si="10"/>
        <v>58.450704225352112</v>
      </c>
      <c r="K17" s="193">
        <f t="shared" ref="K17:K22" si="11">J17+1.42</f>
        <v>59.870704225352114</v>
      </c>
      <c r="L17" s="195">
        <v>19</v>
      </c>
      <c r="M17" s="196" t="s">
        <v>101</v>
      </c>
      <c r="N17" s="196">
        <v>16.7</v>
      </c>
      <c r="O17" s="197">
        <v>136</v>
      </c>
      <c r="P17" s="197">
        <v>148</v>
      </c>
      <c r="Q17" s="197">
        <v>15453275</v>
      </c>
      <c r="R17" s="198">
        <f t="shared" si="3"/>
        <v>6135</v>
      </c>
      <c r="S17" s="199">
        <f t="shared" si="4"/>
        <v>147.24</v>
      </c>
      <c r="T17" s="199">
        <f t="shared" si="5"/>
        <v>6.1349999999999998</v>
      </c>
      <c r="U17" s="200">
        <v>9</v>
      </c>
      <c r="V17" s="200">
        <f t="shared" si="6"/>
        <v>9</v>
      </c>
      <c r="W17" s="262" t="s">
        <v>152</v>
      </c>
      <c r="X17" s="256">
        <v>0</v>
      </c>
      <c r="Y17" s="256">
        <v>1048</v>
      </c>
      <c r="Z17" s="256">
        <v>1195</v>
      </c>
      <c r="AA17" s="256">
        <v>1185</v>
      </c>
      <c r="AB17" s="256">
        <v>1195</v>
      </c>
      <c r="AC17" s="201" t="s">
        <v>91</v>
      </c>
      <c r="AD17" s="201" t="s">
        <v>91</v>
      </c>
      <c r="AE17" s="201" t="s">
        <v>91</v>
      </c>
      <c r="AF17" s="202" t="s">
        <v>91</v>
      </c>
      <c r="AG17" s="202">
        <v>32695790</v>
      </c>
      <c r="AH17" s="203">
        <f t="shared" si="9"/>
        <v>1372</v>
      </c>
      <c r="AI17" s="204">
        <f t="shared" si="7"/>
        <v>223.63488182559087</v>
      </c>
      <c r="AJ17" s="205">
        <v>0</v>
      </c>
      <c r="AK17" s="205">
        <v>1</v>
      </c>
      <c r="AL17" s="205">
        <v>1</v>
      </c>
      <c r="AM17" s="205">
        <v>1</v>
      </c>
      <c r="AN17" s="205">
        <v>1</v>
      </c>
      <c r="AO17" s="329">
        <v>0</v>
      </c>
      <c r="AP17" s="256">
        <v>7204776</v>
      </c>
      <c r="AQ17" s="256">
        <f t="shared" si="8"/>
        <v>0</v>
      </c>
      <c r="AR17" s="206"/>
      <c r="AS17" s="207" t="s">
        <v>102</v>
      </c>
      <c r="AT17" s="209"/>
      <c r="AV17" s="188" t="s">
        <v>105</v>
      </c>
      <c r="AW17" s="188" t="s">
        <v>106</v>
      </c>
      <c r="AY17" s="257"/>
    </row>
    <row r="18" spans="1:51" x14ac:dyDescent="0.25">
      <c r="B18" s="190">
        <v>2.2916666666666701</v>
      </c>
      <c r="C18" s="190">
        <v>0.33333333333333298</v>
      </c>
      <c r="D18" s="191">
        <v>8</v>
      </c>
      <c r="E18" s="192">
        <f t="shared" si="0"/>
        <v>5.6338028169014089</v>
      </c>
      <c r="F18" s="210">
        <v>83</v>
      </c>
      <c r="G18" s="192">
        <f t="shared" si="1"/>
        <v>58.450704225352112</v>
      </c>
      <c r="H18" s="193" t="s">
        <v>89</v>
      </c>
      <c r="I18" s="193">
        <f t="shared" si="2"/>
        <v>57.04225352112676</v>
      </c>
      <c r="J18" s="194">
        <f t="shared" si="10"/>
        <v>58.450704225352112</v>
      </c>
      <c r="K18" s="193">
        <f t="shared" si="11"/>
        <v>59.870704225352114</v>
      </c>
      <c r="L18" s="195">
        <v>19</v>
      </c>
      <c r="M18" s="196" t="s">
        <v>101</v>
      </c>
      <c r="N18" s="196">
        <v>17.3</v>
      </c>
      <c r="O18" s="197">
        <v>134</v>
      </c>
      <c r="P18" s="197">
        <v>150</v>
      </c>
      <c r="Q18" s="197">
        <v>15459427</v>
      </c>
      <c r="R18" s="198">
        <f t="shared" si="3"/>
        <v>6152</v>
      </c>
      <c r="S18" s="199">
        <f t="shared" si="4"/>
        <v>147.648</v>
      </c>
      <c r="T18" s="199">
        <f t="shared" si="5"/>
        <v>6.1520000000000001</v>
      </c>
      <c r="U18" s="200">
        <v>8.3000000000000007</v>
      </c>
      <c r="V18" s="200">
        <f t="shared" si="6"/>
        <v>8.3000000000000007</v>
      </c>
      <c r="W18" s="262" t="s">
        <v>152</v>
      </c>
      <c r="X18" s="256">
        <v>0</v>
      </c>
      <c r="Y18" s="256">
        <v>1081</v>
      </c>
      <c r="Z18" s="256">
        <v>1195</v>
      </c>
      <c r="AA18" s="256">
        <v>1185</v>
      </c>
      <c r="AB18" s="256">
        <v>1195</v>
      </c>
      <c r="AC18" s="201" t="s">
        <v>91</v>
      </c>
      <c r="AD18" s="201" t="s">
        <v>91</v>
      </c>
      <c r="AE18" s="201" t="s">
        <v>91</v>
      </c>
      <c r="AF18" s="202" t="s">
        <v>91</v>
      </c>
      <c r="AG18" s="202">
        <v>32697178</v>
      </c>
      <c r="AH18" s="203">
        <f t="shared" si="9"/>
        <v>1388</v>
      </c>
      <c r="AI18" s="204">
        <f t="shared" si="7"/>
        <v>225.61768530559166</v>
      </c>
      <c r="AJ18" s="205">
        <v>0</v>
      </c>
      <c r="AK18" s="205">
        <v>1</v>
      </c>
      <c r="AL18" s="205">
        <v>1</v>
      </c>
      <c r="AM18" s="205">
        <v>1</v>
      </c>
      <c r="AN18" s="205">
        <v>1</v>
      </c>
      <c r="AO18" s="329">
        <v>0</v>
      </c>
      <c r="AP18" s="256">
        <v>7204776</v>
      </c>
      <c r="AQ18" s="256">
        <f t="shared" si="8"/>
        <v>0</v>
      </c>
      <c r="AR18" s="206"/>
      <c r="AS18" s="207" t="s">
        <v>102</v>
      </c>
      <c r="AV18" s="188" t="s">
        <v>107</v>
      </c>
      <c r="AW18" s="188" t="s">
        <v>108</v>
      </c>
      <c r="AY18" s="257"/>
    </row>
    <row r="19" spans="1:51" x14ac:dyDescent="0.25">
      <c r="B19" s="190">
        <v>2.3333333333333299</v>
      </c>
      <c r="C19" s="190">
        <v>0.375</v>
      </c>
      <c r="D19" s="191">
        <v>8</v>
      </c>
      <c r="E19" s="192">
        <f t="shared" si="0"/>
        <v>5.6338028169014089</v>
      </c>
      <c r="F19" s="210">
        <v>83</v>
      </c>
      <c r="G19" s="192">
        <f t="shared" si="1"/>
        <v>58.450704225352112</v>
      </c>
      <c r="H19" s="193" t="s">
        <v>89</v>
      </c>
      <c r="I19" s="193">
        <f t="shared" si="2"/>
        <v>57.04225352112676</v>
      </c>
      <c r="J19" s="194">
        <f t="shared" si="10"/>
        <v>58.450704225352112</v>
      </c>
      <c r="K19" s="193">
        <f t="shared" si="11"/>
        <v>59.870704225352114</v>
      </c>
      <c r="L19" s="195">
        <v>19</v>
      </c>
      <c r="M19" s="196" t="s">
        <v>101</v>
      </c>
      <c r="N19" s="196">
        <v>18.399999999999999</v>
      </c>
      <c r="O19" s="197">
        <v>135</v>
      </c>
      <c r="P19" s="197">
        <v>149</v>
      </c>
      <c r="Q19" s="197">
        <v>15465548</v>
      </c>
      <c r="R19" s="198">
        <f t="shared" si="3"/>
        <v>6121</v>
      </c>
      <c r="S19" s="199">
        <f t="shared" si="4"/>
        <v>146.904</v>
      </c>
      <c r="T19" s="199">
        <f t="shared" si="5"/>
        <v>6.1210000000000004</v>
      </c>
      <c r="U19" s="200">
        <v>7.6</v>
      </c>
      <c r="V19" s="200">
        <f t="shared" si="6"/>
        <v>7.6</v>
      </c>
      <c r="W19" s="262" t="s">
        <v>152</v>
      </c>
      <c r="X19" s="256">
        <v>0</v>
      </c>
      <c r="Y19" s="256">
        <v>1094</v>
      </c>
      <c r="Z19" s="256">
        <v>1195</v>
      </c>
      <c r="AA19" s="256">
        <v>1185</v>
      </c>
      <c r="AB19" s="256">
        <v>1195</v>
      </c>
      <c r="AC19" s="201" t="s">
        <v>91</v>
      </c>
      <c r="AD19" s="201" t="s">
        <v>91</v>
      </c>
      <c r="AE19" s="201" t="s">
        <v>91</v>
      </c>
      <c r="AF19" s="202" t="s">
        <v>91</v>
      </c>
      <c r="AG19" s="202">
        <v>32698562</v>
      </c>
      <c r="AH19" s="203">
        <f t="shared" si="9"/>
        <v>1384</v>
      </c>
      <c r="AI19" s="204">
        <f t="shared" si="7"/>
        <v>226.10684528671783</v>
      </c>
      <c r="AJ19" s="205">
        <v>0</v>
      </c>
      <c r="AK19" s="205">
        <v>1</v>
      </c>
      <c r="AL19" s="205">
        <v>1</v>
      </c>
      <c r="AM19" s="205">
        <v>1</v>
      </c>
      <c r="AN19" s="205">
        <v>1</v>
      </c>
      <c r="AO19" s="329">
        <v>0</v>
      </c>
      <c r="AP19" s="256">
        <v>7204776</v>
      </c>
      <c r="AQ19" s="256">
        <f t="shared" si="8"/>
        <v>0</v>
      </c>
      <c r="AR19" s="206"/>
      <c r="AS19" s="207" t="s">
        <v>102</v>
      </c>
      <c r="AV19" s="188" t="s">
        <v>109</v>
      </c>
      <c r="AW19" s="188" t="s">
        <v>110</v>
      </c>
      <c r="AY19" s="257"/>
    </row>
    <row r="20" spans="1:51" x14ac:dyDescent="0.25">
      <c r="B20" s="190">
        <v>2.375</v>
      </c>
      <c r="C20" s="190">
        <v>0.41666666666666669</v>
      </c>
      <c r="D20" s="191">
        <v>7</v>
      </c>
      <c r="E20" s="192">
        <f t="shared" si="0"/>
        <v>4.9295774647887329</v>
      </c>
      <c r="F20" s="210">
        <v>83</v>
      </c>
      <c r="G20" s="192">
        <f t="shared" si="1"/>
        <v>58.450704225352112</v>
      </c>
      <c r="H20" s="193" t="s">
        <v>89</v>
      </c>
      <c r="I20" s="193">
        <f t="shared" si="2"/>
        <v>57.04225352112676</v>
      </c>
      <c r="J20" s="194">
        <f t="shared" si="10"/>
        <v>58.450704225352112</v>
      </c>
      <c r="K20" s="193">
        <f t="shared" si="11"/>
        <v>59.870704225352114</v>
      </c>
      <c r="L20" s="195">
        <v>19</v>
      </c>
      <c r="M20" s="196" t="s">
        <v>101</v>
      </c>
      <c r="N20" s="196">
        <v>17.7</v>
      </c>
      <c r="O20" s="197">
        <v>133</v>
      </c>
      <c r="P20" s="197">
        <v>146</v>
      </c>
      <c r="Q20" s="197">
        <v>15471746</v>
      </c>
      <c r="R20" s="198">
        <f t="shared" si="3"/>
        <v>6198</v>
      </c>
      <c r="S20" s="199">
        <f t="shared" si="4"/>
        <v>148.75200000000001</v>
      </c>
      <c r="T20" s="199">
        <f t="shared" si="5"/>
        <v>6.1980000000000004</v>
      </c>
      <c r="U20" s="200">
        <v>6.8</v>
      </c>
      <c r="V20" s="200">
        <f t="shared" si="6"/>
        <v>6.8</v>
      </c>
      <c r="W20" s="262" t="s">
        <v>152</v>
      </c>
      <c r="X20" s="256">
        <v>0</v>
      </c>
      <c r="Y20" s="256">
        <v>1106</v>
      </c>
      <c r="Z20" s="256">
        <v>1195</v>
      </c>
      <c r="AA20" s="256">
        <v>1185</v>
      </c>
      <c r="AB20" s="256">
        <v>1195</v>
      </c>
      <c r="AC20" s="201" t="s">
        <v>91</v>
      </c>
      <c r="AD20" s="201" t="s">
        <v>91</v>
      </c>
      <c r="AE20" s="201" t="s">
        <v>91</v>
      </c>
      <c r="AF20" s="202" t="s">
        <v>91</v>
      </c>
      <c r="AG20" s="202">
        <v>32699970</v>
      </c>
      <c r="AH20" s="203">
        <f t="shared" si="9"/>
        <v>1408</v>
      </c>
      <c r="AI20" s="204">
        <f t="shared" si="7"/>
        <v>227.17005485640527</v>
      </c>
      <c r="AJ20" s="205">
        <v>0</v>
      </c>
      <c r="AK20" s="205">
        <v>1</v>
      </c>
      <c r="AL20" s="205">
        <v>1</v>
      </c>
      <c r="AM20" s="205">
        <v>1</v>
      </c>
      <c r="AN20" s="205">
        <v>1</v>
      </c>
      <c r="AO20" s="329">
        <v>0</v>
      </c>
      <c r="AP20" s="256">
        <v>7204776</v>
      </c>
      <c r="AQ20" s="256">
        <f t="shared" si="8"/>
        <v>0</v>
      </c>
      <c r="AR20" s="208"/>
      <c r="AS20" s="207" t="s">
        <v>102</v>
      </c>
      <c r="AY20" s="257"/>
    </row>
    <row r="21" spans="1:51" x14ac:dyDescent="0.25">
      <c r="B21" s="190">
        <v>2.4166666666666701</v>
      </c>
      <c r="C21" s="190">
        <v>0.45833333333333298</v>
      </c>
      <c r="D21" s="191">
        <v>8</v>
      </c>
      <c r="E21" s="192">
        <f t="shared" si="0"/>
        <v>5.6338028169014089</v>
      </c>
      <c r="F21" s="210">
        <v>83</v>
      </c>
      <c r="G21" s="192">
        <f t="shared" si="1"/>
        <v>58.450704225352112</v>
      </c>
      <c r="H21" s="193" t="s">
        <v>89</v>
      </c>
      <c r="I21" s="193">
        <f t="shared" si="2"/>
        <v>57.04225352112676</v>
      </c>
      <c r="J21" s="194">
        <f t="shared" si="10"/>
        <v>58.450704225352112</v>
      </c>
      <c r="K21" s="193">
        <f t="shared" si="11"/>
        <v>59.870704225352114</v>
      </c>
      <c r="L21" s="195">
        <v>19</v>
      </c>
      <c r="M21" s="196" t="s">
        <v>101</v>
      </c>
      <c r="N21" s="196">
        <v>17.7</v>
      </c>
      <c r="O21" s="197">
        <v>134</v>
      </c>
      <c r="P21" s="197">
        <v>149</v>
      </c>
      <c r="Q21" s="197">
        <v>15477876</v>
      </c>
      <c r="R21" s="198">
        <f>Q21-Q20</f>
        <v>6130</v>
      </c>
      <c r="S21" s="199">
        <f t="shared" si="4"/>
        <v>147.12</v>
      </c>
      <c r="T21" s="199">
        <f t="shared" si="5"/>
        <v>6.13</v>
      </c>
      <c r="U21" s="200">
        <v>6.2</v>
      </c>
      <c r="V21" s="200">
        <f t="shared" si="6"/>
        <v>6.2</v>
      </c>
      <c r="W21" s="262" t="s">
        <v>152</v>
      </c>
      <c r="X21" s="256">
        <v>0</v>
      </c>
      <c r="Y21" s="256">
        <v>1088</v>
      </c>
      <c r="Z21" s="256">
        <v>1195</v>
      </c>
      <c r="AA21" s="256">
        <v>1185</v>
      </c>
      <c r="AB21" s="256">
        <v>1195</v>
      </c>
      <c r="AC21" s="201" t="s">
        <v>91</v>
      </c>
      <c r="AD21" s="201" t="s">
        <v>91</v>
      </c>
      <c r="AE21" s="201" t="s">
        <v>91</v>
      </c>
      <c r="AF21" s="202" t="s">
        <v>91</v>
      </c>
      <c r="AG21" s="202">
        <v>32701366</v>
      </c>
      <c r="AH21" s="203">
        <f t="shared" si="9"/>
        <v>1396</v>
      </c>
      <c r="AI21" s="204">
        <f t="shared" si="7"/>
        <v>227.73246329526918</v>
      </c>
      <c r="AJ21" s="205">
        <v>0</v>
      </c>
      <c r="AK21" s="205">
        <v>1</v>
      </c>
      <c r="AL21" s="205">
        <v>1</v>
      </c>
      <c r="AM21" s="205">
        <v>1</v>
      </c>
      <c r="AN21" s="205">
        <v>1</v>
      </c>
      <c r="AO21" s="329">
        <v>0</v>
      </c>
      <c r="AP21" s="256">
        <v>7204776</v>
      </c>
      <c r="AQ21" s="256">
        <f t="shared" si="8"/>
        <v>0</v>
      </c>
      <c r="AR21" s="206"/>
      <c r="AS21" s="207" t="s">
        <v>102</v>
      </c>
      <c r="AY21" s="257"/>
    </row>
    <row r="22" spans="1:51" x14ac:dyDescent="0.25">
      <c r="B22" s="190">
        <v>2.4583333333333299</v>
      </c>
      <c r="C22" s="190">
        <v>0.5</v>
      </c>
      <c r="D22" s="191">
        <v>7</v>
      </c>
      <c r="E22" s="192">
        <f t="shared" si="0"/>
        <v>4.9295774647887329</v>
      </c>
      <c r="F22" s="210">
        <v>83</v>
      </c>
      <c r="G22" s="192">
        <f t="shared" si="1"/>
        <v>58.450704225352112</v>
      </c>
      <c r="H22" s="193" t="s">
        <v>89</v>
      </c>
      <c r="I22" s="193">
        <f t="shared" si="2"/>
        <v>57.04225352112676</v>
      </c>
      <c r="J22" s="194">
        <f t="shared" si="10"/>
        <v>58.450704225352112</v>
      </c>
      <c r="K22" s="193">
        <f t="shared" si="11"/>
        <v>59.870704225352114</v>
      </c>
      <c r="L22" s="195">
        <v>19</v>
      </c>
      <c r="M22" s="196" t="s">
        <v>101</v>
      </c>
      <c r="N22" s="196">
        <v>17.3</v>
      </c>
      <c r="O22" s="197">
        <v>131</v>
      </c>
      <c r="P22" s="197">
        <v>146</v>
      </c>
      <c r="Q22" s="197">
        <v>15483994</v>
      </c>
      <c r="R22" s="198">
        <f t="shared" si="3"/>
        <v>6118</v>
      </c>
      <c r="S22" s="199">
        <f t="shared" si="4"/>
        <v>146.83199999999999</v>
      </c>
      <c r="T22" s="199">
        <f t="shared" si="5"/>
        <v>6.1180000000000003</v>
      </c>
      <c r="U22" s="200">
        <v>5.5</v>
      </c>
      <c r="V22" s="200">
        <f t="shared" si="6"/>
        <v>5.5</v>
      </c>
      <c r="W22" s="262" t="s">
        <v>152</v>
      </c>
      <c r="X22" s="256">
        <v>0</v>
      </c>
      <c r="Y22" s="256">
        <v>1089</v>
      </c>
      <c r="Z22" s="256">
        <v>1195</v>
      </c>
      <c r="AA22" s="256">
        <v>1185</v>
      </c>
      <c r="AB22" s="256">
        <v>1195</v>
      </c>
      <c r="AC22" s="201" t="s">
        <v>91</v>
      </c>
      <c r="AD22" s="201" t="s">
        <v>91</v>
      </c>
      <c r="AE22" s="201" t="s">
        <v>91</v>
      </c>
      <c r="AF22" s="202" t="s">
        <v>91</v>
      </c>
      <c r="AG22" s="202">
        <v>32702754</v>
      </c>
      <c r="AH22" s="203">
        <f t="shared" si="9"/>
        <v>1388</v>
      </c>
      <c r="AI22" s="204">
        <f t="shared" si="7"/>
        <v>226.87152664269368</v>
      </c>
      <c r="AJ22" s="205">
        <v>0</v>
      </c>
      <c r="AK22" s="205">
        <v>1</v>
      </c>
      <c r="AL22" s="205">
        <v>1</v>
      </c>
      <c r="AM22" s="205">
        <v>1</v>
      </c>
      <c r="AN22" s="205">
        <v>1</v>
      </c>
      <c r="AO22" s="329">
        <v>0</v>
      </c>
      <c r="AP22" s="256">
        <v>7204776</v>
      </c>
      <c r="AQ22" s="256">
        <f t="shared" si="8"/>
        <v>0</v>
      </c>
      <c r="AR22" s="206"/>
      <c r="AS22" s="207" t="s">
        <v>102</v>
      </c>
      <c r="AV22" s="211" t="s">
        <v>111</v>
      </c>
      <c r="AY22" s="257"/>
    </row>
    <row r="23" spans="1:51" x14ac:dyDescent="0.25">
      <c r="A23" s="301" t="s">
        <v>144</v>
      </c>
      <c r="B23" s="190">
        <v>2.5</v>
      </c>
      <c r="C23" s="190">
        <v>0.54166666666666696</v>
      </c>
      <c r="D23" s="191">
        <v>5</v>
      </c>
      <c r="E23" s="192">
        <f t="shared" si="0"/>
        <v>3.5211267605633805</v>
      </c>
      <c r="F23" s="255">
        <v>81</v>
      </c>
      <c r="G23" s="192">
        <f t="shared" si="1"/>
        <v>57.04225352112676</v>
      </c>
      <c r="H23" s="193" t="s">
        <v>89</v>
      </c>
      <c r="I23" s="193">
        <f t="shared" si="2"/>
        <v>55.633802816901408</v>
      </c>
      <c r="J23" s="194">
        <f t="shared" si="10"/>
        <v>57.04225352112676</v>
      </c>
      <c r="K23" s="193">
        <f>J23+(6/1.42)</f>
        <v>61.267605633802816</v>
      </c>
      <c r="L23" s="195">
        <v>19</v>
      </c>
      <c r="M23" s="196" t="s">
        <v>101</v>
      </c>
      <c r="N23" s="196">
        <v>17.5</v>
      </c>
      <c r="O23" s="197">
        <v>132</v>
      </c>
      <c r="P23" s="197">
        <v>139</v>
      </c>
      <c r="Q23" s="197">
        <v>15489742</v>
      </c>
      <c r="R23" s="198">
        <f t="shared" si="3"/>
        <v>5748</v>
      </c>
      <c r="S23" s="199">
        <f t="shared" si="4"/>
        <v>137.952</v>
      </c>
      <c r="T23" s="199">
        <f t="shared" si="5"/>
        <v>5.7480000000000002</v>
      </c>
      <c r="U23" s="200">
        <v>5.0999999999999996</v>
      </c>
      <c r="V23" s="200">
        <f t="shared" si="6"/>
        <v>5.0999999999999996</v>
      </c>
      <c r="W23" s="262" t="s">
        <v>152</v>
      </c>
      <c r="X23" s="256">
        <v>0</v>
      </c>
      <c r="Y23" s="256">
        <v>1048</v>
      </c>
      <c r="Z23" s="256">
        <v>1195</v>
      </c>
      <c r="AA23" s="256">
        <v>1185</v>
      </c>
      <c r="AB23" s="256">
        <v>1195</v>
      </c>
      <c r="AC23" s="201" t="s">
        <v>91</v>
      </c>
      <c r="AD23" s="201" t="s">
        <v>91</v>
      </c>
      <c r="AE23" s="201" t="s">
        <v>91</v>
      </c>
      <c r="AF23" s="202" t="s">
        <v>91</v>
      </c>
      <c r="AG23" s="202">
        <v>32704104</v>
      </c>
      <c r="AH23" s="203">
        <f t="shared" si="9"/>
        <v>1350</v>
      </c>
      <c r="AI23" s="204">
        <f t="shared" si="7"/>
        <v>234.86430062630478</v>
      </c>
      <c r="AJ23" s="205">
        <v>0</v>
      </c>
      <c r="AK23" s="205">
        <v>1</v>
      </c>
      <c r="AL23" s="205">
        <v>1</v>
      </c>
      <c r="AM23" s="205">
        <v>1</v>
      </c>
      <c r="AN23" s="205">
        <v>1</v>
      </c>
      <c r="AO23" s="329">
        <v>0</v>
      </c>
      <c r="AP23" s="256">
        <v>7204776</v>
      </c>
      <c r="AQ23" s="256">
        <f t="shared" si="8"/>
        <v>0</v>
      </c>
      <c r="AR23" s="206"/>
      <c r="AS23" s="207" t="s">
        <v>114</v>
      </c>
      <c r="AT23" s="209"/>
      <c r="AV23" s="212" t="s">
        <v>112</v>
      </c>
      <c r="AW23" s="213" t="s">
        <v>113</v>
      </c>
      <c r="AY23" s="257"/>
    </row>
    <row r="24" spans="1:51" x14ac:dyDescent="0.25">
      <c r="B24" s="190">
        <v>2.5416666666666701</v>
      </c>
      <c r="C24" s="190">
        <v>0.58333333333333404</v>
      </c>
      <c r="D24" s="191">
        <v>4</v>
      </c>
      <c r="E24" s="192">
        <f t="shared" si="0"/>
        <v>2.8169014084507045</v>
      </c>
      <c r="F24" s="255">
        <v>81</v>
      </c>
      <c r="G24" s="192">
        <f t="shared" si="1"/>
        <v>57.04225352112676</v>
      </c>
      <c r="H24" s="193" t="s">
        <v>89</v>
      </c>
      <c r="I24" s="193">
        <f t="shared" si="2"/>
        <v>55.633802816901408</v>
      </c>
      <c r="J24" s="194">
        <f t="shared" si="10"/>
        <v>57.04225352112676</v>
      </c>
      <c r="K24" s="193">
        <f t="shared" ref="K24:K34" si="12">J24+(6/1.42)</f>
        <v>61.267605633802816</v>
      </c>
      <c r="L24" s="195">
        <v>18</v>
      </c>
      <c r="M24" s="196" t="s">
        <v>101</v>
      </c>
      <c r="N24" s="196">
        <v>17.3</v>
      </c>
      <c r="O24" s="197">
        <v>131</v>
      </c>
      <c r="P24" s="197">
        <v>134</v>
      </c>
      <c r="Q24" s="197">
        <v>15495434</v>
      </c>
      <c r="R24" s="198">
        <f t="shared" si="3"/>
        <v>5692</v>
      </c>
      <c r="S24" s="199">
        <f t="shared" si="4"/>
        <v>136.608</v>
      </c>
      <c r="T24" s="199">
        <f t="shared" si="5"/>
        <v>5.6920000000000002</v>
      </c>
      <c r="U24" s="200">
        <v>4.7</v>
      </c>
      <c r="V24" s="200">
        <f t="shared" si="6"/>
        <v>4.7</v>
      </c>
      <c r="W24" s="262" t="s">
        <v>152</v>
      </c>
      <c r="X24" s="256">
        <v>0</v>
      </c>
      <c r="Y24" s="256">
        <v>1039</v>
      </c>
      <c r="Z24" s="256">
        <v>1195</v>
      </c>
      <c r="AA24" s="256">
        <v>1185</v>
      </c>
      <c r="AB24" s="256">
        <v>1195</v>
      </c>
      <c r="AC24" s="201" t="s">
        <v>91</v>
      </c>
      <c r="AD24" s="201" t="s">
        <v>91</v>
      </c>
      <c r="AE24" s="201" t="s">
        <v>91</v>
      </c>
      <c r="AF24" s="202" t="s">
        <v>91</v>
      </c>
      <c r="AG24" s="202">
        <v>32705436</v>
      </c>
      <c r="AH24" s="203">
        <f t="shared" si="9"/>
        <v>1332</v>
      </c>
      <c r="AI24" s="204">
        <f t="shared" si="7"/>
        <v>234.01264933239634</v>
      </c>
      <c r="AJ24" s="205">
        <v>0</v>
      </c>
      <c r="AK24" s="205">
        <v>1</v>
      </c>
      <c r="AL24" s="205">
        <v>1</v>
      </c>
      <c r="AM24" s="205">
        <v>1</v>
      </c>
      <c r="AN24" s="205">
        <v>1</v>
      </c>
      <c r="AO24" s="329">
        <v>0</v>
      </c>
      <c r="AP24" s="256">
        <v>7204776</v>
      </c>
      <c r="AQ24" s="256">
        <f t="shared" si="8"/>
        <v>0</v>
      </c>
      <c r="AR24" s="208"/>
      <c r="AS24" s="207" t="s">
        <v>114</v>
      </c>
      <c r="AV24" s="214" t="s">
        <v>30</v>
      </c>
      <c r="AW24" s="214">
        <v>14.7</v>
      </c>
      <c r="AY24" s="257"/>
    </row>
    <row r="25" spans="1:51" x14ac:dyDescent="0.25">
      <c r="B25" s="190">
        <v>2.5833333333333299</v>
      </c>
      <c r="C25" s="190">
        <v>0.625</v>
      </c>
      <c r="D25" s="191">
        <v>5</v>
      </c>
      <c r="E25" s="192">
        <f t="shared" si="0"/>
        <v>3.5211267605633805</v>
      </c>
      <c r="F25" s="255">
        <v>81</v>
      </c>
      <c r="G25" s="192">
        <f t="shared" si="1"/>
        <v>57.04225352112676</v>
      </c>
      <c r="H25" s="193" t="s">
        <v>89</v>
      </c>
      <c r="I25" s="193">
        <f t="shared" si="2"/>
        <v>55.633802816901408</v>
      </c>
      <c r="J25" s="194">
        <f t="shared" si="10"/>
        <v>57.04225352112676</v>
      </c>
      <c r="K25" s="193">
        <f t="shared" si="12"/>
        <v>61.267605633802816</v>
      </c>
      <c r="L25" s="195">
        <v>18</v>
      </c>
      <c r="M25" s="196" t="s">
        <v>101</v>
      </c>
      <c r="N25" s="196">
        <v>16.899999999999999</v>
      </c>
      <c r="O25" s="197">
        <v>133</v>
      </c>
      <c r="P25" s="197">
        <v>131</v>
      </c>
      <c r="Q25" s="197">
        <v>15501071</v>
      </c>
      <c r="R25" s="198">
        <f t="shared" si="3"/>
        <v>5637</v>
      </c>
      <c r="S25" s="199">
        <f t="shared" si="4"/>
        <v>135.28800000000001</v>
      </c>
      <c r="T25" s="199">
        <f t="shared" si="5"/>
        <v>5.6369999999999996</v>
      </c>
      <c r="U25" s="200">
        <v>4.5</v>
      </c>
      <c r="V25" s="200">
        <f t="shared" si="6"/>
        <v>4.5</v>
      </c>
      <c r="W25" s="262" t="s">
        <v>152</v>
      </c>
      <c r="X25" s="256">
        <v>0</v>
      </c>
      <c r="Y25" s="256">
        <v>1004</v>
      </c>
      <c r="Z25" s="256">
        <v>1195</v>
      </c>
      <c r="AA25" s="256">
        <v>1185</v>
      </c>
      <c r="AB25" s="256">
        <v>1195</v>
      </c>
      <c r="AC25" s="201" t="s">
        <v>91</v>
      </c>
      <c r="AD25" s="201" t="s">
        <v>91</v>
      </c>
      <c r="AE25" s="201" t="s">
        <v>91</v>
      </c>
      <c r="AF25" s="202" t="s">
        <v>91</v>
      </c>
      <c r="AG25" s="202">
        <v>32706752</v>
      </c>
      <c r="AH25" s="203">
        <f t="shared" si="9"/>
        <v>1316</v>
      </c>
      <c r="AI25" s="204">
        <f t="shared" si="7"/>
        <v>233.45751286145114</v>
      </c>
      <c r="AJ25" s="205">
        <v>0</v>
      </c>
      <c r="AK25" s="205">
        <v>1</v>
      </c>
      <c r="AL25" s="205">
        <v>1</v>
      </c>
      <c r="AM25" s="205">
        <v>1</v>
      </c>
      <c r="AN25" s="205">
        <v>1</v>
      </c>
      <c r="AO25" s="329">
        <v>0</v>
      </c>
      <c r="AP25" s="256">
        <v>7204776</v>
      </c>
      <c r="AQ25" s="256">
        <f t="shared" si="8"/>
        <v>0</v>
      </c>
      <c r="AR25" s="206"/>
      <c r="AS25" s="207" t="s">
        <v>114</v>
      </c>
      <c r="AV25" s="214" t="s">
        <v>75</v>
      </c>
      <c r="AW25" s="214">
        <v>10.36</v>
      </c>
      <c r="AY25" s="257"/>
    </row>
    <row r="26" spans="1:51" x14ac:dyDescent="0.25">
      <c r="B26" s="190">
        <v>2.625</v>
      </c>
      <c r="C26" s="190">
        <v>0.66666666666666696</v>
      </c>
      <c r="D26" s="191">
        <v>5</v>
      </c>
      <c r="E26" s="192">
        <f t="shared" si="0"/>
        <v>3.5211267605633805</v>
      </c>
      <c r="F26" s="255">
        <v>81</v>
      </c>
      <c r="G26" s="192">
        <f t="shared" si="1"/>
        <v>57.04225352112676</v>
      </c>
      <c r="H26" s="193" t="s">
        <v>89</v>
      </c>
      <c r="I26" s="193">
        <f t="shared" si="2"/>
        <v>53.521126760563384</v>
      </c>
      <c r="J26" s="194">
        <f>(F26-3)/1.42</f>
        <v>54.929577464788736</v>
      </c>
      <c r="K26" s="193">
        <f t="shared" si="12"/>
        <v>59.154929577464792</v>
      </c>
      <c r="L26" s="195">
        <v>18</v>
      </c>
      <c r="M26" s="196" t="s">
        <v>101</v>
      </c>
      <c r="N26" s="196">
        <v>16.7</v>
      </c>
      <c r="O26" s="197">
        <v>132</v>
      </c>
      <c r="P26" s="197">
        <v>132</v>
      </c>
      <c r="Q26" s="197">
        <v>15506646</v>
      </c>
      <c r="R26" s="198">
        <f t="shared" si="3"/>
        <v>5575</v>
      </c>
      <c r="S26" s="199">
        <f t="shared" si="4"/>
        <v>133.80000000000001</v>
      </c>
      <c r="T26" s="199">
        <f t="shared" si="5"/>
        <v>5.5750000000000002</v>
      </c>
      <c r="U26" s="200">
        <v>4.3</v>
      </c>
      <c r="V26" s="200">
        <f t="shared" si="6"/>
        <v>4.3</v>
      </c>
      <c r="W26" s="262" t="s">
        <v>152</v>
      </c>
      <c r="X26" s="256">
        <v>0</v>
      </c>
      <c r="Y26" s="256">
        <v>1025</v>
      </c>
      <c r="Z26" s="256">
        <v>1195</v>
      </c>
      <c r="AA26" s="256">
        <v>1185</v>
      </c>
      <c r="AB26" s="256">
        <v>1195</v>
      </c>
      <c r="AC26" s="201" t="s">
        <v>91</v>
      </c>
      <c r="AD26" s="201" t="s">
        <v>91</v>
      </c>
      <c r="AE26" s="201" t="s">
        <v>91</v>
      </c>
      <c r="AF26" s="202" t="s">
        <v>91</v>
      </c>
      <c r="AG26" s="202">
        <v>32708062</v>
      </c>
      <c r="AH26" s="203">
        <f t="shared" si="9"/>
        <v>1310</v>
      </c>
      <c r="AI26" s="204">
        <f t="shared" si="7"/>
        <v>234.97757847533632</v>
      </c>
      <c r="AJ26" s="205">
        <v>0</v>
      </c>
      <c r="AK26" s="205">
        <v>1</v>
      </c>
      <c r="AL26" s="205">
        <v>1</v>
      </c>
      <c r="AM26" s="205">
        <v>1</v>
      </c>
      <c r="AN26" s="205">
        <v>1</v>
      </c>
      <c r="AO26" s="329">
        <v>0</v>
      </c>
      <c r="AP26" s="256">
        <v>7204776</v>
      </c>
      <c r="AQ26" s="256">
        <f t="shared" si="8"/>
        <v>0</v>
      </c>
      <c r="AR26" s="206"/>
      <c r="AS26" s="207" t="s">
        <v>114</v>
      </c>
      <c r="AV26" s="214" t="s">
        <v>115</v>
      </c>
      <c r="AW26" s="214">
        <v>1.01325</v>
      </c>
      <c r="AY26" s="257"/>
    </row>
    <row r="27" spans="1:51" x14ac:dyDescent="0.25">
      <c r="B27" s="190">
        <v>2.6666666666666701</v>
      </c>
      <c r="C27" s="190">
        <v>0.70833333333333404</v>
      </c>
      <c r="D27" s="191">
        <v>3</v>
      </c>
      <c r="E27" s="192">
        <f t="shared" si="0"/>
        <v>2.1126760563380285</v>
      </c>
      <c r="F27" s="255">
        <v>81</v>
      </c>
      <c r="G27" s="192">
        <f t="shared" si="1"/>
        <v>57.04225352112676</v>
      </c>
      <c r="H27" s="193" t="s">
        <v>89</v>
      </c>
      <c r="I27" s="193">
        <f t="shared" si="2"/>
        <v>53.521126760563384</v>
      </c>
      <c r="J27" s="194">
        <f t="shared" ref="J27:J32" si="13">(F27-3)/1.42</f>
        <v>54.929577464788736</v>
      </c>
      <c r="K27" s="193">
        <f t="shared" si="12"/>
        <v>59.154929577464792</v>
      </c>
      <c r="L27" s="195">
        <v>18</v>
      </c>
      <c r="M27" s="196" t="s">
        <v>101</v>
      </c>
      <c r="N27" s="196">
        <v>16.7</v>
      </c>
      <c r="O27" s="197">
        <v>126</v>
      </c>
      <c r="P27" s="197">
        <v>134</v>
      </c>
      <c r="Q27" s="197">
        <v>15512237</v>
      </c>
      <c r="R27" s="198">
        <f t="shared" si="3"/>
        <v>5591</v>
      </c>
      <c r="S27" s="199">
        <f t="shared" si="4"/>
        <v>134.184</v>
      </c>
      <c r="T27" s="199">
        <f t="shared" si="5"/>
        <v>5.5910000000000002</v>
      </c>
      <c r="U27" s="200">
        <v>3.7</v>
      </c>
      <c r="V27" s="200">
        <f t="shared" si="6"/>
        <v>3.7</v>
      </c>
      <c r="W27" s="262" t="s">
        <v>152</v>
      </c>
      <c r="X27" s="256">
        <v>0</v>
      </c>
      <c r="Y27" s="256">
        <v>1080</v>
      </c>
      <c r="Z27" s="256">
        <v>1195</v>
      </c>
      <c r="AA27" s="256">
        <v>1185</v>
      </c>
      <c r="AB27" s="256">
        <v>1195</v>
      </c>
      <c r="AC27" s="201" t="s">
        <v>91</v>
      </c>
      <c r="AD27" s="201" t="s">
        <v>91</v>
      </c>
      <c r="AE27" s="201" t="s">
        <v>91</v>
      </c>
      <c r="AF27" s="202" t="s">
        <v>91</v>
      </c>
      <c r="AG27" s="202">
        <v>32709390</v>
      </c>
      <c r="AH27" s="203">
        <f t="shared" si="9"/>
        <v>1328</v>
      </c>
      <c r="AI27" s="204">
        <f t="shared" si="7"/>
        <v>237.5245930960472</v>
      </c>
      <c r="AJ27" s="205">
        <v>0</v>
      </c>
      <c r="AK27" s="205">
        <v>1</v>
      </c>
      <c r="AL27" s="205">
        <v>1</v>
      </c>
      <c r="AM27" s="205">
        <v>1</v>
      </c>
      <c r="AN27" s="205">
        <v>1</v>
      </c>
      <c r="AO27" s="329">
        <v>0</v>
      </c>
      <c r="AP27" s="256">
        <v>7204776</v>
      </c>
      <c r="AQ27" s="256">
        <f t="shared" si="8"/>
        <v>0</v>
      </c>
      <c r="AR27" s="206"/>
      <c r="AS27" s="207" t="s">
        <v>114</v>
      </c>
      <c r="AV27" s="214" t="s">
        <v>116</v>
      </c>
      <c r="AW27" s="214">
        <v>1</v>
      </c>
      <c r="AY27" s="257"/>
    </row>
    <row r="28" spans="1:51" x14ac:dyDescent="0.25">
      <c r="B28" s="190">
        <v>2.7083333333333299</v>
      </c>
      <c r="C28" s="190">
        <v>0.750000000000002</v>
      </c>
      <c r="D28" s="191">
        <v>3</v>
      </c>
      <c r="E28" s="192">
        <f t="shared" si="0"/>
        <v>2.1126760563380285</v>
      </c>
      <c r="F28" s="255">
        <v>78</v>
      </c>
      <c r="G28" s="192">
        <f t="shared" si="1"/>
        <v>54.929577464788736</v>
      </c>
      <c r="H28" s="193" t="s">
        <v>89</v>
      </c>
      <c r="I28" s="193">
        <f t="shared" si="2"/>
        <v>51.408450704225352</v>
      </c>
      <c r="J28" s="194">
        <f t="shared" si="13"/>
        <v>52.816901408450704</v>
      </c>
      <c r="K28" s="193">
        <f t="shared" si="12"/>
        <v>57.04225352112676</v>
      </c>
      <c r="L28" s="195">
        <v>18</v>
      </c>
      <c r="M28" s="196" t="s">
        <v>101</v>
      </c>
      <c r="N28" s="196">
        <v>16.7</v>
      </c>
      <c r="O28" s="197">
        <v>131</v>
      </c>
      <c r="P28" s="197">
        <v>135</v>
      </c>
      <c r="Q28" s="197">
        <v>15517874</v>
      </c>
      <c r="R28" s="198">
        <f t="shared" si="3"/>
        <v>5637</v>
      </c>
      <c r="S28" s="199">
        <f t="shared" si="4"/>
        <v>135.28800000000001</v>
      </c>
      <c r="T28" s="199">
        <f t="shared" si="5"/>
        <v>5.6369999999999996</v>
      </c>
      <c r="U28" s="200">
        <v>3.5</v>
      </c>
      <c r="V28" s="200">
        <f t="shared" si="6"/>
        <v>3.5</v>
      </c>
      <c r="W28" s="262" t="s">
        <v>152</v>
      </c>
      <c r="X28" s="256">
        <v>0</v>
      </c>
      <c r="Y28" s="256">
        <v>1012</v>
      </c>
      <c r="Z28" s="256">
        <v>1186</v>
      </c>
      <c r="AA28" s="256">
        <v>1185</v>
      </c>
      <c r="AB28" s="256">
        <v>1199</v>
      </c>
      <c r="AC28" s="201" t="s">
        <v>91</v>
      </c>
      <c r="AD28" s="201" t="s">
        <v>91</v>
      </c>
      <c r="AE28" s="201" t="s">
        <v>91</v>
      </c>
      <c r="AF28" s="202" t="s">
        <v>91</v>
      </c>
      <c r="AG28" s="202">
        <v>32710706</v>
      </c>
      <c r="AH28" s="203">
        <f t="shared" si="9"/>
        <v>1316</v>
      </c>
      <c r="AI28" s="204">
        <f t="shared" si="7"/>
        <v>233.45751286145114</v>
      </c>
      <c r="AJ28" s="205">
        <v>0</v>
      </c>
      <c r="AK28" s="205">
        <v>1</v>
      </c>
      <c r="AL28" s="205">
        <v>1</v>
      </c>
      <c r="AM28" s="205">
        <v>1</v>
      </c>
      <c r="AN28" s="205">
        <v>1</v>
      </c>
      <c r="AO28" s="329">
        <v>0</v>
      </c>
      <c r="AP28" s="256">
        <v>7204776</v>
      </c>
      <c r="AQ28" s="256">
        <f t="shared" si="8"/>
        <v>0</v>
      </c>
      <c r="AR28" s="208"/>
      <c r="AS28" s="207" t="s">
        <v>114</v>
      </c>
      <c r="AV28" s="214" t="s">
        <v>117</v>
      </c>
      <c r="AW28" s="214">
        <v>101.325</v>
      </c>
      <c r="AY28" s="257"/>
    </row>
    <row r="29" spans="1:51" x14ac:dyDescent="0.25">
      <c r="B29" s="190">
        <v>2.75</v>
      </c>
      <c r="C29" s="190">
        <v>0.79166666666666896</v>
      </c>
      <c r="D29" s="191">
        <v>3</v>
      </c>
      <c r="E29" s="192">
        <f t="shared" si="0"/>
        <v>2.1126760563380285</v>
      </c>
      <c r="F29" s="255">
        <v>78</v>
      </c>
      <c r="G29" s="192">
        <f t="shared" si="1"/>
        <v>54.929577464788736</v>
      </c>
      <c r="H29" s="193" t="s">
        <v>89</v>
      </c>
      <c r="I29" s="193">
        <f t="shared" si="2"/>
        <v>51.408450704225352</v>
      </c>
      <c r="J29" s="194">
        <f t="shared" si="13"/>
        <v>52.816901408450704</v>
      </c>
      <c r="K29" s="193">
        <f t="shared" si="12"/>
        <v>57.04225352112676</v>
      </c>
      <c r="L29" s="195">
        <v>18</v>
      </c>
      <c r="M29" s="196" t="s">
        <v>101</v>
      </c>
      <c r="N29" s="196">
        <v>16.600000000000001</v>
      </c>
      <c r="O29" s="197">
        <v>131</v>
      </c>
      <c r="P29" s="197">
        <v>134</v>
      </c>
      <c r="Q29" s="197">
        <v>15523371</v>
      </c>
      <c r="R29" s="198">
        <f t="shared" si="3"/>
        <v>5497</v>
      </c>
      <c r="S29" s="199">
        <f t="shared" si="4"/>
        <v>131.928</v>
      </c>
      <c r="T29" s="199">
        <f t="shared" si="5"/>
        <v>5.4969999999999999</v>
      </c>
      <c r="U29" s="200">
        <v>3.4</v>
      </c>
      <c r="V29" s="200">
        <f t="shared" si="6"/>
        <v>3.4</v>
      </c>
      <c r="W29" s="262" t="s">
        <v>152</v>
      </c>
      <c r="X29" s="256">
        <v>0</v>
      </c>
      <c r="Y29" s="256">
        <v>958</v>
      </c>
      <c r="Z29" s="256">
        <v>1176</v>
      </c>
      <c r="AA29" s="256">
        <v>1185</v>
      </c>
      <c r="AB29" s="256">
        <v>1180</v>
      </c>
      <c r="AC29" s="201" t="s">
        <v>91</v>
      </c>
      <c r="AD29" s="201" t="s">
        <v>91</v>
      </c>
      <c r="AE29" s="201" t="s">
        <v>91</v>
      </c>
      <c r="AF29" s="202" t="s">
        <v>91</v>
      </c>
      <c r="AG29" s="202">
        <v>32712002</v>
      </c>
      <c r="AH29" s="203">
        <f t="shared" si="9"/>
        <v>1296</v>
      </c>
      <c r="AI29" s="204">
        <f t="shared" si="7"/>
        <v>235.76496270693104</v>
      </c>
      <c r="AJ29" s="205">
        <v>0</v>
      </c>
      <c r="AK29" s="205">
        <v>1</v>
      </c>
      <c r="AL29" s="205">
        <v>1</v>
      </c>
      <c r="AM29" s="205">
        <v>1</v>
      </c>
      <c r="AN29" s="205">
        <v>1</v>
      </c>
      <c r="AO29" s="329">
        <v>0</v>
      </c>
      <c r="AP29" s="256">
        <v>7204776</v>
      </c>
      <c r="AQ29" s="256">
        <f t="shared" si="8"/>
        <v>0</v>
      </c>
      <c r="AR29" s="206"/>
      <c r="AS29" s="207" t="s">
        <v>114</v>
      </c>
      <c r="AY29" s="257"/>
    </row>
    <row r="30" spans="1:51" x14ac:dyDescent="0.25">
      <c r="B30" s="190">
        <v>2.7916666666666701</v>
      </c>
      <c r="C30" s="190">
        <v>0.83333333333333703</v>
      </c>
      <c r="D30" s="191">
        <v>4</v>
      </c>
      <c r="E30" s="192">
        <f t="shared" si="0"/>
        <v>2.8169014084507045</v>
      </c>
      <c r="F30" s="255">
        <v>76</v>
      </c>
      <c r="G30" s="192">
        <f t="shared" si="1"/>
        <v>53.521126760563384</v>
      </c>
      <c r="H30" s="193" t="s">
        <v>89</v>
      </c>
      <c r="I30" s="193">
        <f t="shared" si="2"/>
        <v>50</v>
      </c>
      <c r="J30" s="194">
        <f t="shared" si="13"/>
        <v>51.408450704225352</v>
      </c>
      <c r="K30" s="193">
        <f t="shared" si="12"/>
        <v>55.633802816901408</v>
      </c>
      <c r="L30" s="195">
        <v>18</v>
      </c>
      <c r="M30" s="196" t="s">
        <v>101</v>
      </c>
      <c r="N30" s="196">
        <v>16.600000000000001</v>
      </c>
      <c r="O30" s="197">
        <v>133</v>
      </c>
      <c r="P30" s="197">
        <v>135</v>
      </c>
      <c r="Q30" s="197">
        <v>15528628</v>
      </c>
      <c r="R30" s="198">
        <f t="shared" si="3"/>
        <v>5257</v>
      </c>
      <c r="S30" s="199">
        <f t="shared" si="4"/>
        <v>126.16800000000001</v>
      </c>
      <c r="T30" s="199">
        <f t="shared" si="5"/>
        <v>5.2569999999999997</v>
      </c>
      <c r="U30" s="200">
        <v>3.3</v>
      </c>
      <c r="V30" s="200">
        <f t="shared" si="6"/>
        <v>3.3</v>
      </c>
      <c r="W30" s="262" t="s">
        <v>152</v>
      </c>
      <c r="X30" s="256">
        <v>0</v>
      </c>
      <c r="Y30" s="256">
        <v>980</v>
      </c>
      <c r="Z30" s="256">
        <v>1155</v>
      </c>
      <c r="AA30" s="256">
        <v>1185</v>
      </c>
      <c r="AB30" s="256">
        <v>1150</v>
      </c>
      <c r="AC30" s="201" t="s">
        <v>91</v>
      </c>
      <c r="AD30" s="201" t="s">
        <v>91</v>
      </c>
      <c r="AE30" s="201" t="s">
        <v>91</v>
      </c>
      <c r="AF30" s="202" t="s">
        <v>91</v>
      </c>
      <c r="AG30" s="202">
        <v>32713202</v>
      </c>
      <c r="AH30" s="203">
        <f t="shared" si="9"/>
        <v>1200</v>
      </c>
      <c r="AI30" s="204">
        <f t="shared" si="7"/>
        <v>228.26707247479553</v>
      </c>
      <c r="AJ30" s="205">
        <v>0</v>
      </c>
      <c r="AK30" s="205">
        <v>1</v>
      </c>
      <c r="AL30" s="205">
        <v>1</v>
      </c>
      <c r="AM30" s="205">
        <v>1</v>
      </c>
      <c r="AN30" s="205">
        <v>1</v>
      </c>
      <c r="AO30" s="329">
        <v>0</v>
      </c>
      <c r="AP30" s="256">
        <v>7204776</v>
      </c>
      <c r="AQ30" s="256">
        <f t="shared" si="8"/>
        <v>0</v>
      </c>
      <c r="AR30" s="206"/>
      <c r="AS30" s="207" t="s">
        <v>114</v>
      </c>
      <c r="AV30" s="398" t="s">
        <v>118</v>
      </c>
      <c r="AW30" s="398"/>
      <c r="AY30" s="257"/>
    </row>
    <row r="31" spans="1:51" x14ac:dyDescent="0.25">
      <c r="B31" s="190">
        <v>2.8333333333333299</v>
      </c>
      <c r="C31" s="190">
        <v>0.875000000000004</v>
      </c>
      <c r="D31" s="191">
        <v>12</v>
      </c>
      <c r="E31" s="192">
        <f>D31/1.42</f>
        <v>8.4507042253521139</v>
      </c>
      <c r="F31" s="255">
        <v>76</v>
      </c>
      <c r="G31" s="192">
        <f t="shared" si="1"/>
        <v>53.521126760563384</v>
      </c>
      <c r="H31" s="193" t="s">
        <v>89</v>
      </c>
      <c r="I31" s="193">
        <f t="shared" si="2"/>
        <v>50</v>
      </c>
      <c r="J31" s="194">
        <f t="shared" si="13"/>
        <v>51.408450704225352</v>
      </c>
      <c r="K31" s="193">
        <f t="shared" si="12"/>
        <v>55.633802816901408</v>
      </c>
      <c r="L31" s="195">
        <v>18</v>
      </c>
      <c r="M31" s="196" t="s">
        <v>101</v>
      </c>
      <c r="N31" s="196">
        <v>16.100000000000001</v>
      </c>
      <c r="O31" s="197">
        <v>117</v>
      </c>
      <c r="P31" s="197">
        <v>122</v>
      </c>
      <c r="Q31" s="197">
        <v>15533856</v>
      </c>
      <c r="R31" s="198">
        <f t="shared" si="3"/>
        <v>5228</v>
      </c>
      <c r="S31" s="199">
        <f t="shared" si="4"/>
        <v>125.47199999999999</v>
      </c>
      <c r="T31" s="199">
        <f t="shared" si="5"/>
        <v>5.2279999999999998</v>
      </c>
      <c r="U31" s="200">
        <v>3</v>
      </c>
      <c r="V31" s="200">
        <f t="shared" si="6"/>
        <v>3</v>
      </c>
      <c r="W31" s="262" t="s">
        <v>153</v>
      </c>
      <c r="X31" s="256">
        <v>0</v>
      </c>
      <c r="Y31" s="256">
        <v>1019</v>
      </c>
      <c r="Z31" s="256">
        <v>1196</v>
      </c>
      <c r="AA31" s="256">
        <v>0</v>
      </c>
      <c r="AB31" s="256">
        <v>1199</v>
      </c>
      <c r="AC31" s="201" t="s">
        <v>91</v>
      </c>
      <c r="AD31" s="201" t="s">
        <v>91</v>
      </c>
      <c r="AE31" s="201" t="s">
        <v>91</v>
      </c>
      <c r="AF31" s="202" t="s">
        <v>91</v>
      </c>
      <c r="AG31" s="202">
        <v>32714250</v>
      </c>
      <c r="AH31" s="203">
        <f t="shared" si="9"/>
        <v>1048</v>
      </c>
      <c r="AI31" s="204">
        <f t="shared" si="7"/>
        <v>200.45906656465189</v>
      </c>
      <c r="AJ31" s="205">
        <v>0</v>
      </c>
      <c r="AK31" s="205">
        <v>1</v>
      </c>
      <c r="AL31" s="205">
        <v>1</v>
      </c>
      <c r="AM31" s="205">
        <v>0</v>
      </c>
      <c r="AN31" s="205">
        <v>1</v>
      </c>
      <c r="AO31" s="329">
        <v>0</v>
      </c>
      <c r="AP31" s="256">
        <v>7204776</v>
      </c>
      <c r="AQ31" s="256">
        <f t="shared" si="8"/>
        <v>0</v>
      </c>
      <c r="AR31" s="206"/>
      <c r="AS31" s="207" t="s">
        <v>114</v>
      </c>
      <c r="AV31" s="215" t="s">
        <v>30</v>
      </c>
      <c r="AW31" s="215" t="s">
        <v>75</v>
      </c>
      <c r="AY31" s="257"/>
    </row>
    <row r="32" spans="1:51" x14ac:dyDescent="0.25">
      <c r="B32" s="190">
        <v>2.875</v>
      </c>
      <c r="C32" s="190">
        <v>0.91666666666667096</v>
      </c>
      <c r="D32" s="191">
        <v>12</v>
      </c>
      <c r="E32" s="192">
        <f t="shared" si="0"/>
        <v>8.4507042253521139</v>
      </c>
      <c r="F32" s="255">
        <v>76</v>
      </c>
      <c r="G32" s="192">
        <f t="shared" si="1"/>
        <v>53.521126760563384</v>
      </c>
      <c r="H32" s="193" t="s">
        <v>89</v>
      </c>
      <c r="I32" s="193">
        <f t="shared" si="2"/>
        <v>50</v>
      </c>
      <c r="J32" s="194">
        <f t="shared" si="13"/>
        <v>51.408450704225352</v>
      </c>
      <c r="K32" s="193">
        <f t="shared" si="12"/>
        <v>55.633802816901408</v>
      </c>
      <c r="L32" s="195">
        <v>14</v>
      </c>
      <c r="M32" s="196" t="s">
        <v>119</v>
      </c>
      <c r="N32" s="196">
        <v>12.6</v>
      </c>
      <c r="O32" s="197">
        <v>115</v>
      </c>
      <c r="P32" s="197">
        <v>121</v>
      </c>
      <c r="Q32" s="197">
        <v>15539007</v>
      </c>
      <c r="R32" s="198">
        <f>Q32-Q31</f>
        <v>5151</v>
      </c>
      <c r="S32" s="199">
        <f t="shared" si="4"/>
        <v>123.624</v>
      </c>
      <c r="T32" s="199">
        <f t="shared" si="5"/>
        <v>5.1509999999999998</v>
      </c>
      <c r="U32" s="200">
        <v>2.6</v>
      </c>
      <c r="V32" s="200">
        <f t="shared" si="6"/>
        <v>2.6</v>
      </c>
      <c r="W32" s="262" t="s">
        <v>153</v>
      </c>
      <c r="X32" s="256">
        <v>0</v>
      </c>
      <c r="Y32" s="256">
        <v>1004</v>
      </c>
      <c r="Z32" s="256">
        <v>1196</v>
      </c>
      <c r="AA32" s="256">
        <v>0</v>
      </c>
      <c r="AB32" s="256">
        <v>1199</v>
      </c>
      <c r="AC32" s="201" t="s">
        <v>91</v>
      </c>
      <c r="AD32" s="201" t="s">
        <v>91</v>
      </c>
      <c r="AE32" s="201" t="s">
        <v>91</v>
      </c>
      <c r="AF32" s="202" t="s">
        <v>91</v>
      </c>
      <c r="AG32" s="202">
        <v>32715274</v>
      </c>
      <c r="AH32" s="203">
        <f t="shared" si="9"/>
        <v>1024</v>
      </c>
      <c r="AI32" s="204">
        <f t="shared" si="7"/>
        <v>198.79635022325763</v>
      </c>
      <c r="AJ32" s="205">
        <v>0</v>
      </c>
      <c r="AK32" s="205">
        <v>1</v>
      </c>
      <c r="AL32" s="205">
        <v>1</v>
      </c>
      <c r="AM32" s="205">
        <v>0</v>
      </c>
      <c r="AN32" s="205">
        <v>1</v>
      </c>
      <c r="AO32" s="329">
        <v>0</v>
      </c>
      <c r="AP32" s="256">
        <v>7204776</v>
      </c>
      <c r="AQ32" s="256">
        <f t="shared" si="8"/>
        <v>0</v>
      </c>
      <c r="AR32" s="208"/>
      <c r="AS32" s="207" t="s">
        <v>114</v>
      </c>
      <c r="AV32" s="216">
        <v>1</v>
      </c>
      <c r="AW32" s="216">
        <f>IFERROR(AV32*VLOOKUP(AV31,AV24:AW28,2,FALSE)/VLOOKUP(AW31,AV24:AW28,2,FALSE),"Enter Unit and Value")</f>
        <v>1.4189189189189189</v>
      </c>
      <c r="AY32" s="257"/>
    </row>
    <row r="33" spans="2:51" x14ac:dyDescent="0.25">
      <c r="B33" s="190">
        <v>2.9166666666666701</v>
      </c>
      <c r="C33" s="190">
        <v>0.95833333333333803</v>
      </c>
      <c r="D33" s="191">
        <v>7</v>
      </c>
      <c r="E33" s="192">
        <f t="shared" si="0"/>
        <v>4.9295774647887329</v>
      </c>
      <c r="F33" s="255">
        <v>66</v>
      </c>
      <c r="G33" s="192">
        <f t="shared" si="1"/>
        <v>46.478873239436624</v>
      </c>
      <c r="H33" s="193" t="s">
        <v>89</v>
      </c>
      <c r="I33" s="193">
        <f>J33-(2/1.42)</f>
        <v>41.549295774647888</v>
      </c>
      <c r="J33" s="194">
        <f t="shared" ref="J33:J34" si="14">(F33-5)/1.42</f>
        <v>42.95774647887324</v>
      </c>
      <c r="K33" s="193">
        <f t="shared" si="12"/>
        <v>47.183098591549296</v>
      </c>
      <c r="L33" s="195">
        <v>14</v>
      </c>
      <c r="M33" s="196" t="s">
        <v>119</v>
      </c>
      <c r="N33" s="196">
        <v>11.9</v>
      </c>
      <c r="O33" s="197">
        <v>122</v>
      </c>
      <c r="P33" s="197">
        <v>104</v>
      </c>
      <c r="Q33" s="197">
        <v>15543471</v>
      </c>
      <c r="R33" s="198">
        <f t="shared" si="3"/>
        <v>4464</v>
      </c>
      <c r="S33" s="199">
        <f t="shared" si="4"/>
        <v>107.136</v>
      </c>
      <c r="T33" s="199">
        <f t="shared" si="5"/>
        <v>4.4640000000000004</v>
      </c>
      <c r="U33" s="200">
        <v>3.1</v>
      </c>
      <c r="V33" s="200">
        <f t="shared" si="6"/>
        <v>3.1</v>
      </c>
      <c r="W33" s="262" t="s">
        <v>132</v>
      </c>
      <c r="X33" s="256">
        <v>0</v>
      </c>
      <c r="Y33" s="256">
        <v>0</v>
      </c>
      <c r="Z33" s="256">
        <v>1143</v>
      </c>
      <c r="AA33" s="256">
        <v>0</v>
      </c>
      <c r="AB33" s="256">
        <v>1110</v>
      </c>
      <c r="AC33" s="201" t="s">
        <v>91</v>
      </c>
      <c r="AD33" s="201" t="s">
        <v>91</v>
      </c>
      <c r="AE33" s="201" t="s">
        <v>91</v>
      </c>
      <c r="AF33" s="202" t="s">
        <v>91</v>
      </c>
      <c r="AG33" s="202">
        <v>32716084</v>
      </c>
      <c r="AH33" s="203">
        <f t="shared" si="9"/>
        <v>810</v>
      </c>
      <c r="AI33" s="204">
        <f t="shared" si="7"/>
        <v>181.45161290322579</v>
      </c>
      <c r="AJ33" s="205">
        <v>0</v>
      </c>
      <c r="AK33" s="205">
        <v>0</v>
      </c>
      <c r="AL33" s="205">
        <v>1</v>
      </c>
      <c r="AM33" s="205">
        <v>0</v>
      </c>
      <c r="AN33" s="205">
        <v>1</v>
      </c>
      <c r="AO33" s="329">
        <v>0.3</v>
      </c>
      <c r="AP33" s="256">
        <v>7205264</v>
      </c>
      <c r="AQ33" s="256">
        <f t="shared" si="8"/>
        <v>488</v>
      </c>
      <c r="AR33" s="206"/>
      <c r="AS33" s="207" t="s">
        <v>114</v>
      </c>
      <c r="AY33" s="257"/>
    </row>
    <row r="34" spans="2:51" x14ac:dyDescent="0.25">
      <c r="B34" s="190">
        <v>2.9583333333333299</v>
      </c>
      <c r="C34" s="190">
        <v>1</v>
      </c>
      <c r="D34" s="191">
        <v>11</v>
      </c>
      <c r="E34" s="192">
        <f t="shared" si="0"/>
        <v>7.746478873239437</v>
      </c>
      <c r="F34" s="255">
        <v>66</v>
      </c>
      <c r="G34" s="192">
        <f t="shared" si="1"/>
        <v>46.478873239436624</v>
      </c>
      <c r="H34" s="193" t="s">
        <v>89</v>
      </c>
      <c r="I34" s="193">
        <f t="shared" si="2"/>
        <v>41.549295774647888</v>
      </c>
      <c r="J34" s="194">
        <f t="shared" si="14"/>
        <v>42.95774647887324</v>
      </c>
      <c r="K34" s="193">
        <f t="shared" si="12"/>
        <v>47.183098591549296</v>
      </c>
      <c r="L34" s="195">
        <v>14</v>
      </c>
      <c r="M34" s="196" t="s">
        <v>119</v>
      </c>
      <c r="N34" s="217">
        <v>11.5</v>
      </c>
      <c r="O34" s="197">
        <v>120</v>
      </c>
      <c r="P34" s="197">
        <v>99</v>
      </c>
      <c r="Q34" s="197">
        <v>15547660</v>
      </c>
      <c r="R34" s="198">
        <f t="shared" si="3"/>
        <v>4189</v>
      </c>
      <c r="S34" s="199">
        <f t="shared" si="4"/>
        <v>100.536</v>
      </c>
      <c r="T34" s="199">
        <f t="shared" si="5"/>
        <v>4.1890000000000001</v>
      </c>
      <c r="U34" s="200">
        <v>3.8</v>
      </c>
      <c r="V34" s="200">
        <f t="shared" si="6"/>
        <v>3.8</v>
      </c>
      <c r="W34" s="262" t="s">
        <v>132</v>
      </c>
      <c r="X34" s="256">
        <v>0</v>
      </c>
      <c r="Y34" s="256">
        <v>0</v>
      </c>
      <c r="Z34" s="256">
        <v>1043</v>
      </c>
      <c r="AA34" s="256">
        <v>0</v>
      </c>
      <c r="AB34" s="256">
        <v>1110</v>
      </c>
      <c r="AC34" s="201" t="s">
        <v>91</v>
      </c>
      <c r="AD34" s="201" t="s">
        <v>91</v>
      </c>
      <c r="AE34" s="201" t="s">
        <v>91</v>
      </c>
      <c r="AF34" s="202" t="s">
        <v>91</v>
      </c>
      <c r="AG34" s="202">
        <v>32716798</v>
      </c>
      <c r="AH34" s="203">
        <f t="shared" si="9"/>
        <v>714</v>
      </c>
      <c r="AI34" s="204">
        <f t="shared" si="7"/>
        <v>170.44640725710192</v>
      </c>
      <c r="AJ34" s="205">
        <v>0</v>
      </c>
      <c r="AK34" s="205">
        <v>0</v>
      </c>
      <c r="AL34" s="205">
        <v>1</v>
      </c>
      <c r="AM34" s="205">
        <v>0</v>
      </c>
      <c r="AN34" s="205">
        <v>1</v>
      </c>
      <c r="AO34" s="329">
        <v>0.3</v>
      </c>
      <c r="AP34" s="328">
        <v>7206005</v>
      </c>
      <c r="AQ34" s="256">
        <f t="shared" si="8"/>
        <v>741</v>
      </c>
      <c r="AR34" s="206"/>
      <c r="AS34" s="207" t="s">
        <v>114</v>
      </c>
      <c r="AV34" s="212" t="s">
        <v>120</v>
      </c>
      <c r="AW34" s="218" t="s">
        <v>31</v>
      </c>
      <c r="AY34" s="257"/>
    </row>
    <row r="35" spans="2:51" x14ac:dyDescent="0.25">
      <c r="B35" s="219"/>
      <c r="C35" s="220"/>
      <c r="D35" s="219"/>
      <c r="E35" s="221"/>
      <c r="F35" s="221"/>
      <c r="G35" s="222"/>
      <c r="H35" s="223"/>
      <c r="I35" s="221"/>
      <c r="J35" s="221"/>
      <c r="K35" s="222"/>
      <c r="L35" s="399" t="s">
        <v>121</v>
      </c>
      <c r="M35" s="400"/>
      <c r="N35" s="401"/>
      <c r="O35" s="224"/>
      <c r="P35" s="224">
        <f>AVERAGE(P11:P34)</f>
        <v>125.16666666666667</v>
      </c>
      <c r="Q35" s="225">
        <f>Q34-Q10</f>
        <v>124454</v>
      </c>
      <c r="R35" s="226">
        <f>SUM(R11:R34)</f>
        <v>124454</v>
      </c>
      <c r="S35" s="227">
        <f>AVERAGE(S11:S34)</f>
        <v>124.45399999999999</v>
      </c>
      <c r="T35" s="227">
        <f>SUM(T11:T34)</f>
        <v>124.45400000000001</v>
      </c>
      <c r="U35" s="223"/>
      <c r="V35" s="223"/>
      <c r="W35" s="213"/>
      <c r="X35" s="228"/>
      <c r="Y35" s="229"/>
      <c r="Z35" s="229"/>
      <c r="AA35" s="229"/>
      <c r="AB35" s="230"/>
      <c r="AC35" s="228"/>
      <c r="AD35" s="229"/>
      <c r="AE35" s="230"/>
      <c r="AF35" s="231"/>
      <c r="AG35" s="232">
        <f>AG34-AG10</f>
        <v>26214</v>
      </c>
      <c r="AH35" s="233">
        <f>SUM(AH11:AH34)</f>
        <v>26214</v>
      </c>
      <c r="AI35" s="234">
        <f>$AH$35/$T35</f>
        <v>210.63204075401353</v>
      </c>
      <c r="AJ35" s="231"/>
      <c r="AK35" s="235"/>
      <c r="AL35" s="235"/>
      <c r="AM35" s="235"/>
      <c r="AN35" s="236"/>
      <c r="AO35" s="237"/>
      <c r="AP35" s="238"/>
      <c r="AQ35" s="239">
        <f>SUM(AQ11:AQ34)</f>
        <v>7107</v>
      </c>
      <c r="AR35" s="240" t="e">
        <f>AVERAGE(AR11:AR34)</f>
        <v>#DIV/0!</v>
      </c>
      <c r="AS35" s="237"/>
      <c r="AV35" s="241" t="s">
        <v>31</v>
      </c>
      <c r="AW35" s="241">
        <v>1</v>
      </c>
      <c r="AY35" s="257"/>
    </row>
    <row r="36" spans="2:51" x14ac:dyDescent="0.25">
      <c r="B36" s="242"/>
      <c r="C36" s="242"/>
      <c r="D36" s="242"/>
      <c r="E36" s="243"/>
      <c r="F36" s="243"/>
      <c r="G36" s="243"/>
      <c r="H36" s="243"/>
      <c r="I36" s="244"/>
      <c r="J36" s="244"/>
      <c r="K36" s="244"/>
      <c r="L36" s="254"/>
      <c r="M36" s="254"/>
      <c r="N36" s="254"/>
      <c r="O36" s="254"/>
      <c r="P36" s="254"/>
      <c r="Q36" s="254"/>
      <c r="R36" s="254"/>
      <c r="S36" s="254"/>
      <c r="T36" s="254"/>
      <c r="U36" s="245"/>
      <c r="V36" s="245"/>
      <c r="W36" s="254"/>
      <c r="X36" s="254"/>
      <c r="Y36" s="254"/>
      <c r="Z36" s="258"/>
      <c r="AA36" s="254"/>
      <c r="AB36" s="254"/>
      <c r="AC36" s="254"/>
      <c r="AD36" s="254"/>
      <c r="AE36" s="254"/>
      <c r="AH36" s="246"/>
      <c r="AM36" s="254"/>
      <c r="AN36" s="254"/>
      <c r="AO36" s="254"/>
      <c r="AP36" s="254"/>
      <c r="AQ36" s="254"/>
      <c r="AR36" s="254"/>
      <c r="AV36" s="241" t="s">
        <v>122</v>
      </c>
      <c r="AW36" s="241">
        <v>41.67</v>
      </c>
      <c r="AY36" s="257"/>
    </row>
    <row r="37" spans="2:51" x14ac:dyDescent="0.25">
      <c r="B37" s="275" t="s">
        <v>123</v>
      </c>
      <c r="C37" s="275"/>
      <c r="D37" s="275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58"/>
      <c r="X37" s="258"/>
      <c r="Y37" s="258"/>
      <c r="Z37" s="258"/>
      <c r="AA37" s="258"/>
      <c r="AB37" s="258"/>
      <c r="AC37" s="258"/>
      <c r="AD37" s="258"/>
      <c r="AE37" s="258"/>
      <c r="AM37" s="169"/>
      <c r="AN37" s="254"/>
      <c r="AO37" s="254"/>
      <c r="AP37" s="254"/>
      <c r="AQ37" s="254"/>
      <c r="AR37" s="258"/>
      <c r="AV37" s="241" t="s">
        <v>124</v>
      </c>
      <c r="AW37" s="241">
        <v>11.574999999999999</v>
      </c>
      <c r="AY37" s="257"/>
    </row>
    <row r="38" spans="2:51" x14ac:dyDescent="0.25">
      <c r="B38" s="356" t="s">
        <v>290</v>
      </c>
      <c r="C38" s="275"/>
      <c r="D38" s="275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58"/>
      <c r="X38" s="258"/>
      <c r="Y38" s="258"/>
      <c r="Z38" s="258"/>
      <c r="AA38" s="258"/>
      <c r="AB38" s="258"/>
      <c r="AC38" s="258"/>
      <c r="AD38" s="258"/>
      <c r="AE38" s="258"/>
      <c r="AM38" s="169"/>
      <c r="AN38" s="254"/>
      <c r="AO38" s="254"/>
      <c r="AP38" s="254"/>
      <c r="AQ38" s="254"/>
      <c r="AR38" s="258"/>
      <c r="AV38" s="247"/>
      <c r="AW38" s="247"/>
      <c r="AY38" s="257"/>
    </row>
    <row r="39" spans="2:51" x14ac:dyDescent="0.25">
      <c r="B39" s="295" t="s">
        <v>170</v>
      </c>
      <c r="C39" s="275"/>
      <c r="D39" s="275"/>
      <c r="E39" s="263"/>
      <c r="F39" s="263"/>
      <c r="G39" s="263"/>
      <c r="H39" s="263"/>
      <c r="I39" s="263"/>
      <c r="J39" s="263"/>
      <c r="K39" s="263"/>
      <c r="L39" s="263"/>
      <c r="M39" s="263"/>
      <c r="N39" s="263"/>
      <c r="O39" s="263"/>
      <c r="P39" s="263"/>
      <c r="Q39" s="263"/>
      <c r="R39" s="263"/>
      <c r="S39" s="263"/>
      <c r="T39" s="263"/>
      <c r="U39" s="263"/>
      <c r="V39" s="263"/>
      <c r="W39" s="258"/>
      <c r="X39" s="258"/>
      <c r="Y39" s="258"/>
      <c r="Z39" s="258"/>
      <c r="AA39" s="258"/>
      <c r="AB39" s="258"/>
      <c r="AC39" s="258"/>
      <c r="AD39" s="258"/>
      <c r="AE39" s="258"/>
      <c r="AM39" s="169"/>
      <c r="AN39" s="254"/>
      <c r="AO39" s="254"/>
      <c r="AP39" s="254"/>
      <c r="AQ39" s="254"/>
      <c r="AR39" s="258"/>
      <c r="AV39" s="247"/>
      <c r="AW39" s="247"/>
      <c r="AY39" s="257"/>
    </row>
    <row r="40" spans="2:51" x14ac:dyDescent="0.25">
      <c r="B40" s="273" t="s">
        <v>131</v>
      </c>
      <c r="C40" s="264"/>
      <c r="D40" s="264"/>
      <c r="E40" s="264"/>
      <c r="F40" s="264"/>
      <c r="G40" s="264"/>
      <c r="H40" s="264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3"/>
      <c r="T40" s="263"/>
      <c r="U40" s="263"/>
      <c r="V40" s="263"/>
      <c r="W40" s="258"/>
      <c r="X40" s="258"/>
      <c r="Y40" s="258"/>
      <c r="Z40" s="258"/>
      <c r="AA40" s="258"/>
      <c r="AB40" s="258"/>
      <c r="AC40" s="258"/>
      <c r="AD40" s="258"/>
      <c r="AE40" s="258"/>
      <c r="AM40" s="169"/>
      <c r="AN40" s="254"/>
      <c r="AO40" s="254"/>
      <c r="AP40" s="254"/>
      <c r="AQ40" s="254"/>
      <c r="AR40" s="258"/>
      <c r="AV40" s="247"/>
      <c r="AW40" s="247"/>
      <c r="AY40" s="257"/>
    </row>
    <row r="41" spans="2:51" x14ac:dyDescent="0.25">
      <c r="B41" s="276" t="s">
        <v>141</v>
      </c>
      <c r="C41" s="264"/>
      <c r="D41" s="264"/>
      <c r="E41" s="264"/>
      <c r="F41" s="264"/>
      <c r="G41" s="264"/>
      <c r="H41" s="264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3"/>
      <c r="T41" s="263"/>
      <c r="U41" s="263"/>
      <c r="V41" s="263"/>
      <c r="W41" s="258"/>
      <c r="X41" s="258"/>
      <c r="Y41" s="258"/>
      <c r="Z41" s="258"/>
      <c r="AA41" s="258"/>
      <c r="AB41" s="258"/>
      <c r="AC41" s="258"/>
      <c r="AD41" s="258"/>
      <c r="AE41" s="258"/>
      <c r="AM41" s="169"/>
      <c r="AN41" s="254"/>
      <c r="AO41" s="254"/>
      <c r="AP41" s="254"/>
      <c r="AQ41" s="254"/>
      <c r="AR41" s="258"/>
      <c r="AV41" s="247"/>
      <c r="AW41" s="247"/>
      <c r="AY41" s="257"/>
    </row>
    <row r="42" spans="2:51" x14ac:dyDescent="0.25">
      <c r="B42" s="268" t="s">
        <v>306</v>
      </c>
      <c r="C42" s="264"/>
      <c r="D42" s="264"/>
      <c r="E42" s="264"/>
      <c r="F42" s="264"/>
      <c r="G42" s="264"/>
      <c r="H42" s="264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9"/>
      <c r="T42" s="269"/>
      <c r="U42" s="269"/>
      <c r="V42" s="269"/>
      <c r="W42" s="258"/>
      <c r="X42" s="258"/>
      <c r="Y42" s="258"/>
      <c r="Z42" s="258"/>
      <c r="AA42" s="258"/>
      <c r="AB42" s="258"/>
      <c r="AC42" s="258"/>
      <c r="AD42" s="258"/>
      <c r="AE42" s="258"/>
      <c r="AM42" s="259"/>
      <c r="AN42" s="259"/>
      <c r="AO42" s="259"/>
      <c r="AP42" s="259"/>
      <c r="AQ42" s="259"/>
      <c r="AR42" s="259"/>
      <c r="AS42" s="260"/>
      <c r="AV42" s="257"/>
      <c r="AW42" s="301"/>
      <c r="AX42" s="301"/>
      <c r="AY42" s="301"/>
    </row>
    <row r="43" spans="2:51" x14ac:dyDescent="0.25">
      <c r="B43" s="276" t="s">
        <v>126</v>
      </c>
      <c r="C43" s="264"/>
      <c r="D43" s="264"/>
      <c r="E43" s="264"/>
      <c r="F43" s="264"/>
      <c r="G43" s="264"/>
      <c r="H43" s="264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9"/>
      <c r="T43" s="269"/>
      <c r="U43" s="269"/>
      <c r="V43" s="269"/>
      <c r="W43" s="258"/>
      <c r="X43" s="258"/>
      <c r="Y43" s="258"/>
      <c r="Z43" s="258"/>
      <c r="AA43" s="258"/>
      <c r="AB43" s="258"/>
      <c r="AC43" s="258"/>
      <c r="AD43" s="258"/>
      <c r="AE43" s="258"/>
      <c r="AM43" s="259"/>
      <c r="AN43" s="259"/>
      <c r="AO43" s="259"/>
      <c r="AP43" s="259"/>
      <c r="AQ43" s="259"/>
      <c r="AR43" s="259"/>
      <c r="AS43" s="260"/>
      <c r="AV43" s="257"/>
      <c r="AW43" s="301"/>
      <c r="AX43" s="301"/>
      <c r="AY43" s="301"/>
    </row>
    <row r="44" spans="2:51" x14ac:dyDescent="0.25">
      <c r="B44" s="336" t="s">
        <v>204</v>
      </c>
      <c r="C44" s="264"/>
      <c r="D44" s="264"/>
      <c r="E44" s="274"/>
      <c r="F44" s="274"/>
      <c r="G44" s="274"/>
      <c r="H44" s="264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9"/>
      <c r="T44" s="269"/>
      <c r="U44" s="269"/>
      <c r="V44" s="269"/>
      <c r="W44" s="258"/>
      <c r="X44" s="258"/>
      <c r="Y44" s="258"/>
      <c r="Z44" s="258"/>
      <c r="AA44" s="258"/>
      <c r="AB44" s="258"/>
      <c r="AC44" s="258"/>
      <c r="AD44" s="258"/>
      <c r="AE44" s="258"/>
      <c r="AM44" s="259"/>
      <c r="AN44" s="259"/>
      <c r="AO44" s="259"/>
      <c r="AP44" s="259"/>
      <c r="AQ44" s="259"/>
      <c r="AR44" s="259"/>
      <c r="AS44" s="260"/>
      <c r="AV44" s="257"/>
      <c r="AW44" s="301"/>
      <c r="AX44" s="301"/>
      <c r="AY44" s="301"/>
    </row>
    <row r="45" spans="2:51" x14ac:dyDescent="0.25">
      <c r="B45" s="276" t="s">
        <v>127</v>
      </c>
      <c r="C45" s="248"/>
      <c r="D45" s="248"/>
      <c r="E45" s="248"/>
      <c r="F45" s="248"/>
      <c r="G45" s="248"/>
      <c r="H45" s="248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9"/>
      <c r="T45" s="269"/>
      <c r="U45" s="269"/>
      <c r="V45" s="269"/>
      <c r="W45" s="258"/>
      <c r="X45" s="258"/>
      <c r="Y45" s="258"/>
      <c r="Z45" s="258"/>
      <c r="AA45" s="258"/>
      <c r="AB45" s="258"/>
      <c r="AC45" s="258"/>
      <c r="AD45" s="258"/>
      <c r="AE45" s="258"/>
      <c r="AM45" s="259"/>
      <c r="AN45" s="259"/>
      <c r="AO45" s="259"/>
      <c r="AP45" s="259"/>
      <c r="AQ45" s="259"/>
      <c r="AR45" s="259"/>
      <c r="AS45" s="260"/>
      <c r="AV45" s="257"/>
      <c r="AW45" s="301"/>
      <c r="AX45" s="301"/>
      <c r="AY45" s="301"/>
    </row>
    <row r="46" spans="2:51" x14ac:dyDescent="0.25">
      <c r="B46" s="267" t="s">
        <v>128</v>
      </c>
      <c r="C46" s="248"/>
      <c r="D46" s="248"/>
      <c r="E46" s="248"/>
      <c r="F46" s="248"/>
      <c r="G46" s="248"/>
      <c r="H46" s="248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9"/>
      <c r="T46" s="269"/>
      <c r="U46" s="269"/>
      <c r="V46" s="269"/>
      <c r="W46" s="258"/>
      <c r="X46" s="258"/>
      <c r="Y46" s="258"/>
      <c r="Z46" s="258"/>
      <c r="AA46" s="258"/>
      <c r="AB46" s="258"/>
      <c r="AC46" s="258"/>
      <c r="AD46" s="258"/>
      <c r="AE46" s="258"/>
      <c r="AM46" s="259"/>
      <c r="AN46" s="259"/>
      <c r="AO46" s="259"/>
      <c r="AP46" s="259"/>
      <c r="AQ46" s="259"/>
      <c r="AR46" s="259"/>
      <c r="AS46" s="260"/>
      <c r="AV46" s="257"/>
      <c r="AW46" s="301"/>
      <c r="AX46" s="301"/>
      <c r="AY46" s="301"/>
    </row>
    <row r="47" spans="2:51" x14ac:dyDescent="0.25">
      <c r="B47" s="267" t="s">
        <v>161</v>
      </c>
      <c r="C47" s="248"/>
      <c r="D47" s="248"/>
      <c r="E47" s="248"/>
      <c r="F47" s="248"/>
      <c r="G47" s="248"/>
      <c r="H47" s="248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9"/>
      <c r="T47" s="269"/>
      <c r="U47" s="269"/>
      <c r="V47" s="269"/>
      <c r="W47" s="258"/>
      <c r="X47" s="258"/>
      <c r="Y47" s="258"/>
      <c r="Z47" s="258"/>
      <c r="AA47" s="258"/>
      <c r="AB47" s="258"/>
      <c r="AC47" s="258"/>
      <c r="AD47" s="258"/>
      <c r="AE47" s="258"/>
      <c r="AM47" s="259"/>
      <c r="AN47" s="259"/>
      <c r="AO47" s="259"/>
      <c r="AP47" s="259"/>
      <c r="AQ47" s="259"/>
      <c r="AR47" s="259"/>
      <c r="AS47" s="260"/>
      <c r="AV47" s="257"/>
      <c r="AW47" s="301"/>
      <c r="AX47" s="301"/>
      <c r="AY47" s="301"/>
    </row>
    <row r="48" spans="2:51" x14ac:dyDescent="0.25">
      <c r="B48" s="276" t="s">
        <v>307</v>
      </c>
      <c r="C48" s="264"/>
      <c r="D48" s="264"/>
      <c r="E48" s="264"/>
      <c r="F48" s="264"/>
      <c r="G48" s="264"/>
      <c r="H48" s="264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9"/>
      <c r="T48" s="269"/>
      <c r="U48" s="269"/>
      <c r="V48" s="269"/>
      <c r="W48" s="258"/>
      <c r="X48" s="258"/>
      <c r="Y48" s="258"/>
      <c r="Z48" s="258"/>
      <c r="AA48" s="258"/>
      <c r="AB48" s="258"/>
      <c r="AC48" s="258"/>
      <c r="AD48" s="258"/>
      <c r="AE48" s="258"/>
      <c r="AM48" s="259"/>
      <c r="AN48" s="259"/>
      <c r="AO48" s="259"/>
      <c r="AP48" s="259"/>
      <c r="AQ48" s="259"/>
      <c r="AR48" s="259"/>
      <c r="AS48" s="260"/>
      <c r="AV48" s="257"/>
      <c r="AW48" s="301"/>
      <c r="AX48" s="301"/>
      <c r="AY48" s="301"/>
    </row>
    <row r="49" spans="2:51" x14ac:dyDescent="0.25">
      <c r="B49" s="276" t="s">
        <v>137</v>
      </c>
      <c r="C49" s="264"/>
      <c r="D49" s="264"/>
      <c r="E49" s="264"/>
      <c r="F49" s="264"/>
      <c r="G49" s="264"/>
      <c r="H49" s="264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9"/>
      <c r="U49" s="269"/>
      <c r="V49" s="269"/>
      <c r="W49" s="258"/>
      <c r="X49" s="258"/>
      <c r="Y49" s="258"/>
      <c r="Z49" s="258"/>
      <c r="AA49" s="258"/>
      <c r="AB49" s="258"/>
      <c r="AC49" s="258"/>
      <c r="AD49" s="258"/>
      <c r="AE49" s="258"/>
      <c r="AM49" s="259"/>
      <c r="AN49" s="259"/>
      <c r="AO49" s="259"/>
      <c r="AP49" s="259"/>
      <c r="AQ49" s="259"/>
      <c r="AR49" s="259"/>
      <c r="AS49" s="260"/>
      <c r="AV49" s="257"/>
      <c r="AW49" s="301"/>
      <c r="AX49" s="301"/>
      <c r="AY49" s="301"/>
    </row>
    <row r="50" spans="2:51" x14ac:dyDescent="0.25">
      <c r="B50" s="276" t="s">
        <v>138</v>
      </c>
      <c r="C50" s="264"/>
      <c r="D50" s="264"/>
      <c r="E50" s="264"/>
      <c r="F50" s="264"/>
      <c r="G50" s="264"/>
      <c r="H50" s="264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71"/>
      <c r="T50" s="269"/>
      <c r="U50" s="269"/>
      <c r="V50" s="269"/>
      <c r="W50" s="258"/>
      <c r="X50" s="258"/>
      <c r="Y50" s="258"/>
      <c r="Z50" s="258"/>
      <c r="AA50" s="258"/>
      <c r="AB50" s="258"/>
      <c r="AC50" s="258"/>
      <c r="AD50" s="258"/>
      <c r="AE50" s="258"/>
      <c r="AM50" s="259"/>
      <c r="AN50" s="259"/>
      <c r="AO50" s="259"/>
      <c r="AP50" s="259"/>
      <c r="AQ50" s="259"/>
      <c r="AR50" s="259"/>
      <c r="AS50" s="260"/>
      <c r="AV50" s="257"/>
      <c r="AW50" s="301"/>
      <c r="AX50" s="301"/>
      <c r="AY50" s="301"/>
    </row>
    <row r="51" spans="2:51" x14ac:dyDescent="0.25">
      <c r="B51" s="284" t="s">
        <v>139</v>
      </c>
      <c r="C51" s="264"/>
      <c r="D51" s="264"/>
      <c r="E51" s="264"/>
      <c r="F51" s="264"/>
      <c r="G51" s="264"/>
      <c r="H51" s="264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71"/>
      <c r="T51" s="269"/>
      <c r="U51" s="269"/>
      <c r="V51" s="269"/>
      <c r="W51" s="258"/>
      <c r="X51" s="258"/>
      <c r="Y51" s="258"/>
      <c r="Z51" s="258"/>
      <c r="AA51" s="258"/>
      <c r="AB51" s="258"/>
      <c r="AC51" s="258"/>
      <c r="AD51" s="258"/>
      <c r="AE51" s="258"/>
      <c r="AM51" s="259"/>
      <c r="AN51" s="259"/>
      <c r="AO51" s="259"/>
      <c r="AP51" s="259"/>
      <c r="AQ51" s="259"/>
      <c r="AR51" s="259"/>
      <c r="AS51" s="260"/>
      <c r="AV51" s="257"/>
      <c r="AW51" s="301"/>
      <c r="AX51" s="301"/>
      <c r="AY51" s="301"/>
    </row>
    <row r="52" spans="2:51" x14ac:dyDescent="0.25">
      <c r="B52" s="270" t="s">
        <v>165</v>
      </c>
      <c r="C52" s="248"/>
      <c r="D52" s="248"/>
      <c r="E52" s="248"/>
      <c r="F52" s="248"/>
      <c r="G52" s="248"/>
      <c r="H52" s="248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9"/>
      <c r="U52" s="269"/>
      <c r="V52" s="269"/>
      <c r="W52" s="258"/>
      <c r="X52" s="258"/>
      <c r="Y52" s="258"/>
      <c r="Z52" s="258"/>
      <c r="AA52" s="258"/>
      <c r="AB52" s="258"/>
      <c r="AC52" s="258"/>
      <c r="AD52" s="258"/>
      <c r="AE52" s="258"/>
      <c r="AM52" s="259"/>
      <c r="AN52" s="259"/>
      <c r="AO52" s="259"/>
      <c r="AP52" s="259"/>
      <c r="AQ52" s="259"/>
      <c r="AR52" s="259"/>
      <c r="AS52" s="260"/>
      <c r="AV52" s="257"/>
      <c r="AW52" s="301"/>
      <c r="AX52" s="301"/>
      <c r="AY52" s="301"/>
    </row>
    <row r="53" spans="2:51" x14ac:dyDescent="0.25">
      <c r="B53" s="336" t="s">
        <v>158</v>
      </c>
      <c r="C53" s="264"/>
      <c r="D53" s="264"/>
      <c r="E53" s="264"/>
      <c r="F53" s="264"/>
      <c r="G53" s="264"/>
      <c r="H53" s="264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71"/>
      <c r="U53" s="250"/>
      <c r="V53" s="250"/>
      <c r="W53" s="258"/>
      <c r="X53" s="258"/>
      <c r="Y53" s="258"/>
      <c r="Z53" s="258"/>
      <c r="AA53" s="258"/>
      <c r="AB53" s="258"/>
      <c r="AC53" s="258"/>
      <c r="AD53" s="258"/>
      <c r="AE53" s="258"/>
      <c r="AM53" s="259"/>
      <c r="AN53" s="259"/>
      <c r="AO53" s="259"/>
      <c r="AP53" s="259"/>
      <c r="AQ53" s="259"/>
      <c r="AR53" s="259"/>
      <c r="AS53" s="260"/>
      <c r="AV53" s="257"/>
      <c r="AW53" s="301"/>
      <c r="AX53" s="301"/>
      <c r="AY53" s="301"/>
    </row>
    <row r="54" spans="2:51" x14ac:dyDescent="0.25">
      <c r="B54" s="276" t="s">
        <v>316</v>
      </c>
      <c r="C54" s="264"/>
      <c r="D54" s="264"/>
      <c r="E54" s="264"/>
      <c r="F54" s="264"/>
      <c r="G54" s="264"/>
      <c r="H54" s="264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71"/>
      <c r="U54" s="250"/>
      <c r="V54" s="250"/>
      <c r="W54" s="258"/>
      <c r="X54" s="258"/>
      <c r="Y54" s="258"/>
      <c r="Z54" s="258"/>
      <c r="AA54" s="258"/>
      <c r="AB54" s="258"/>
      <c r="AC54" s="258"/>
      <c r="AD54" s="258"/>
      <c r="AE54" s="258"/>
      <c r="AM54" s="259"/>
      <c r="AN54" s="259"/>
      <c r="AO54" s="259"/>
      <c r="AP54" s="259"/>
      <c r="AQ54" s="259"/>
      <c r="AR54" s="259"/>
      <c r="AS54" s="260"/>
      <c r="AV54" s="257"/>
      <c r="AW54" s="301"/>
      <c r="AX54" s="301"/>
      <c r="AY54" s="301"/>
    </row>
    <row r="55" spans="2:51" x14ac:dyDescent="0.25">
      <c r="B55" s="272" t="s">
        <v>140</v>
      </c>
      <c r="C55" s="264"/>
      <c r="D55" s="264"/>
      <c r="E55" s="264"/>
      <c r="F55" s="264"/>
      <c r="G55" s="264"/>
      <c r="H55" s="264"/>
      <c r="I55" s="264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71"/>
      <c r="U55" s="250"/>
      <c r="V55" s="250"/>
      <c r="W55" s="258"/>
      <c r="X55" s="258"/>
      <c r="Y55" s="258"/>
      <c r="Z55" s="258"/>
      <c r="AA55" s="258"/>
      <c r="AB55" s="258"/>
      <c r="AC55" s="258"/>
      <c r="AD55" s="258"/>
      <c r="AE55" s="258"/>
      <c r="AM55" s="259"/>
      <c r="AN55" s="259"/>
      <c r="AO55" s="259"/>
      <c r="AP55" s="259"/>
      <c r="AQ55" s="259"/>
      <c r="AR55" s="259"/>
      <c r="AS55" s="260"/>
      <c r="AV55" s="257"/>
      <c r="AW55" s="301"/>
      <c r="AX55" s="301"/>
      <c r="AY55" s="301"/>
    </row>
    <row r="56" spans="2:51" x14ac:dyDescent="0.25">
      <c r="B56" s="277" t="s">
        <v>129</v>
      </c>
      <c r="C56" s="248"/>
      <c r="D56" s="248"/>
      <c r="E56" s="248"/>
      <c r="F56" s="248"/>
      <c r="G56" s="248"/>
      <c r="H56" s="248"/>
      <c r="I56" s="264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71"/>
      <c r="U56" s="250"/>
      <c r="V56" s="250"/>
      <c r="W56" s="258"/>
      <c r="X56" s="258"/>
      <c r="Y56" s="258"/>
      <c r="Z56" s="258"/>
      <c r="AA56" s="258"/>
      <c r="AB56" s="258"/>
      <c r="AC56" s="258"/>
      <c r="AD56" s="258"/>
      <c r="AE56" s="258"/>
      <c r="AM56" s="259"/>
      <c r="AN56" s="259"/>
      <c r="AO56" s="259"/>
      <c r="AP56" s="259"/>
      <c r="AQ56" s="259"/>
      <c r="AR56" s="259"/>
      <c r="AS56" s="260"/>
      <c r="AV56" s="257"/>
      <c r="AW56" s="301"/>
      <c r="AX56" s="301"/>
      <c r="AY56" s="301"/>
    </row>
    <row r="57" spans="2:51" x14ac:dyDescent="0.25">
      <c r="B57" s="277" t="s">
        <v>289</v>
      </c>
      <c r="C57" s="267"/>
      <c r="D57" s="264"/>
      <c r="E57" s="264"/>
      <c r="F57" s="264"/>
      <c r="G57" s="264"/>
      <c r="H57" s="264"/>
      <c r="I57" s="248"/>
      <c r="J57" s="252"/>
      <c r="K57" s="252"/>
      <c r="L57" s="252"/>
      <c r="M57" s="252"/>
      <c r="N57" s="252"/>
      <c r="O57" s="252"/>
      <c r="P57" s="252"/>
      <c r="Q57" s="252"/>
      <c r="R57" s="265"/>
      <c r="S57" s="265"/>
      <c r="T57" s="271"/>
      <c r="U57" s="250"/>
      <c r="V57" s="250"/>
      <c r="W57" s="258"/>
      <c r="X57" s="258"/>
      <c r="Y57" s="258"/>
      <c r="Z57" s="252"/>
      <c r="AA57" s="258"/>
      <c r="AB57" s="258"/>
      <c r="AC57" s="258"/>
      <c r="AD57" s="258"/>
      <c r="AE57" s="258"/>
      <c r="AM57" s="259"/>
      <c r="AN57" s="259"/>
      <c r="AO57" s="259"/>
      <c r="AP57" s="259"/>
      <c r="AQ57" s="259"/>
      <c r="AR57" s="259"/>
      <c r="AS57" s="260"/>
      <c r="AV57" s="257"/>
      <c r="AW57" s="301"/>
      <c r="AX57" s="301"/>
      <c r="AY57" s="301"/>
    </row>
    <row r="58" spans="2:51" x14ac:dyDescent="0.25">
      <c r="B58" s="277" t="s">
        <v>130</v>
      </c>
      <c r="C58" s="261"/>
      <c r="D58" s="248"/>
      <c r="E58" s="264"/>
      <c r="F58" s="264"/>
      <c r="G58" s="264"/>
      <c r="H58" s="264"/>
      <c r="I58" s="264"/>
      <c r="J58" s="252"/>
      <c r="K58" s="252"/>
      <c r="L58" s="252"/>
      <c r="M58" s="252"/>
      <c r="N58" s="252"/>
      <c r="O58" s="252"/>
      <c r="P58" s="252"/>
      <c r="Q58" s="252"/>
      <c r="R58" s="265"/>
      <c r="S58" s="252"/>
      <c r="T58" s="252"/>
      <c r="U58" s="252"/>
      <c r="V58" s="252"/>
      <c r="W58" s="252"/>
      <c r="X58" s="252"/>
      <c r="Y58" s="252"/>
      <c r="Z58" s="251"/>
      <c r="AA58" s="252"/>
      <c r="AB58" s="252"/>
      <c r="AC58" s="252"/>
      <c r="AD58" s="252"/>
      <c r="AE58" s="252"/>
      <c r="AF58" s="252"/>
      <c r="AG58" s="252"/>
      <c r="AH58" s="252"/>
      <c r="AI58" s="252"/>
      <c r="AJ58" s="252"/>
      <c r="AK58" s="252"/>
      <c r="AL58" s="252"/>
      <c r="AM58" s="252"/>
      <c r="AN58" s="252"/>
      <c r="AO58" s="252"/>
      <c r="AP58" s="252"/>
      <c r="AQ58" s="252"/>
      <c r="AR58" s="252"/>
      <c r="AS58" s="252"/>
      <c r="AT58" s="252"/>
      <c r="AU58" s="252"/>
      <c r="AV58" s="257"/>
      <c r="AW58" s="301"/>
      <c r="AX58" s="301"/>
      <c r="AY58" s="301"/>
    </row>
    <row r="59" spans="2:51" x14ac:dyDescent="0.25">
      <c r="B59" s="277"/>
      <c r="C59" s="276"/>
      <c r="D59" s="248"/>
      <c r="E59" s="264"/>
      <c r="F59" s="264"/>
      <c r="G59" s="264"/>
      <c r="H59" s="264"/>
      <c r="I59" s="264"/>
      <c r="J59" s="265"/>
      <c r="K59" s="265"/>
      <c r="L59" s="265"/>
      <c r="M59" s="265"/>
      <c r="N59" s="265"/>
      <c r="O59" s="265"/>
      <c r="P59" s="265"/>
      <c r="Q59" s="265"/>
      <c r="R59" s="252"/>
      <c r="S59" s="252"/>
      <c r="T59" s="252"/>
      <c r="U59" s="252"/>
      <c r="V59" s="252"/>
      <c r="W59" s="251"/>
      <c r="X59" s="251"/>
      <c r="Y59" s="251"/>
      <c r="Z59" s="258"/>
      <c r="AA59" s="251"/>
      <c r="AB59" s="251"/>
      <c r="AC59" s="251"/>
      <c r="AD59" s="251"/>
      <c r="AE59" s="251"/>
      <c r="AF59" s="251"/>
      <c r="AG59" s="251"/>
      <c r="AH59" s="251"/>
      <c r="AI59" s="251"/>
      <c r="AJ59" s="251"/>
      <c r="AK59" s="251"/>
      <c r="AL59" s="251"/>
      <c r="AM59" s="251"/>
      <c r="AN59" s="251"/>
      <c r="AO59" s="251"/>
      <c r="AP59" s="251"/>
      <c r="AQ59" s="251"/>
      <c r="AR59" s="251"/>
      <c r="AS59" s="251"/>
      <c r="AT59" s="251"/>
      <c r="AU59" s="251"/>
      <c r="AV59" s="257"/>
      <c r="AW59" s="301"/>
      <c r="AX59" s="301"/>
      <c r="AY59" s="301"/>
    </row>
    <row r="60" spans="2:51" x14ac:dyDescent="0.25">
      <c r="B60" s="277"/>
      <c r="C60" s="276"/>
      <c r="D60" s="264"/>
      <c r="E60" s="248"/>
      <c r="F60" s="264"/>
      <c r="G60" s="248"/>
      <c r="H60" s="248"/>
      <c r="I60" s="264"/>
      <c r="J60" s="265"/>
      <c r="K60" s="265"/>
      <c r="L60" s="265"/>
      <c r="M60" s="265"/>
      <c r="N60" s="265"/>
      <c r="O60" s="265"/>
      <c r="P60" s="265"/>
      <c r="Q60" s="265"/>
      <c r="R60" s="252"/>
      <c r="S60" s="265"/>
      <c r="T60" s="271"/>
      <c r="U60" s="250"/>
      <c r="V60" s="250"/>
      <c r="W60" s="258"/>
      <c r="X60" s="258"/>
      <c r="Y60" s="258"/>
      <c r="Z60" s="258"/>
      <c r="AA60" s="258"/>
      <c r="AB60" s="258"/>
      <c r="AC60" s="258"/>
      <c r="AD60" s="258"/>
      <c r="AE60" s="258"/>
      <c r="AM60" s="259"/>
      <c r="AN60" s="259"/>
      <c r="AO60" s="259"/>
      <c r="AP60" s="259"/>
      <c r="AQ60" s="259"/>
      <c r="AR60" s="259"/>
      <c r="AS60" s="260"/>
      <c r="AV60" s="257"/>
      <c r="AW60" s="301"/>
      <c r="AX60" s="301"/>
      <c r="AY60" s="301"/>
    </row>
    <row r="61" spans="2:51" x14ac:dyDescent="0.25">
      <c r="B61" s="277"/>
      <c r="C61" s="267"/>
      <c r="D61" s="264"/>
      <c r="E61" s="248"/>
      <c r="F61" s="248"/>
      <c r="G61" s="248"/>
      <c r="H61" s="248"/>
      <c r="I61" s="264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71"/>
      <c r="U61" s="250"/>
      <c r="V61" s="250"/>
      <c r="W61" s="258"/>
      <c r="X61" s="258"/>
      <c r="Y61" s="258"/>
      <c r="Z61" s="258"/>
      <c r="AA61" s="258"/>
      <c r="AB61" s="258"/>
      <c r="AC61" s="258"/>
      <c r="AD61" s="258"/>
      <c r="AE61" s="258"/>
      <c r="AM61" s="259"/>
      <c r="AN61" s="259"/>
      <c r="AO61" s="259"/>
      <c r="AP61" s="259"/>
      <c r="AQ61" s="259"/>
      <c r="AR61" s="259"/>
      <c r="AS61" s="260"/>
      <c r="AV61" s="257"/>
      <c r="AW61" s="301"/>
      <c r="AX61" s="301"/>
      <c r="AY61" s="301"/>
    </row>
    <row r="62" spans="2:51" x14ac:dyDescent="0.25">
      <c r="B62" s="147"/>
      <c r="C62" s="267"/>
      <c r="D62" s="264"/>
      <c r="E62" s="264"/>
      <c r="F62" s="248"/>
      <c r="G62" s="264"/>
      <c r="H62" s="264"/>
      <c r="I62" s="252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71"/>
      <c r="U62" s="250"/>
      <c r="V62" s="250"/>
      <c r="W62" s="258"/>
      <c r="X62" s="258"/>
      <c r="Y62" s="258"/>
      <c r="Z62" s="258"/>
      <c r="AA62" s="258"/>
      <c r="AB62" s="258"/>
      <c r="AC62" s="258"/>
      <c r="AD62" s="258"/>
      <c r="AE62" s="258"/>
      <c r="AM62" s="259"/>
      <c r="AN62" s="259"/>
      <c r="AO62" s="259"/>
      <c r="AP62" s="259"/>
      <c r="AQ62" s="259"/>
      <c r="AR62" s="259"/>
      <c r="AS62" s="260"/>
      <c r="AV62" s="257"/>
      <c r="AW62" s="301"/>
      <c r="AX62" s="301"/>
      <c r="AY62" s="301"/>
    </row>
    <row r="63" spans="2:51" x14ac:dyDescent="0.25">
      <c r="B63" s="249"/>
      <c r="C63" s="252"/>
      <c r="D63" s="264"/>
      <c r="E63" s="264"/>
      <c r="F63" s="264"/>
      <c r="G63" s="264"/>
      <c r="H63" s="264"/>
      <c r="I63" s="252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71"/>
      <c r="U63" s="250"/>
      <c r="V63" s="250"/>
      <c r="W63" s="258"/>
      <c r="X63" s="258"/>
      <c r="Y63" s="258"/>
      <c r="Z63" s="258"/>
      <c r="AA63" s="258"/>
      <c r="AB63" s="258"/>
      <c r="AC63" s="258"/>
      <c r="AD63" s="258"/>
      <c r="AE63" s="258"/>
      <c r="AM63" s="259"/>
      <c r="AN63" s="259"/>
      <c r="AO63" s="259"/>
      <c r="AP63" s="259"/>
      <c r="AQ63" s="259"/>
      <c r="AR63" s="259"/>
      <c r="AS63" s="260"/>
      <c r="AV63" s="257"/>
      <c r="AW63" s="301"/>
      <c r="AX63" s="301"/>
      <c r="AY63" s="301"/>
    </row>
    <row r="64" spans="2:51" x14ac:dyDescent="0.25">
      <c r="I64" s="259"/>
      <c r="J64" s="259"/>
      <c r="K64" s="259"/>
      <c r="L64" s="259"/>
      <c r="M64" s="259"/>
      <c r="N64" s="259"/>
      <c r="O64" s="260"/>
      <c r="P64" s="254"/>
      <c r="R64" s="254"/>
      <c r="W64" s="258"/>
      <c r="X64" s="258"/>
      <c r="Y64" s="258"/>
      <c r="Z64" s="258"/>
      <c r="AA64" s="258"/>
      <c r="AB64" s="258"/>
      <c r="AC64" s="258"/>
      <c r="AD64" s="258"/>
      <c r="AE64" s="258"/>
      <c r="AM64" s="259"/>
      <c r="AN64" s="259"/>
      <c r="AO64" s="259"/>
      <c r="AP64" s="259"/>
      <c r="AQ64" s="259"/>
      <c r="AR64" s="259"/>
      <c r="AS64" s="260"/>
      <c r="AV64" s="257"/>
      <c r="AW64" s="301"/>
      <c r="AX64" s="301"/>
      <c r="AY64" s="301"/>
    </row>
    <row r="65" spans="1:51" x14ac:dyDescent="0.25">
      <c r="I65" s="259"/>
      <c r="J65" s="259"/>
      <c r="K65" s="259"/>
      <c r="L65" s="259"/>
      <c r="M65" s="259"/>
      <c r="N65" s="259"/>
      <c r="O65" s="260"/>
      <c r="P65" s="254"/>
      <c r="R65" s="254"/>
      <c r="W65" s="258"/>
      <c r="X65" s="258"/>
      <c r="Y65" s="258"/>
      <c r="Z65" s="258"/>
      <c r="AA65" s="258"/>
      <c r="AB65" s="258"/>
      <c r="AC65" s="258"/>
      <c r="AD65" s="258"/>
      <c r="AE65" s="258"/>
      <c r="AM65" s="259"/>
      <c r="AN65" s="259"/>
      <c r="AO65" s="259"/>
      <c r="AP65" s="259"/>
      <c r="AQ65" s="259"/>
      <c r="AR65" s="259"/>
      <c r="AS65" s="260"/>
      <c r="AU65" s="301"/>
      <c r="AV65" s="257"/>
      <c r="AW65" s="301"/>
      <c r="AX65" s="301"/>
      <c r="AY65" s="301"/>
    </row>
    <row r="66" spans="1:51" x14ac:dyDescent="0.25">
      <c r="I66" s="259"/>
      <c r="J66" s="259"/>
      <c r="K66" s="259"/>
      <c r="L66" s="259"/>
      <c r="M66" s="259"/>
      <c r="N66" s="259"/>
      <c r="O66" s="260"/>
      <c r="R66" s="254"/>
      <c r="W66" s="258"/>
      <c r="X66" s="258"/>
      <c r="Y66" s="258"/>
      <c r="Z66" s="258"/>
      <c r="AA66" s="258"/>
      <c r="AB66" s="258"/>
      <c r="AC66" s="258"/>
      <c r="AD66" s="258"/>
      <c r="AE66" s="258"/>
      <c r="AM66" s="259"/>
      <c r="AN66" s="259"/>
      <c r="AO66" s="259"/>
      <c r="AP66" s="259"/>
      <c r="AQ66" s="259"/>
      <c r="AR66" s="259"/>
      <c r="AS66" s="260"/>
      <c r="AU66" s="301"/>
      <c r="AV66" s="257"/>
      <c r="AW66" s="301"/>
      <c r="AX66" s="301"/>
      <c r="AY66" s="301"/>
    </row>
    <row r="67" spans="1:51" x14ac:dyDescent="0.25">
      <c r="A67" s="258"/>
      <c r="O67" s="260"/>
      <c r="R67" s="251"/>
      <c r="AS67" s="301"/>
      <c r="AT67" s="301"/>
      <c r="AU67" s="301"/>
      <c r="AV67" s="301"/>
      <c r="AW67" s="301"/>
      <c r="AX67" s="301"/>
      <c r="AY67" s="301"/>
    </row>
    <row r="68" spans="1:51" x14ac:dyDescent="0.25">
      <c r="A68" s="258"/>
      <c r="O68" s="260"/>
      <c r="R68" s="254"/>
      <c r="AS68" s="301"/>
      <c r="AT68" s="301"/>
      <c r="AU68" s="301"/>
      <c r="AV68" s="301"/>
      <c r="AW68" s="301"/>
      <c r="AX68" s="301"/>
      <c r="AY68" s="301"/>
    </row>
    <row r="69" spans="1:51" x14ac:dyDescent="0.25">
      <c r="A69" s="258"/>
      <c r="O69" s="260"/>
      <c r="R69" s="254"/>
      <c r="AS69" s="301"/>
      <c r="AT69" s="301"/>
      <c r="AU69" s="301"/>
      <c r="AV69" s="301"/>
      <c r="AW69" s="301"/>
      <c r="AX69" s="301"/>
      <c r="AY69" s="301"/>
    </row>
    <row r="70" spans="1:51" x14ac:dyDescent="0.25">
      <c r="A70" s="258"/>
      <c r="O70" s="260"/>
      <c r="R70" s="254"/>
      <c r="AS70" s="301"/>
      <c r="AT70" s="301"/>
      <c r="AU70" s="301"/>
      <c r="AV70" s="301"/>
      <c r="AW70" s="301"/>
      <c r="AX70" s="301"/>
      <c r="AY70" s="301"/>
    </row>
    <row r="71" spans="1:51" x14ac:dyDescent="0.25">
      <c r="A71" s="258"/>
      <c r="O71" s="260"/>
      <c r="R71" s="254"/>
      <c r="AS71" s="301"/>
      <c r="AT71" s="301"/>
      <c r="AU71" s="301"/>
      <c r="AV71" s="301"/>
      <c r="AW71" s="301"/>
      <c r="AX71" s="301"/>
      <c r="AY71" s="301"/>
    </row>
    <row r="72" spans="1:51" x14ac:dyDescent="0.25">
      <c r="A72" s="258"/>
      <c r="O72" s="260"/>
      <c r="R72" s="254"/>
      <c r="AS72" s="301"/>
      <c r="AT72" s="301"/>
      <c r="AU72" s="301"/>
      <c r="AV72" s="301"/>
      <c r="AW72" s="301"/>
      <c r="AX72" s="301"/>
      <c r="AY72" s="301"/>
    </row>
    <row r="73" spans="1:51" x14ac:dyDescent="0.25">
      <c r="A73" s="258"/>
      <c r="O73" s="260"/>
      <c r="AS73" s="301"/>
      <c r="AT73" s="301"/>
      <c r="AU73" s="301"/>
      <c r="AV73" s="301"/>
      <c r="AW73" s="301"/>
      <c r="AX73" s="301"/>
      <c r="AY73" s="301"/>
    </row>
    <row r="74" spans="1:51" x14ac:dyDescent="0.25">
      <c r="A74" s="258"/>
      <c r="O74" s="260"/>
      <c r="AS74" s="301"/>
      <c r="AT74" s="301"/>
      <c r="AU74" s="301"/>
      <c r="AV74" s="301"/>
      <c r="AW74" s="301"/>
      <c r="AX74" s="301"/>
      <c r="AY74" s="301"/>
    </row>
    <row r="75" spans="1:51" x14ac:dyDescent="0.25">
      <c r="O75" s="260"/>
      <c r="AS75" s="301"/>
      <c r="AT75" s="301"/>
      <c r="AU75" s="301"/>
      <c r="AV75" s="301"/>
      <c r="AW75" s="301"/>
      <c r="AX75" s="301"/>
      <c r="AY75" s="301"/>
    </row>
    <row r="76" spans="1:51" x14ac:dyDescent="0.25">
      <c r="O76" s="260"/>
      <c r="AS76" s="301"/>
      <c r="AT76" s="301"/>
      <c r="AU76" s="301"/>
      <c r="AV76" s="301"/>
      <c r="AW76" s="301"/>
      <c r="AX76" s="301"/>
      <c r="AY76" s="301"/>
    </row>
    <row r="77" spans="1:51" x14ac:dyDescent="0.25">
      <c r="O77" s="260"/>
      <c r="Q77" s="254"/>
      <c r="AS77" s="301"/>
      <c r="AT77" s="301"/>
      <c r="AU77" s="301"/>
      <c r="AV77" s="301"/>
      <c r="AW77" s="301"/>
      <c r="AX77" s="301"/>
      <c r="AY77" s="301"/>
    </row>
    <row r="78" spans="1:51" x14ac:dyDescent="0.25">
      <c r="O78" s="161"/>
      <c r="P78" s="254"/>
      <c r="Q78" s="254"/>
      <c r="AS78" s="301"/>
      <c r="AT78" s="301"/>
      <c r="AU78" s="301"/>
      <c r="AV78" s="301"/>
      <c r="AW78" s="301"/>
      <c r="AX78" s="301"/>
      <c r="AY78" s="301"/>
    </row>
    <row r="79" spans="1:51" x14ac:dyDescent="0.25">
      <c r="O79" s="161"/>
      <c r="P79" s="254"/>
      <c r="Q79" s="254"/>
      <c r="AS79" s="301"/>
      <c r="AT79" s="301"/>
      <c r="AU79" s="301"/>
      <c r="AV79" s="301"/>
      <c r="AW79" s="301"/>
      <c r="AX79" s="301"/>
      <c r="AY79" s="301"/>
    </row>
    <row r="80" spans="1:51" x14ac:dyDescent="0.25">
      <c r="O80" s="161"/>
      <c r="P80" s="254"/>
      <c r="Q80" s="254"/>
      <c r="AS80" s="301"/>
      <c r="AT80" s="301"/>
      <c r="AU80" s="301"/>
      <c r="AV80" s="301"/>
      <c r="AW80" s="301"/>
      <c r="AX80" s="301"/>
      <c r="AY80" s="301"/>
    </row>
    <row r="81" spans="15:51" x14ac:dyDescent="0.25">
      <c r="O81" s="161"/>
      <c r="P81" s="254"/>
      <c r="Q81" s="254"/>
      <c r="AS81" s="301"/>
      <c r="AT81" s="301"/>
      <c r="AU81" s="301"/>
      <c r="AV81" s="301"/>
      <c r="AW81" s="301"/>
      <c r="AX81" s="301"/>
      <c r="AY81" s="301"/>
    </row>
    <row r="82" spans="15:51" x14ac:dyDescent="0.25">
      <c r="O82" s="161"/>
      <c r="P82" s="254"/>
      <c r="Q82" s="254"/>
      <c r="AS82" s="301"/>
      <c r="AT82" s="301"/>
      <c r="AU82" s="301"/>
      <c r="AV82" s="301"/>
      <c r="AW82" s="301"/>
      <c r="AX82" s="301"/>
      <c r="AY82" s="301"/>
    </row>
    <row r="83" spans="15:51" x14ac:dyDescent="0.25">
      <c r="O83" s="161"/>
      <c r="P83" s="254"/>
      <c r="Q83" s="254"/>
      <c r="AS83" s="301"/>
      <c r="AT83" s="301"/>
      <c r="AU83" s="301"/>
      <c r="AV83" s="301"/>
      <c r="AW83" s="301"/>
      <c r="AX83" s="301"/>
      <c r="AY83" s="301"/>
    </row>
    <row r="84" spans="15:51" x14ac:dyDescent="0.25">
      <c r="O84" s="161"/>
      <c r="P84" s="254"/>
      <c r="Q84" s="254"/>
      <c r="AS84" s="301"/>
      <c r="AT84" s="301"/>
      <c r="AU84" s="301"/>
      <c r="AV84" s="301"/>
      <c r="AW84" s="301"/>
      <c r="AX84" s="301"/>
      <c r="AY84" s="301"/>
    </row>
    <row r="85" spans="15:51" x14ac:dyDescent="0.25">
      <c r="O85" s="161"/>
      <c r="P85" s="254"/>
      <c r="Q85" s="254"/>
      <c r="AS85" s="301"/>
      <c r="AT85" s="301"/>
      <c r="AU85" s="301"/>
      <c r="AV85" s="301"/>
      <c r="AW85" s="301"/>
      <c r="AX85" s="301"/>
      <c r="AY85" s="301"/>
    </row>
    <row r="86" spans="15:51" x14ac:dyDescent="0.25">
      <c r="O86" s="161"/>
      <c r="P86" s="254"/>
      <c r="Q86" s="254"/>
      <c r="AS86" s="301"/>
      <c r="AT86" s="301"/>
      <c r="AU86" s="301"/>
      <c r="AV86" s="301"/>
      <c r="AW86" s="301"/>
      <c r="AX86" s="301"/>
      <c r="AY86" s="301"/>
    </row>
    <row r="87" spans="15:51" x14ac:dyDescent="0.25">
      <c r="O87" s="161"/>
      <c r="P87" s="254"/>
      <c r="Q87" s="254"/>
      <c r="AS87" s="301"/>
      <c r="AT87" s="301"/>
      <c r="AU87" s="301"/>
      <c r="AV87" s="301"/>
      <c r="AW87" s="301"/>
      <c r="AX87" s="301"/>
      <c r="AY87" s="301"/>
    </row>
    <row r="88" spans="15:51" x14ac:dyDescent="0.25">
      <c r="O88" s="161"/>
      <c r="P88" s="254"/>
      <c r="Q88" s="254"/>
      <c r="AS88" s="301"/>
      <c r="AT88" s="301"/>
      <c r="AU88" s="301"/>
      <c r="AV88" s="301"/>
      <c r="AW88" s="301"/>
      <c r="AX88" s="301"/>
      <c r="AY88" s="301"/>
    </row>
    <row r="89" spans="15:51" x14ac:dyDescent="0.25">
      <c r="O89" s="161"/>
      <c r="P89" s="254"/>
      <c r="Q89" s="254"/>
      <c r="R89" s="254"/>
      <c r="S89" s="254"/>
      <c r="AS89" s="301"/>
      <c r="AT89" s="301"/>
      <c r="AU89" s="301"/>
      <c r="AV89" s="301"/>
      <c r="AW89" s="301"/>
      <c r="AX89" s="301"/>
      <c r="AY89" s="301"/>
    </row>
    <row r="90" spans="15:51" x14ac:dyDescent="0.25">
      <c r="O90" s="161"/>
      <c r="P90" s="254"/>
      <c r="R90" s="254"/>
      <c r="S90" s="254"/>
      <c r="T90" s="254"/>
      <c r="AS90" s="301"/>
      <c r="AT90" s="301"/>
      <c r="AU90" s="301"/>
      <c r="AV90" s="301"/>
      <c r="AW90" s="301"/>
      <c r="AX90" s="301"/>
      <c r="AY90" s="301"/>
    </row>
    <row r="91" spans="15:51" x14ac:dyDescent="0.25">
      <c r="O91" s="254"/>
      <c r="Q91" s="254"/>
      <c r="R91" s="254"/>
      <c r="S91" s="254"/>
      <c r="T91" s="254"/>
      <c r="AS91" s="301"/>
      <c r="AT91" s="301"/>
      <c r="AU91" s="301"/>
      <c r="AV91" s="301"/>
      <c r="AW91" s="301"/>
      <c r="AX91" s="301"/>
      <c r="AY91" s="301"/>
    </row>
    <row r="92" spans="15:51" x14ac:dyDescent="0.25">
      <c r="O92" s="161"/>
      <c r="P92" s="254"/>
      <c r="Q92" s="254"/>
      <c r="T92" s="254"/>
      <c r="AS92" s="301"/>
      <c r="AT92" s="301"/>
      <c r="AU92" s="301"/>
      <c r="AV92" s="301"/>
      <c r="AW92" s="301"/>
      <c r="AX92" s="301"/>
      <c r="AY92" s="301"/>
    </row>
    <row r="93" spans="15:51" x14ac:dyDescent="0.25">
      <c r="O93" s="161"/>
      <c r="P93" s="254"/>
      <c r="Q93" s="254"/>
      <c r="R93" s="254"/>
      <c r="S93" s="254"/>
      <c r="AS93" s="301"/>
      <c r="AT93" s="301"/>
      <c r="AU93" s="301"/>
      <c r="AV93" s="301"/>
      <c r="AW93" s="301"/>
      <c r="AX93" s="301"/>
      <c r="AY93" s="301"/>
    </row>
    <row r="94" spans="15:51" x14ac:dyDescent="0.25">
      <c r="O94" s="161"/>
      <c r="P94" s="254"/>
      <c r="R94" s="254"/>
      <c r="S94" s="254"/>
      <c r="T94" s="254"/>
      <c r="AS94" s="301"/>
      <c r="AT94" s="301"/>
      <c r="AU94" s="301"/>
      <c r="AV94" s="301"/>
      <c r="AW94" s="301"/>
      <c r="AX94" s="301"/>
      <c r="AY94" s="301"/>
    </row>
    <row r="95" spans="15:51" x14ac:dyDescent="0.25">
      <c r="R95" s="254"/>
      <c r="S95" s="254"/>
      <c r="T95" s="254"/>
      <c r="U95" s="254"/>
      <c r="AS95" s="301"/>
      <c r="AT95" s="301"/>
      <c r="AU95" s="301"/>
      <c r="AV95" s="301"/>
      <c r="AW95" s="301"/>
      <c r="AX95" s="301"/>
      <c r="AY95" s="301"/>
    </row>
    <row r="96" spans="15:51" x14ac:dyDescent="0.25">
      <c r="T96" s="254"/>
      <c r="U96" s="254"/>
      <c r="AS96" s="301"/>
      <c r="AT96" s="301"/>
      <c r="AU96" s="301"/>
      <c r="AV96" s="301"/>
      <c r="AW96" s="301"/>
      <c r="AX96" s="301"/>
      <c r="AY96" s="301"/>
    </row>
    <row r="97" spans="45:51" x14ac:dyDescent="0.25">
      <c r="AS97" s="301"/>
      <c r="AT97" s="301"/>
      <c r="AU97" s="301"/>
      <c r="AV97" s="301"/>
      <c r="AW97" s="301"/>
      <c r="AX97" s="301"/>
      <c r="AY97" s="301"/>
    </row>
    <row r="98" spans="45:51" x14ac:dyDescent="0.25">
      <c r="AS98" s="301"/>
      <c r="AT98" s="301"/>
      <c r="AU98" s="301"/>
      <c r="AV98" s="301"/>
      <c r="AW98" s="301"/>
      <c r="AX98" s="301"/>
      <c r="AY98" s="301"/>
    </row>
    <row r="99" spans="45:51" x14ac:dyDescent="0.25">
      <c r="AS99" s="301"/>
      <c r="AT99" s="301"/>
      <c r="AU99" s="301"/>
      <c r="AV99" s="301"/>
      <c r="AW99" s="301"/>
      <c r="AX99" s="301"/>
      <c r="AY99" s="301"/>
    </row>
    <row r="100" spans="45:51" x14ac:dyDescent="0.25">
      <c r="AS100" s="301"/>
      <c r="AT100" s="301"/>
      <c r="AU100" s="301"/>
      <c r="AV100" s="301"/>
      <c r="AW100" s="301"/>
      <c r="AX100" s="301"/>
      <c r="AY100" s="301"/>
    </row>
    <row r="101" spans="45:51" x14ac:dyDescent="0.25">
      <c r="AS101" s="301"/>
      <c r="AT101" s="301"/>
      <c r="AU101" s="301"/>
      <c r="AV101" s="301"/>
      <c r="AW101" s="301"/>
      <c r="AX101" s="301"/>
      <c r="AY101" s="301"/>
    </row>
    <row r="102" spans="45:51" x14ac:dyDescent="0.25">
      <c r="AS102" s="301"/>
      <c r="AT102" s="301"/>
      <c r="AU102" s="301"/>
      <c r="AV102" s="301"/>
      <c r="AW102" s="301"/>
      <c r="AX102" s="301"/>
      <c r="AY102" s="301"/>
    </row>
    <row r="114" spans="45:51" x14ac:dyDescent="0.25">
      <c r="AS114" s="301"/>
      <c r="AT114" s="301"/>
      <c r="AU114" s="301"/>
      <c r="AV114" s="301"/>
      <c r="AW114" s="301"/>
      <c r="AX114" s="301"/>
      <c r="AY114" s="301"/>
    </row>
  </sheetData>
  <protectedRanges>
    <protectedRange sqref="R58 S60:T63 B62:B63 N60:Q63 R61:R63 T44 T53 S54:T57" name="Range2_12_5_1_1_5_1"/>
    <protectedRange sqref="L10 L6 D6 D8 AD8 AF8 O8:U8 AJ8:AR8 AF10 AR11:AR34 L24:N31 N32:N34 N10:N23 E11:G15 O16:T34 R11:Y11 AA11:AA15 AC11:AF15 R12:T15 W12:Y15 U12:V34 E16:E34 G16:G34 W16:AG34" name="Range1_16_3_1_1_2_2"/>
    <protectedRange sqref="I61 J60:M63" name="Range2_2_12_2_1_1_1_1"/>
    <protectedRange sqref="L16:M23" name="Range1_1_1_1_10_1_1_1_1_1"/>
    <protectedRange sqref="L32:M34" name="Range1_1_10_1_1_1_1_1"/>
    <protectedRange sqref="K11:L15 K16:K34 I11:I15 I16:J24 I25:I34 J25" name="Range1_1_2_1_10_2_1_1_1_1"/>
    <protectedRange sqref="M11:M15" name="Range1_2_1_2_1_10_1_1_1_1_1"/>
    <protectedRange sqref="D63" name="Range2_1_1_1_1_1_9_2_1_1_1_1"/>
    <protectedRange sqref="Q10" name="Range1_17_1_1_1_1_1"/>
    <protectedRange sqref="AG10" name="Range1_18_1_1_1_1_1"/>
    <protectedRange sqref="AS16:AS34" name="Range1_1_1_1_1_1"/>
    <protectedRange sqref="P3:U5" name="Range1_16_1_1_1_1_1_1"/>
    <protectedRange sqref="C62" name="Range2_1_3_1_1_1_1"/>
    <protectedRange sqref="H11:H34" name="Range1_1_1_1_1_1_1_1_1"/>
    <protectedRange sqref="S58:Y59 R59:R60 AA58:AU59 I62:I63 Z57:Z58" name="Range2_2_1_10_1_1_1_2_1_1"/>
    <protectedRange sqref="C63" name="Range2_2_1_10_2_1_1_1_1_1"/>
    <protectedRange sqref="G62:H62 D60 F63 E62 R56:R57" name="Range2_12_1_6_1_1_1_1"/>
    <protectedRange sqref="I60 E63 G63:H63" name="Range2_2_12_1_7_1_1_2_1"/>
    <protectedRange sqref="D61:D62" name="Range2_1_1_1_1_11_1_2_1_1_2_1"/>
    <protectedRange sqref="F60" name="Range2_2_2_9_1_1_1_1_1_1"/>
    <protectedRange sqref="C61" name="Range2_1_1_2_1_1_1_1"/>
    <protectedRange sqref="C60" name="Range2_1_2_2_1_1_1_1"/>
    <protectedRange sqref="E60:E61 F61:F62 G60:H61" name="Range2_2_1_1_1_1_1_1"/>
    <protectedRange sqref="AS11:AS15" name="Range1_4_1_1_1_1_1_1"/>
    <protectedRange sqref="J11:J15 J26:J34" name="Range1_1_2_1_10_1_1_1_1_1_1"/>
    <protectedRange sqref="R67" name="Range2_2_1_10_1_1_1_1_1_1_1"/>
    <protectedRange sqref="T42:T43" name="Range2_12_5_1_1_4_2_1"/>
    <protectedRange sqref="B42" name="Range2_12_5_1_1_1_2_1"/>
    <protectedRange sqref="E42:H43" name="Range2_2_12_1_7_1_1_1_1_1"/>
    <protectedRange sqref="D42:D43" name="Range2_3_2_1_3_1_1_2_10_1_1_1_1_1_1_1"/>
    <protectedRange sqref="C42:C43" name="Range2_1_1_1_1_11_1_2_1_1_1_1_1"/>
    <protectedRange sqref="S40:S41" name="Range2_12_3_1_1_1_1_1_1"/>
    <protectedRange sqref="D40:H40 N40:R41" name="Range2_12_1_3_1_1_1_1_1_1"/>
    <protectedRange sqref="I40:M40 E41:M41" name="Range2_2_12_1_6_1_1_1_1_1_1"/>
    <protectedRange sqref="D41" name="Range2_1_1_1_1_11_1_1_1_1_1_1_1_1"/>
    <protectedRange sqref="C41" name="Range2_1_2_1_1_1_1_1_1_1"/>
    <protectedRange sqref="C40" name="Range2_3_1_1_1_1_1_1_1"/>
    <protectedRange sqref="S42:S43" name="Range2_12_5_1_1_4_1_1_1"/>
    <protectedRange sqref="Q42:R43" name="Range2_12_1_5_1_1_1_1_1_1_1"/>
    <protectedRange sqref="N42:P43" name="Range2_12_1_2_2_1_1_1_1_1_1_1"/>
    <protectedRange sqref="K42:M43" name="Range2_2_12_1_4_2_1_1_1_1_1_1_1"/>
    <protectedRange sqref="G44:H44" name="Range2_2_12_1_3_1_1_1_1_1_4_1_1_1_1"/>
    <protectedRange sqref="E44:F44" name="Range2_2_12_1_7_1_1_3_1_1_1_1"/>
    <protectedRange sqref="I42:J43" name="Range2_2_12_1_4_2_1_1_1_2_1_1_1_1"/>
    <protectedRange sqref="S44" name="Range2_12_5_1_1_2_3_1_1_1"/>
    <protectedRange sqref="Q44:R44" name="Range2_12_1_6_1_1_1_1_2_1_1_1"/>
    <protectedRange sqref="N44:P44" name="Range2_12_1_2_3_1_1_1_1_2_1_1_1"/>
    <protectedRange sqref="I44:M44" name="Range2_2_12_1_4_3_1_1_1_1_2_1_1_1"/>
    <protectedRange sqref="D44" name="Range2_2_12_1_3_1_2_1_1_1_2_1_2_1_1_1"/>
    <protectedRange sqref="S53" name="Range2_12_5_1_1_5_1_1_1_1"/>
    <protectedRange sqref="T51:T52" name="Range2_12_5_1_1_3_1_1"/>
    <protectedRange sqref="S51" name="Range2_12_4_1_1_1_4_2_2_2_1_1"/>
    <protectedRange sqref="S52" name="Range2_12_2_1_1_1_2_1_1_1_1_1"/>
    <protectedRange sqref="T50" name="Range2_12_5_1_1_2_1_1_1_1"/>
    <protectedRange sqref="T45:T47" name="Range2_12_5_1_1_3_1_1_1_1_1_1_1"/>
    <protectedRange sqref="S45:S47" name="Range2_12_5_1_1_2_3_1_1_1_1_1_1_1_1_1"/>
    <protectedRange sqref="Q45:R47" name="Range2_12_1_6_1_1_1_1_2_1_1_1_1_1_1_1_1"/>
    <protectedRange sqref="N45:P47" name="Range2_12_1_2_3_1_1_1_1_2_1_1_1_1_1_1_1_1"/>
    <protectedRange sqref="I45:M47" name="Range2_2_12_1_4_3_1_1_1_1_2_1_1_1_1_1_1_1_1"/>
    <protectedRange sqref="E45:H47" name="Range2_2_12_1_3_1_2_1_1_1_1_2_1_1_1_1_1_1_1_1"/>
    <protectedRange sqref="D45:D47" name="Range2_2_12_1_3_1_2_1_1_1_2_1_2_3_1_1_1_1_1_1"/>
    <protectedRange sqref="T48" name="Range2_12_5_1_1_2_1_1_1_1_1_1_1_1_1"/>
    <protectedRange sqref="S48" name="Range2_12_4_1_1_1_4_2_1_1_1_1_1_1_1_1"/>
    <protectedRange sqref="T49" name="Range2_12_5_1_1_6_1_1_1_1_1_1_1_1_1"/>
    <protectedRange sqref="S49" name="Range2_12_5_1_1_5_3_1_1_1_1_1_1_1_1_1"/>
    <protectedRange sqref="S50" name="Range2_12_4_1_1_1_4_2_2_1_1_1_1"/>
    <protectedRange sqref="O11:O15" name="Range1_16_3_1_1_7"/>
    <protectedRange sqref="P11:P15" name="Range1_16_3_1_1_1_1"/>
    <protectedRange sqref="Q11:Q15" name="Range1_16_3_1_1_3_1"/>
    <protectedRange sqref="Z11:Z15" name="Range1_16_3_1_1_4_1"/>
    <protectedRange sqref="AB11:AB15" name="Range1_16_3_1_1_5_1"/>
    <protectedRange sqref="AG11:AG15" name="Range1_16_3_1_1_6_1"/>
    <protectedRange sqref="R54:R55" name="Range2_12_1_6_1_1_1_1_1"/>
    <protectedRange sqref="R53" name="Range2_12_1_6_1_1_4_1_1_1_1_1_1_1_1_1_1_1_1_1"/>
    <protectedRange sqref="D53:E53" name="Range2_2_12_1_3_1_2_1_1_1_2_1_1_1_1_3_1_1_1_1_1_1_1_1_1"/>
    <protectedRange sqref="F53" name="Range2_2_12_1_3_1_2_1_1_1_3_1_1_1_1_1_3_1_1_1_1_1_1_1_1_1"/>
    <protectedRange sqref="Q51:R51" name="Range2_12_1_6_1_1_1_2_3_2_1_1_3_1_1_1"/>
    <protectedRange sqref="N51:P51" name="Range2_12_1_2_3_1_1_1_2_3_2_1_1_3_1_1_1"/>
    <protectedRange sqref="K51:M51" name="Range2_2_12_1_4_3_1_1_1_3_3_2_1_1_3_1_1_1"/>
    <protectedRange sqref="J51" name="Range2_2_12_1_4_3_1_1_1_3_2_1_2_2_1_1_1"/>
    <protectedRange sqref="G51:H51" name="Range2_2_12_1_3_1_2_1_1_1_2_1_1_1_1_1_1_2_1_1_1_1_1"/>
    <protectedRange sqref="D51:E51" name="Range2_2_12_1_3_1_2_1_1_1_2_1_1_1_1_3_1_1_1_1_1_1_1"/>
    <protectedRange sqref="F51" name="Range2_2_12_1_3_1_2_1_1_1_3_1_1_1_1_1_3_1_1_1_1_1_1_1"/>
    <protectedRange sqref="Q52:R52" name="Range2_12_1_6_1_1_1_2_3_1_1_3_1_1_1_1_1_1_1_1_1_1"/>
    <protectedRange sqref="N52:P52" name="Range2_12_1_2_3_1_1_1_2_3_1_1_3_1_1_1_1_1_1_1_1_1_1"/>
    <protectedRange sqref="J52:M52" name="Range2_2_12_1_4_3_1_1_1_3_3_1_1_3_1_1_1_1_1_1_1_1_1_1"/>
    <protectedRange sqref="I51:I52" name="Range2_2_12_1_4_3_1_1_1_2_1_2_1_1_3_1_1_1_1_1_1_1_1_1"/>
    <protectedRange sqref="G53:H53" name="Range2_2_12_1_3_1_2_1_1_1_2_1_3_1_1_3_1_1_1_1_1_1_1_1_1_1"/>
    <protectedRange sqref="Q48:R48" name="Range2_12_1_6_1_1_1_2_3_2_1_1_1_1_1_1_1_1_1"/>
    <protectedRange sqref="N48:P48" name="Range2_12_1_2_3_1_1_1_2_3_2_1_1_1_1_1_1_1_1_1"/>
    <protectedRange sqref="J48:M48" name="Range2_2_12_1_4_3_1_1_1_3_3_2_1_1_1_1_1_1_1_1_1"/>
    <protectedRange sqref="I48" name="Range2_2_12_1_4_3_1_1_1_2_1_2_2_1_1_1_1_1_1_1_1"/>
    <protectedRange sqref="G48:H48 D48:E48" name="Range2_2_12_1_3_1_2_1_1_1_2_1_3_2_1_1_1_1_1_1_1_1"/>
    <protectedRange sqref="F48" name="Range2_2_12_1_3_1_2_1_1_1_1_1_2_2_1_1_1_1_1_1_1_1"/>
    <protectedRange sqref="Q49:R49" name="Range2_12_1_6_1_1_1_2_3_2_1_1_2_1_1_1_1_1_1_1_1"/>
    <protectedRange sqref="N49:P49" name="Range2_12_1_2_3_1_1_1_2_3_2_1_1_2_1_1_1_1_1_1_1_1"/>
    <protectedRange sqref="J49:M49" name="Range2_2_12_1_4_3_1_1_1_3_3_2_1_1_2_1_1_1_1_1_1_1_1"/>
    <protectedRange sqref="I49" name="Range2_2_12_1_4_3_1_1_1_2_1_2_2_1_2_1_1_1_1_1_1_1_1"/>
    <protectedRange sqref="D49:E49 G49:H49" name="Range2_2_12_1_3_1_2_1_1_1_2_1_3_2_1_2_1_1_1_1_1_1_2_1"/>
    <protectedRange sqref="F49" name="Range2_2_12_1_3_1_2_1_1_1_1_1_2_2_1_2_1_1_1_1_1_1_2_1"/>
    <protectedRange sqref="Q50:R50" name="Range2_12_1_6_1_1_1_2_3_2_1_1_1_1_1_1_1"/>
    <protectedRange sqref="N50:P50" name="Range2_12_1_2_3_1_1_1_2_3_2_1_1_1_1_1_1_1"/>
    <protectedRange sqref="K50:M50" name="Range2_2_12_1_4_3_1_1_1_3_3_2_1_1_1_1_1_1_1"/>
    <protectedRange sqref="J50" name="Range2_2_12_1_4_3_1_1_1_3_2_1_2_1_1_1_1_1"/>
    <protectedRange sqref="D50:E50" name="Range2_2_12_1_3_1_2_1_1_1_2_1_2_3_2_1_1_1_1_1"/>
    <protectedRange sqref="I50" name="Range2_2_12_1_4_2_1_1_1_4_1_2_1_1_1_2_1_1_1_1_1"/>
    <protectedRange sqref="F50:H50" name="Range2_2_12_1_3_1_1_1_1_1_4_1_2_1_2_1_2_1_1_1_1_1"/>
    <protectedRange sqref="N55:Q55" name="Range2_12_1_6_1_1_2_1_1"/>
    <protectedRange sqref="I55:M55" name="Range2_2_12_1_7_1_1_3_1_1"/>
    <protectedRange sqref="N54:Q54" name="Range2_12_1_6_1_1_4_1_1_1_1_1_1_1_1_1_1_2_1_1"/>
    <protectedRange sqref="J54:M54" name="Range2_2_12_1_7_1_1_6_1_1_1_1_1_1_1_1_1_1_2_1_1"/>
    <protectedRange sqref="I54" name="Range2_2_12_1_4_3_1_1_1_5_1_1_1_1_1_1_1_1_1_1_1_2_1_1"/>
    <protectedRange sqref="Q53" name="Range2_12_1_4_1_1_1_1_1_1_1_1_1_1_1_1_1_1_2_1_1"/>
    <protectedRange sqref="N53:P53" name="Range2_12_1_2_1_1_1_1_1_1_1_1_1_1_1_1_1_1_1_2_1_1"/>
    <protectedRange sqref="J53:M53" name="Range2_2_12_1_4_1_1_1_1_1_1_1_1_1_1_1_1_1_1_1_2_1_1"/>
    <protectedRange sqref="I53" name="Range2_2_12_1_4_3_1_1_1_3_3_1_1_3_1_1_1_1_1_1_3_1_1"/>
    <protectedRange sqref="D55:E55 G55:H55" name="Range2_2_12_1_3_3_1_1_1_2_1_1_1_1_1_1_1_1_1_1_1_2_1_1"/>
    <protectedRange sqref="F55" name="Range2_2_12_1_3_1_2_1_1_1_2_1_3_1_1_3_1_1_1_1_1_1_3_1_1"/>
    <protectedRange sqref="D54:E54" name="Range2_2_12_1_3_1_2_1_1_1_2_1_1_1_1_3_1_1_1_1_1_1_2_1_1"/>
    <protectedRange sqref="F54" name="Range2_2_12_1_3_1_2_1_1_1_3_1_1_1_1_1_3_1_1_1_1_1_1_2_1_1"/>
    <protectedRange sqref="G54:H54" name="Range2_2_12_1_3_1_2_1_1_1_2_1_3_1_1_3_1_1_1_1_1_1_1_2_1_1"/>
    <protectedRange sqref="D52:E52 G52:H52" name="Range2_2_12_1_3_1_2_1_1_1_2_1_3_2_1_2_1_1_1_1_1_1_1_1_1"/>
    <protectedRange sqref="F52" name="Range2_2_12_1_3_1_2_1_1_1_1_1_2_2_1_2_1_1_1_1_1_1_1_1_1"/>
    <protectedRange sqref="N59:Q59" name="Range2_12_5_1_1_5_1_1"/>
    <protectedRange sqref="J59:M59" name="Range2_2_12_2_1_1_1_1_1"/>
    <protectedRange sqref="J57:Q58" name="Range2_2_1_10_1_1_1_2_1_1_1"/>
    <protectedRange sqref="I58:I59 G58:H58 F58:F59 E58" name="Range2_2_12_1_7_1_1_2_1_1"/>
    <protectedRange sqref="E59 G59:H59" name="Range2_2_2_9_1_1_1_1_1_1_1"/>
    <protectedRange sqref="C59" name="Range2_3_2_1_1_1_1_1"/>
    <protectedRange sqref="C58" name="Range2_5_1_1_1_1_1_1"/>
    <protectedRange sqref="I57" name="Range2_2_1_1_1_1_1_1_1"/>
    <protectedRange sqref="D58:D59" name="Range2_1_1_1_1_1_1_1_1_1_1_1"/>
    <protectedRange sqref="N56:Q56" name="Range2_12_1_6_1_1_2_1_2"/>
    <protectedRange sqref="D57:E57 G57:H57 I56:M56" name="Range2_2_12_1_7_1_1_3_1_2"/>
    <protectedRange sqref="C57" name="Range2_1_1_2_1_1_2_1_1"/>
    <protectedRange sqref="F57" name="Range2_2_12_1_1_1_1_1_2_1_1"/>
    <protectedRange sqref="G56:H56" name="Range2_2_12_1_3_1_2_1_1_1_3_1_1_1_1_1_1_1_2_1_1_2_1_1"/>
    <protectedRange sqref="D56:E56" name="Range2_2_12_1_3_3_1_1_1_2_1_1_1_1_1_1_1_1_1_1_1_2_1_2"/>
    <protectedRange sqref="F56" name="Range2_2_12_1_3_1_2_1_1_1_2_1_3_1_1_3_1_1_1_1_1_1_3_1_2"/>
    <protectedRange sqref="B59:B61" name="Range2_12_5_1_1_2_1_3_1"/>
    <protectedRange sqref="B44" name="Range2_12_5_1_1_1_2_2_1_1_1_1_1_1_1_1_1_1_2"/>
    <protectedRange sqref="B45:B46" name="Range2_12_5_1_1_1_2_2_1_1_1_1_1_1_1_1_1_1_1_1"/>
    <protectedRange sqref="B47" name="Range2_12_5_1_1_1_3_1_1_1_1_1_1_1_1_1_1_1_1_1"/>
    <protectedRange sqref="B52" name="Range2_12_5_1_1_1_2_1_1_1_1_1_1_1_1_2_1_1"/>
    <protectedRange sqref="B51" name="Range2_12_5_1_1_2_1_4_1_1_1_2_1_1_1_1_1_1_1_1_2_1_1"/>
    <protectedRange sqref="B53" name="Range2_12_5_1_1_1_2_1_1_1_1_1_1_1_1_1_1_1"/>
    <protectedRange sqref="B56:B58" name="Range2_12_5_1_1_2_1_3_1_1"/>
    <protectedRange sqref="B54" name="Range2_12_5_1_1_2_2_1_3_1_1_1_1_1_1_1_1_1_1_1_1_1_1"/>
    <protectedRange sqref="B55" name="Range2_12_5_1_1_2_1_4_1_1_1_2_1_1_1_1_1_1_1_1_1_1_1"/>
    <protectedRange sqref="B43" name="Range2_12_5_1_1_1_2_1_1"/>
    <protectedRange sqref="F16:F22" name="Range1_16_3_1_1_2_1_1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Y15 AA11:AA15 AC11:AE15 X16:AE34">
    <cfRule type="containsText" dxfId="190" priority="21" operator="containsText" text="N/A">
      <formula>NOT(ISERROR(SEARCH("N/A",X11)))</formula>
    </cfRule>
    <cfRule type="cellIs" dxfId="189" priority="39" operator="equal">
      <formula>0</formula>
    </cfRule>
  </conditionalFormatting>
  <conditionalFormatting sqref="X11:Y15 AA11:AA15 AC11:AE15 X16:AE34">
    <cfRule type="cellIs" dxfId="188" priority="38" operator="greaterThanOrEqual">
      <formula>1185</formula>
    </cfRule>
  </conditionalFormatting>
  <conditionalFormatting sqref="X11:Y15 AA11:AA15 AC11:AE15 X16:AE34">
    <cfRule type="cellIs" dxfId="187" priority="37" operator="between">
      <formula>0.1</formula>
      <formula>1184</formula>
    </cfRule>
  </conditionalFormatting>
  <conditionalFormatting sqref="X8 AJ11:AO15 AK33:AK34 AO33:AO34 AM33:AM34">
    <cfRule type="cellIs" dxfId="186" priority="36" operator="equal">
      <formula>0</formula>
    </cfRule>
  </conditionalFormatting>
  <conditionalFormatting sqref="X8 AJ11:AO15 AK33:AK34 AO33:AO34 AM33:AM34">
    <cfRule type="cellIs" dxfId="185" priority="35" operator="greaterThan">
      <formula>1179</formula>
    </cfRule>
  </conditionalFormatting>
  <conditionalFormatting sqref="X8 AJ11:AO15 AK33:AK34 AO33:AO34 AM33:AM34">
    <cfRule type="cellIs" dxfId="184" priority="34" operator="greaterThan">
      <formula>99</formula>
    </cfRule>
  </conditionalFormatting>
  <conditionalFormatting sqref="X8 AJ11:AO15 AK33:AK34 AO33:AO34 AM33:AM34">
    <cfRule type="cellIs" dxfId="183" priority="33" operator="greaterThan">
      <formula>0.99</formula>
    </cfRule>
  </conditionalFormatting>
  <conditionalFormatting sqref="AB8">
    <cfRule type="cellIs" dxfId="182" priority="32" operator="equal">
      <formula>0</formula>
    </cfRule>
  </conditionalFormatting>
  <conditionalFormatting sqref="AB8">
    <cfRule type="cellIs" dxfId="181" priority="31" operator="greaterThan">
      <formula>1179</formula>
    </cfRule>
  </conditionalFormatting>
  <conditionalFormatting sqref="AB8">
    <cfRule type="cellIs" dxfId="180" priority="30" operator="greaterThan">
      <formula>99</formula>
    </cfRule>
  </conditionalFormatting>
  <conditionalFormatting sqref="AB8">
    <cfRule type="cellIs" dxfId="179" priority="29" operator="greaterThan">
      <formula>0.99</formula>
    </cfRule>
  </conditionalFormatting>
  <conditionalFormatting sqref="AQ11:AQ34">
    <cfRule type="cellIs" dxfId="178" priority="28" operator="equal">
      <formula>0</formula>
    </cfRule>
  </conditionalFormatting>
  <conditionalFormatting sqref="AQ11:AQ34">
    <cfRule type="cellIs" dxfId="177" priority="27" operator="greaterThan">
      <formula>1179</formula>
    </cfRule>
  </conditionalFormatting>
  <conditionalFormatting sqref="AQ11:AQ34">
    <cfRule type="cellIs" dxfId="176" priority="26" operator="greaterThan">
      <formula>99</formula>
    </cfRule>
  </conditionalFormatting>
  <conditionalFormatting sqref="AQ11:AQ34">
    <cfRule type="cellIs" dxfId="175" priority="25" operator="greaterThan">
      <formula>0.99</formula>
    </cfRule>
  </conditionalFormatting>
  <conditionalFormatting sqref="AI11:AI34">
    <cfRule type="cellIs" dxfId="174" priority="24" operator="greaterThan">
      <formula>$AI$8</formula>
    </cfRule>
  </conditionalFormatting>
  <conditionalFormatting sqref="AH11:AH34">
    <cfRule type="cellIs" dxfId="173" priority="22" operator="greaterThan">
      <formula>$AH$8</formula>
    </cfRule>
    <cfRule type="cellIs" dxfId="172" priority="23" operator="greaterThan">
      <formula>$AH$8</formula>
    </cfRule>
  </conditionalFormatting>
  <conditionalFormatting sqref="Z11:Z15">
    <cfRule type="containsText" dxfId="171" priority="17" operator="containsText" text="N/A">
      <formula>NOT(ISERROR(SEARCH("N/A",Z11)))</formula>
    </cfRule>
    <cfRule type="cellIs" dxfId="170" priority="20" operator="equal">
      <formula>0</formula>
    </cfRule>
  </conditionalFormatting>
  <conditionalFormatting sqref="Z11:Z15">
    <cfRule type="cellIs" dxfId="169" priority="19" operator="greaterThanOrEqual">
      <formula>1185</formula>
    </cfRule>
  </conditionalFormatting>
  <conditionalFormatting sqref="Z11:Z15">
    <cfRule type="cellIs" dxfId="168" priority="18" operator="between">
      <formula>0.1</formula>
      <formula>1184</formula>
    </cfRule>
  </conditionalFormatting>
  <conditionalFormatting sqref="AB11:AB15">
    <cfRule type="containsText" dxfId="167" priority="13" operator="containsText" text="N/A">
      <formula>NOT(ISERROR(SEARCH("N/A",AB11)))</formula>
    </cfRule>
    <cfRule type="cellIs" dxfId="166" priority="16" operator="equal">
      <formula>0</formula>
    </cfRule>
  </conditionalFormatting>
  <conditionalFormatting sqref="AB11:AB15">
    <cfRule type="cellIs" dxfId="165" priority="15" operator="greaterThanOrEqual">
      <formula>1185</formula>
    </cfRule>
  </conditionalFormatting>
  <conditionalFormatting sqref="AB11:AB15">
    <cfRule type="cellIs" dxfId="164" priority="14" operator="between">
      <formula>0.1</formula>
      <formula>1184</formula>
    </cfRule>
  </conditionalFormatting>
  <conditionalFormatting sqref="AP11:AP34">
    <cfRule type="cellIs" dxfId="163" priority="12" operator="equal">
      <formula>0</formula>
    </cfRule>
  </conditionalFormatting>
  <conditionalFormatting sqref="AP11:AP34">
    <cfRule type="cellIs" dxfId="162" priority="11" operator="greaterThan">
      <formula>1179</formula>
    </cfRule>
  </conditionalFormatting>
  <conditionalFormatting sqref="AP11:AP34">
    <cfRule type="cellIs" dxfId="161" priority="10" operator="greaterThan">
      <formula>99</formula>
    </cfRule>
  </conditionalFormatting>
  <conditionalFormatting sqref="AP11:AP34">
    <cfRule type="cellIs" dxfId="160" priority="9" operator="greaterThan">
      <formula>0.99</formula>
    </cfRule>
  </conditionalFormatting>
  <conditionalFormatting sqref="AK16">
    <cfRule type="cellIs" dxfId="159" priority="1" operator="greaterThan">
      <formula>0.99</formula>
    </cfRule>
  </conditionalFormatting>
  <conditionalFormatting sqref="AK17:AK32 AJ16:AJ34 AN33:AN34 AL33:AL34 AL16:AO32">
    <cfRule type="cellIs" dxfId="158" priority="8" operator="equal">
      <formula>0</formula>
    </cfRule>
  </conditionalFormatting>
  <conditionalFormatting sqref="AK17:AK32 AJ16:AJ34 AN33:AN34 AL33:AL34 AL16:AO32">
    <cfRule type="cellIs" dxfId="157" priority="7" operator="greaterThan">
      <formula>1179</formula>
    </cfRule>
  </conditionalFormatting>
  <conditionalFormatting sqref="AK17:AK32 AJ16:AJ34 AN33:AN34 AL33:AL34 AL16:AO32">
    <cfRule type="cellIs" dxfId="156" priority="6" operator="greaterThan">
      <formula>99</formula>
    </cfRule>
  </conditionalFormatting>
  <conditionalFormatting sqref="AK17:AK32 AJ16:AJ34 AN33:AN34 AL33:AL34 AL16:AO32">
    <cfRule type="cellIs" dxfId="155" priority="5" operator="greaterThan">
      <formula>0.99</formula>
    </cfRule>
  </conditionalFormatting>
  <conditionalFormatting sqref="AK16">
    <cfRule type="cellIs" dxfId="154" priority="4" operator="equal">
      <formula>0</formula>
    </cfRule>
  </conditionalFormatting>
  <conditionalFormatting sqref="AK16">
    <cfRule type="cellIs" dxfId="153" priority="3" operator="greaterThan">
      <formula>1179</formula>
    </cfRule>
  </conditionalFormatting>
  <conditionalFormatting sqref="AK16">
    <cfRule type="cellIs" dxfId="152" priority="2" operator="greaterThan">
      <formula>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P3:P5">
      <formula1>$AY$10:$AY$41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3"/>
  <sheetViews>
    <sheetView showGridLines="0" topLeftCell="W13" zoomScaleNormal="100" workbookViewId="0">
      <selection activeCell="B53" sqref="B53:B57"/>
    </sheetView>
  </sheetViews>
  <sheetFormatPr defaultRowHeight="15" x14ac:dyDescent="0.25"/>
  <cols>
    <col min="1" max="1" width="7.140625" style="301" customWidth="1"/>
    <col min="2" max="2" width="10.5703125" style="301" customWidth="1"/>
    <col min="3" max="3" width="14" style="301" customWidth="1"/>
    <col min="4" max="7" width="9.28515625" style="301" bestFit="1" customWidth="1"/>
    <col min="8" max="8" width="20.42578125" style="301" customWidth="1"/>
    <col min="9" max="10" width="9.28515625" style="301" bestFit="1" customWidth="1"/>
    <col min="11" max="11" width="9" style="301" customWidth="1"/>
    <col min="12" max="14" width="9.140625" style="301" hidden="1" customWidth="1"/>
    <col min="15" max="16" width="9.28515625" style="301" bestFit="1" customWidth="1"/>
    <col min="17" max="18" width="9.140625" style="301" customWidth="1"/>
    <col min="19" max="19" width="11.85546875" style="301" bestFit="1" customWidth="1"/>
    <col min="20" max="20" width="10.5703125" style="301" bestFit="1" customWidth="1"/>
    <col min="21" max="22" width="9.28515625" style="301" bestFit="1" customWidth="1"/>
    <col min="23" max="32" width="9.140625" style="301"/>
    <col min="33" max="33" width="10.42578125" style="301" bestFit="1" customWidth="1"/>
    <col min="34" max="44" width="9.140625" style="301"/>
    <col min="45" max="45" width="83.85546875" style="161" customWidth="1"/>
    <col min="46" max="47" width="9.140625" style="254"/>
    <col min="48" max="48" width="29.7109375" style="254" customWidth="1"/>
    <col min="49" max="49" width="22" style="254" customWidth="1"/>
    <col min="50" max="50" width="9.140625" style="254"/>
    <col min="51" max="51" width="38.5703125" style="254" bestFit="1" customWidth="1"/>
    <col min="52" max="16384" width="9.140625" style="301"/>
  </cols>
  <sheetData>
    <row r="2" spans="2:51" ht="21" x14ac:dyDescent="0.25">
      <c r="B2" s="151"/>
      <c r="C2" s="254"/>
      <c r="D2" s="254"/>
      <c r="E2" s="152"/>
      <c r="F2" s="152"/>
      <c r="G2" s="254"/>
      <c r="H2" s="153"/>
      <c r="I2" s="153"/>
      <c r="J2" s="254"/>
      <c r="K2" s="153"/>
      <c r="L2" s="153"/>
      <c r="M2" s="254"/>
      <c r="N2" s="254"/>
      <c r="O2" s="154"/>
      <c r="P2" s="155" t="s">
        <v>0</v>
      </c>
      <c r="Q2" s="155"/>
      <c r="R2" s="156"/>
      <c r="S2" s="157"/>
      <c r="T2" s="158"/>
      <c r="U2" s="158"/>
      <c r="V2" s="159"/>
      <c r="W2" s="160"/>
      <c r="X2" s="158"/>
      <c r="Y2" s="158"/>
      <c r="Z2" s="158"/>
      <c r="AA2" s="158"/>
      <c r="AB2" s="158"/>
      <c r="AC2" s="158"/>
      <c r="AD2" s="158"/>
      <c r="AE2" s="158"/>
      <c r="AM2" s="254"/>
      <c r="AN2" s="254"/>
      <c r="AO2" s="254"/>
      <c r="AP2" s="254"/>
      <c r="AQ2" s="254"/>
      <c r="AR2" s="254"/>
    </row>
    <row r="3" spans="2:51" ht="16.5" customHeight="1" x14ac:dyDescent="0.25">
      <c r="B3" s="162" t="s">
        <v>1</v>
      </c>
      <c r="C3" s="162"/>
      <c r="D3" s="162"/>
      <c r="E3" s="254"/>
      <c r="F3" s="153"/>
      <c r="G3" s="153"/>
      <c r="H3" s="254"/>
      <c r="I3" s="254"/>
      <c r="J3" s="254"/>
      <c r="K3" s="163"/>
      <c r="L3" s="164"/>
      <c r="M3" s="254"/>
      <c r="N3" s="254"/>
      <c r="O3" s="165" t="s">
        <v>2</v>
      </c>
      <c r="P3" s="367" t="s">
        <v>135</v>
      </c>
      <c r="Q3" s="368"/>
      <c r="R3" s="368"/>
      <c r="S3" s="368"/>
      <c r="T3" s="368"/>
      <c r="U3" s="369"/>
      <c r="V3" s="166"/>
      <c r="W3" s="166"/>
      <c r="X3" s="166"/>
      <c r="Y3" s="166"/>
      <c r="Z3" s="166"/>
      <c r="AH3" s="254"/>
      <c r="AI3" s="254"/>
      <c r="AJ3" s="254"/>
      <c r="AK3" s="254"/>
      <c r="AL3" s="161"/>
      <c r="AM3" s="254"/>
      <c r="AN3" s="254"/>
      <c r="AO3" s="254"/>
      <c r="AP3" s="254"/>
      <c r="AQ3" s="254"/>
      <c r="AR3" s="254"/>
      <c r="AS3" s="254"/>
    </row>
    <row r="4" spans="2:51" x14ac:dyDescent="0.25">
      <c r="B4" s="167" t="s">
        <v>4</v>
      </c>
      <c r="C4" s="167"/>
      <c r="D4" s="167"/>
      <c r="E4" s="254"/>
      <c r="F4" s="168"/>
      <c r="G4" s="254"/>
      <c r="H4" s="254"/>
      <c r="I4" s="254"/>
      <c r="J4" s="254"/>
      <c r="K4" s="254"/>
      <c r="L4" s="254"/>
      <c r="M4" s="254"/>
      <c r="N4" s="254"/>
      <c r="O4" s="165" t="s">
        <v>5</v>
      </c>
      <c r="P4" s="367" t="s">
        <v>135</v>
      </c>
      <c r="Q4" s="368"/>
      <c r="R4" s="368"/>
      <c r="S4" s="368"/>
      <c r="T4" s="368"/>
      <c r="U4" s="369"/>
      <c r="V4" s="166"/>
      <c r="W4" s="166"/>
      <c r="X4" s="166"/>
      <c r="Y4" s="166"/>
      <c r="Z4" s="166"/>
      <c r="AH4" s="254"/>
      <c r="AI4" s="254"/>
      <c r="AJ4" s="254"/>
      <c r="AK4" s="254"/>
      <c r="AL4" s="161"/>
      <c r="AM4" s="254"/>
      <c r="AN4" s="254"/>
      <c r="AO4" s="254"/>
      <c r="AP4" s="254"/>
      <c r="AQ4" s="254"/>
      <c r="AR4" s="254"/>
      <c r="AS4" s="254"/>
    </row>
    <row r="5" spans="2:51" x14ac:dyDescent="0.25">
      <c r="B5" s="254"/>
      <c r="C5" s="254"/>
      <c r="D5" s="254"/>
      <c r="E5" s="169"/>
      <c r="F5" s="169"/>
      <c r="G5" s="254"/>
      <c r="H5" s="254"/>
      <c r="I5" s="254"/>
      <c r="J5" s="254"/>
      <c r="K5" s="254"/>
      <c r="L5" s="254"/>
      <c r="M5" s="254"/>
      <c r="N5" s="254"/>
      <c r="O5" s="165" t="s">
        <v>6</v>
      </c>
      <c r="P5" s="367" t="s">
        <v>133</v>
      </c>
      <c r="Q5" s="368"/>
      <c r="R5" s="368"/>
      <c r="S5" s="368"/>
      <c r="T5" s="368"/>
      <c r="U5" s="369"/>
      <c r="V5" s="166"/>
      <c r="W5" s="166"/>
      <c r="X5" s="166"/>
      <c r="Y5" s="166"/>
      <c r="Z5" s="166"/>
      <c r="AH5" s="254"/>
      <c r="AI5" s="254"/>
      <c r="AJ5" s="254"/>
      <c r="AK5" s="254"/>
      <c r="AL5" s="161"/>
      <c r="AM5" s="254"/>
      <c r="AN5" s="254"/>
      <c r="AO5" s="254"/>
      <c r="AP5" s="254"/>
      <c r="AQ5" s="254"/>
      <c r="AR5" s="254"/>
      <c r="AS5" s="254"/>
    </row>
    <row r="6" spans="2:51" x14ac:dyDescent="0.25">
      <c r="B6" s="367" t="s">
        <v>7</v>
      </c>
      <c r="C6" s="369"/>
      <c r="D6" s="370" t="s">
        <v>8</v>
      </c>
      <c r="E6" s="371"/>
      <c r="F6" s="371"/>
      <c r="G6" s="371"/>
      <c r="H6" s="372"/>
      <c r="I6" s="254"/>
      <c r="J6" s="254"/>
      <c r="K6" s="165"/>
      <c r="L6" s="373">
        <v>41686</v>
      </c>
      <c r="M6" s="373"/>
      <c r="N6" s="170"/>
      <c r="O6" s="170"/>
      <c r="P6" s="171"/>
      <c r="Q6" s="171"/>
      <c r="R6" s="171"/>
      <c r="S6" s="171"/>
      <c r="T6" s="171"/>
      <c r="U6" s="171"/>
      <c r="V6" s="171"/>
      <c r="W6" s="172"/>
      <c r="X6" s="172"/>
      <c r="Y6" s="172"/>
      <c r="Z6" s="172"/>
      <c r="AA6" s="172"/>
      <c r="AB6" s="172"/>
      <c r="AC6" s="172"/>
      <c r="AD6" s="172"/>
      <c r="AE6" s="172"/>
      <c r="AJ6" s="302"/>
      <c r="AM6" s="174"/>
      <c r="AN6" s="174"/>
      <c r="AO6" s="174"/>
      <c r="AP6" s="174"/>
      <c r="AQ6" s="174"/>
      <c r="AR6" s="174"/>
      <c r="AS6" s="175"/>
    </row>
    <row r="7" spans="2:51" ht="36" x14ac:dyDescent="0.25">
      <c r="B7" s="374" t="s">
        <v>9</v>
      </c>
      <c r="C7" s="375"/>
      <c r="D7" s="374" t="s">
        <v>10</v>
      </c>
      <c r="E7" s="376"/>
      <c r="F7" s="376"/>
      <c r="G7" s="375"/>
      <c r="H7" s="359" t="s">
        <v>11</v>
      </c>
      <c r="I7" s="360" t="s">
        <v>12</v>
      </c>
      <c r="J7" s="360" t="s">
        <v>13</v>
      </c>
      <c r="K7" s="360" t="s">
        <v>14</v>
      </c>
      <c r="L7" s="161"/>
      <c r="M7" s="161"/>
      <c r="N7" s="161"/>
      <c r="O7" s="359" t="s">
        <v>15</v>
      </c>
      <c r="P7" s="374" t="s">
        <v>16</v>
      </c>
      <c r="Q7" s="376"/>
      <c r="R7" s="376"/>
      <c r="S7" s="376"/>
      <c r="T7" s="375"/>
      <c r="U7" s="387" t="s">
        <v>17</v>
      </c>
      <c r="V7" s="387"/>
      <c r="W7" s="360" t="s">
        <v>18</v>
      </c>
      <c r="X7" s="374" t="s">
        <v>19</v>
      </c>
      <c r="Y7" s="375"/>
      <c r="Z7" s="374" t="s">
        <v>20</v>
      </c>
      <c r="AA7" s="375"/>
      <c r="AB7" s="374" t="s">
        <v>21</v>
      </c>
      <c r="AC7" s="375"/>
      <c r="AD7" s="374" t="s">
        <v>22</v>
      </c>
      <c r="AE7" s="375"/>
      <c r="AF7" s="360" t="s">
        <v>23</v>
      </c>
      <c r="AG7" s="360" t="s">
        <v>24</v>
      </c>
      <c r="AH7" s="360" t="s">
        <v>25</v>
      </c>
      <c r="AI7" s="360" t="s">
        <v>26</v>
      </c>
      <c r="AJ7" s="374" t="s">
        <v>27</v>
      </c>
      <c r="AK7" s="376"/>
      <c r="AL7" s="376"/>
      <c r="AM7" s="376"/>
      <c r="AN7" s="375"/>
      <c r="AO7" s="374" t="s">
        <v>28</v>
      </c>
      <c r="AP7" s="376"/>
      <c r="AQ7" s="375"/>
      <c r="AR7" s="360" t="s">
        <v>29</v>
      </c>
      <c r="AS7" s="176"/>
      <c r="AT7" s="161"/>
      <c r="AU7" s="161"/>
      <c r="AV7" s="161"/>
      <c r="AW7" s="161"/>
      <c r="AX7" s="161"/>
      <c r="AY7" s="161"/>
    </row>
    <row r="8" spans="2:51" x14ac:dyDescent="0.25">
      <c r="B8" s="377">
        <v>41970</v>
      </c>
      <c r="C8" s="378"/>
      <c r="D8" s="379" t="s">
        <v>30</v>
      </c>
      <c r="E8" s="380"/>
      <c r="F8" s="380"/>
      <c r="G8" s="381"/>
      <c r="H8" s="177"/>
      <c r="I8" s="379" t="s">
        <v>30</v>
      </c>
      <c r="J8" s="380"/>
      <c r="K8" s="381"/>
      <c r="L8" s="178"/>
      <c r="M8" s="178"/>
      <c r="N8" s="178"/>
      <c r="O8" s="177" t="s">
        <v>31</v>
      </c>
      <c r="P8" s="177" t="s">
        <v>31</v>
      </c>
      <c r="Q8" s="177" t="s">
        <v>32</v>
      </c>
      <c r="R8" s="177" t="s">
        <v>32</v>
      </c>
      <c r="S8" s="177" t="s">
        <v>31</v>
      </c>
      <c r="T8" s="177" t="s">
        <v>33</v>
      </c>
      <c r="U8" s="382" t="s">
        <v>34</v>
      </c>
      <c r="V8" s="382"/>
      <c r="W8" s="179" t="s">
        <v>35</v>
      </c>
      <c r="X8" s="383">
        <v>0</v>
      </c>
      <c r="Y8" s="384"/>
      <c r="Z8" s="385" t="s">
        <v>36</v>
      </c>
      <c r="AA8" s="386"/>
      <c r="AB8" s="383">
        <v>1185</v>
      </c>
      <c r="AC8" s="384"/>
      <c r="AD8" s="388">
        <v>800</v>
      </c>
      <c r="AE8" s="389"/>
      <c r="AF8" s="177"/>
      <c r="AG8" s="179">
        <f>AG34-AG10</f>
        <v>25586</v>
      </c>
      <c r="AH8" s="180"/>
      <c r="AI8" s="180"/>
      <c r="AJ8" s="177" t="s">
        <v>37</v>
      </c>
      <c r="AK8" s="177" t="s">
        <v>37</v>
      </c>
      <c r="AL8" s="177" t="s">
        <v>37</v>
      </c>
      <c r="AM8" s="177" t="s">
        <v>37</v>
      </c>
      <c r="AN8" s="177" t="s">
        <v>37</v>
      </c>
      <c r="AO8" s="177" t="s">
        <v>37</v>
      </c>
      <c r="AP8" s="177" t="s">
        <v>32</v>
      </c>
      <c r="AQ8" s="177" t="s">
        <v>32</v>
      </c>
      <c r="AR8" s="177" t="s">
        <v>38</v>
      </c>
      <c r="AS8" s="176"/>
      <c r="AV8" s="181" t="s">
        <v>39</v>
      </c>
    </row>
    <row r="9" spans="2:51" ht="60" x14ac:dyDescent="0.25">
      <c r="B9" s="390" t="s">
        <v>40</v>
      </c>
      <c r="C9" s="390"/>
      <c r="D9" s="391" t="s">
        <v>41</v>
      </c>
      <c r="E9" s="392"/>
      <c r="F9" s="393" t="s">
        <v>42</v>
      </c>
      <c r="G9" s="392"/>
      <c r="H9" s="394" t="s">
        <v>43</v>
      </c>
      <c r="I9" s="390" t="s">
        <v>44</v>
      </c>
      <c r="J9" s="390"/>
      <c r="K9" s="390"/>
      <c r="L9" s="360" t="s">
        <v>45</v>
      </c>
      <c r="M9" s="387" t="s">
        <v>46</v>
      </c>
      <c r="N9" s="182" t="s">
        <v>47</v>
      </c>
      <c r="O9" s="395" t="s">
        <v>48</v>
      </c>
      <c r="P9" s="395" t="s">
        <v>49</v>
      </c>
      <c r="Q9" s="183" t="s">
        <v>50</v>
      </c>
      <c r="R9" s="402" t="s">
        <v>51</v>
      </c>
      <c r="S9" s="403"/>
      <c r="T9" s="404"/>
      <c r="U9" s="361" t="s">
        <v>52</v>
      </c>
      <c r="V9" s="361" t="s">
        <v>53</v>
      </c>
      <c r="W9" s="390" t="s">
        <v>54</v>
      </c>
      <c r="X9" s="408" t="s">
        <v>55</v>
      </c>
      <c r="Y9" s="409"/>
      <c r="Z9" s="409"/>
      <c r="AA9" s="409"/>
      <c r="AB9" s="409"/>
      <c r="AC9" s="409"/>
      <c r="AD9" s="409"/>
      <c r="AE9" s="410"/>
      <c r="AF9" s="363" t="s">
        <v>56</v>
      </c>
      <c r="AG9" s="363" t="s">
        <v>57</v>
      </c>
      <c r="AH9" s="397" t="s">
        <v>58</v>
      </c>
      <c r="AI9" s="411" t="s">
        <v>59</v>
      </c>
      <c r="AJ9" s="361" t="s">
        <v>60</v>
      </c>
      <c r="AK9" s="361" t="s">
        <v>61</v>
      </c>
      <c r="AL9" s="361" t="s">
        <v>62</v>
      </c>
      <c r="AM9" s="361" t="s">
        <v>63</v>
      </c>
      <c r="AN9" s="361" t="s">
        <v>64</v>
      </c>
      <c r="AO9" s="361" t="s">
        <v>65</v>
      </c>
      <c r="AP9" s="361" t="s">
        <v>66</v>
      </c>
      <c r="AQ9" s="395" t="s">
        <v>67</v>
      </c>
      <c r="AR9" s="361" t="s">
        <v>68</v>
      </c>
      <c r="AS9" s="397" t="s">
        <v>69</v>
      </c>
      <c r="AV9" s="184" t="s">
        <v>70</v>
      </c>
      <c r="AW9" s="184" t="s">
        <v>71</v>
      </c>
      <c r="AY9" s="185" t="s">
        <v>72</v>
      </c>
    </row>
    <row r="10" spans="2:51" x14ac:dyDescent="0.25">
      <c r="B10" s="361" t="s">
        <v>73</v>
      </c>
      <c r="C10" s="361" t="s">
        <v>74</v>
      </c>
      <c r="D10" s="361" t="s">
        <v>75</v>
      </c>
      <c r="E10" s="361" t="s">
        <v>76</v>
      </c>
      <c r="F10" s="361" t="s">
        <v>75</v>
      </c>
      <c r="G10" s="361" t="s">
        <v>76</v>
      </c>
      <c r="H10" s="394"/>
      <c r="I10" s="361" t="s">
        <v>76</v>
      </c>
      <c r="J10" s="361" t="s">
        <v>76</v>
      </c>
      <c r="K10" s="361" t="s">
        <v>76</v>
      </c>
      <c r="L10" s="177" t="s">
        <v>30</v>
      </c>
      <c r="M10" s="387"/>
      <c r="N10" s="177" t="s">
        <v>30</v>
      </c>
      <c r="O10" s="396"/>
      <c r="P10" s="396"/>
      <c r="Q10" s="150">
        <f>'NOV 26'!Q34</f>
        <v>15547660</v>
      </c>
      <c r="R10" s="405"/>
      <c r="S10" s="406"/>
      <c r="T10" s="407"/>
      <c r="U10" s="361" t="s">
        <v>76</v>
      </c>
      <c r="V10" s="361" t="s">
        <v>76</v>
      </c>
      <c r="W10" s="390"/>
      <c r="X10" s="186" t="s">
        <v>77</v>
      </c>
      <c r="Y10" s="186" t="s">
        <v>78</v>
      </c>
      <c r="Z10" s="186" t="s">
        <v>79</v>
      </c>
      <c r="AA10" s="186" t="s">
        <v>80</v>
      </c>
      <c r="AB10" s="186" t="s">
        <v>81</v>
      </c>
      <c r="AC10" s="186" t="s">
        <v>82</v>
      </c>
      <c r="AD10" s="186" t="s">
        <v>83</v>
      </c>
      <c r="AE10" s="186" t="s">
        <v>84</v>
      </c>
      <c r="AF10" s="187"/>
      <c r="AG10" s="148">
        <f>'NOV 26'!AG34</f>
        <v>32716798</v>
      </c>
      <c r="AH10" s="397"/>
      <c r="AI10" s="412"/>
      <c r="AJ10" s="361" t="s">
        <v>85</v>
      </c>
      <c r="AK10" s="361" t="s">
        <v>85</v>
      </c>
      <c r="AL10" s="361" t="s">
        <v>85</v>
      </c>
      <c r="AM10" s="361" t="s">
        <v>85</v>
      </c>
      <c r="AN10" s="361" t="s">
        <v>85</v>
      </c>
      <c r="AO10" s="361" t="s">
        <v>85</v>
      </c>
      <c r="AP10" s="149">
        <f>'NOV 26'!AP34</f>
        <v>7206005</v>
      </c>
      <c r="AQ10" s="396"/>
      <c r="AR10" s="362" t="s">
        <v>86</v>
      </c>
      <c r="AS10" s="397"/>
      <c r="AV10" s="188" t="s">
        <v>87</v>
      </c>
      <c r="AW10" s="188" t="s">
        <v>88</v>
      </c>
      <c r="AY10" s="189"/>
    </row>
    <row r="11" spans="2:51" x14ac:dyDescent="0.25">
      <c r="B11" s="190">
        <v>2</v>
      </c>
      <c r="C11" s="190">
        <v>4.1666666666666664E-2</v>
      </c>
      <c r="D11" s="191">
        <v>11</v>
      </c>
      <c r="E11" s="192">
        <f>D11/1.42</f>
        <v>7.746478873239437</v>
      </c>
      <c r="F11" s="255">
        <v>66</v>
      </c>
      <c r="G11" s="192">
        <f>F11/1.42</f>
        <v>46.478873239436624</v>
      </c>
      <c r="H11" s="193" t="s">
        <v>89</v>
      </c>
      <c r="I11" s="193">
        <f>J11-(2/1.42)</f>
        <v>41.549295774647888</v>
      </c>
      <c r="J11" s="194">
        <f>(F11-5)/1.42</f>
        <v>42.95774647887324</v>
      </c>
      <c r="K11" s="193">
        <f>J11+(6/1.42)</f>
        <v>47.183098591549296</v>
      </c>
      <c r="L11" s="195">
        <v>14</v>
      </c>
      <c r="M11" s="196" t="s">
        <v>90</v>
      </c>
      <c r="N11" s="196">
        <v>11.4</v>
      </c>
      <c r="O11" s="197">
        <v>125</v>
      </c>
      <c r="P11" s="197">
        <v>97</v>
      </c>
      <c r="Q11" s="197">
        <v>15551721</v>
      </c>
      <c r="R11" s="198">
        <f>Q11-Q10</f>
        <v>4061</v>
      </c>
      <c r="S11" s="199">
        <f>R11*24/1000</f>
        <v>97.463999999999999</v>
      </c>
      <c r="T11" s="199">
        <f>R11/1000</f>
        <v>4.0609999999999999</v>
      </c>
      <c r="U11" s="200">
        <v>5.0999999999999996</v>
      </c>
      <c r="V11" s="200">
        <f>U11</f>
        <v>5.0999999999999996</v>
      </c>
      <c r="W11" s="262" t="s">
        <v>132</v>
      </c>
      <c r="X11" s="256">
        <v>0</v>
      </c>
      <c r="Y11" s="256">
        <v>0</v>
      </c>
      <c r="Z11" s="256">
        <v>1036</v>
      </c>
      <c r="AA11" s="256">
        <v>0</v>
      </c>
      <c r="AB11" s="256">
        <v>1110</v>
      </c>
      <c r="AC11" s="201" t="s">
        <v>91</v>
      </c>
      <c r="AD11" s="201" t="s">
        <v>91</v>
      </c>
      <c r="AE11" s="201" t="s">
        <v>91</v>
      </c>
      <c r="AF11" s="202" t="s">
        <v>91</v>
      </c>
      <c r="AG11" s="202">
        <v>32717490</v>
      </c>
      <c r="AH11" s="203">
        <f>IF(ISBLANK(AG11),"-",AG11-AG10)</f>
        <v>692</v>
      </c>
      <c r="AI11" s="204">
        <f>AH11/T11</f>
        <v>170.40137897069687</v>
      </c>
      <c r="AJ11" s="205">
        <v>0</v>
      </c>
      <c r="AK11" s="205">
        <v>0</v>
      </c>
      <c r="AL11" s="205">
        <v>1</v>
      </c>
      <c r="AM11" s="205">
        <v>0</v>
      </c>
      <c r="AN11" s="205">
        <v>1</v>
      </c>
      <c r="AO11" s="205">
        <v>0.4</v>
      </c>
      <c r="AP11" s="328">
        <v>7207115</v>
      </c>
      <c r="AQ11" s="256">
        <f>AP11-AP10</f>
        <v>1110</v>
      </c>
      <c r="AR11" s="206"/>
      <c r="AS11" s="207" t="s">
        <v>114</v>
      </c>
      <c r="AV11" s="188" t="s">
        <v>89</v>
      </c>
      <c r="AW11" s="188" t="s">
        <v>92</v>
      </c>
      <c r="AY11" s="253" t="s">
        <v>134</v>
      </c>
    </row>
    <row r="12" spans="2:51" x14ac:dyDescent="0.25">
      <c r="B12" s="190">
        <v>2.0416666666666701</v>
      </c>
      <c r="C12" s="190">
        <v>8.3333333333333329E-2</v>
      </c>
      <c r="D12" s="191">
        <v>13</v>
      </c>
      <c r="E12" s="192">
        <f t="shared" ref="E12:E34" si="0">D12/1.42</f>
        <v>9.1549295774647899</v>
      </c>
      <c r="F12" s="255">
        <v>66</v>
      </c>
      <c r="G12" s="192">
        <f t="shared" ref="G12:G34" si="1">F12/1.42</f>
        <v>46.478873239436624</v>
      </c>
      <c r="H12" s="193" t="s">
        <v>89</v>
      </c>
      <c r="I12" s="193">
        <f t="shared" ref="I12:I34" si="2">J12-(2/1.42)</f>
        <v>41.549295774647888</v>
      </c>
      <c r="J12" s="194">
        <f>(F12-5)/1.42</f>
        <v>42.95774647887324</v>
      </c>
      <c r="K12" s="193">
        <f>J12+(6/1.42)</f>
        <v>47.183098591549296</v>
      </c>
      <c r="L12" s="195">
        <v>14</v>
      </c>
      <c r="M12" s="196" t="s">
        <v>90</v>
      </c>
      <c r="N12" s="196">
        <v>11.2</v>
      </c>
      <c r="O12" s="197">
        <v>125</v>
      </c>
      <c r="P12" s="197">
        <v>95</v>
      </c>
      <c r="Q12" s="197">
        <v>15555613</v>
      </c>
      <c r="R12" s="198">
        <f t="shared" ref="R12:R34" si="3">Q12-Q11</f>
        <v>3892</v>
      </c>
      <c r="S12" s="199">
        <f t="shared" ref="S12:S34" si="4">R12*24/1000</f>
        <v>93.408000000000001</v>
      </c>
      <c r="T12" s="199">
        <f t="shared" ref="T12:T34" si="5">R12/1000</f>
        <v>3.8919999999999999</v>
      </c>
      <c r="U12" s="200">
        <v>6.4</v>
      </c>
      <c r="V12" s="200">
        <f t="shared" ref="V12:V34" si="6">U12</f>
        <v>6.4</v>
      </c>
      <c r="W12" s="262" t="s">
        <v>132</v>
      </c>
      <c r="X12" s="256">
        <v>0</v>
      </c>
      <c r="Y12" s="256">
        <v>0</v>
      </c>
      <c r="Z12" s="256">
        <v>992</v>
      </c>
      <c r="AA12" s="256">
        <v>0</v>
      </c>
      <c r="AB12" s="256">
        <v>1110</v>
      </c>
      <c r="AC12" s="201" t="s">
        <v>91</v>
      </c>
      <c r="AD12" s="201" t="s">
        <v>91</v>
      </c>
      <c r="AE12" s="201" t="s">
        <v>91</v>
      </c>
      <c r="AF12" s="202" t="s">
        <v>91</v>
      </c>
      <c r="AG12" s="202">
        <v>32718138</v>
      </c>
      <c r="AH12" s="203">
        <f>IF(ISBLANK(AG12),"-",AG12-AG11)</f>
        <v>648</v>
      </c>
      <c r="AI12" s="204">
        <f t="shared" ref="AI12:AI34" si="7">AH12/T12</f>
        <v>166.49537512846865</v>
      </c>
      <c r="AJ12" s="205">
        <v>0</v>
      </c>
      <c r="AK12" s="205">
        <v>0</v>
      </c>
      <c r="AL12" s="205">
        <v>1</v>
      </c>
      <c r="AM12" s="205">
        <v>0</v>
      </c>
      <c r="AN12" s="205">
        <v>1</v>
      </c>
      <c r="AO12" s="205">
        <v>0.4</v>
      </c>
      <c r="AP12" s="256">
        <v>7208327</v>
      </c>
      <c r="AQ12" s="256">
        <f t="shared" ref="AQ12:AQ34" si="8">AP12-AP11</f>
        <v>1212</v>
      </c>
      <c r="AR12" s="208"/>
      <c r="AS12" s="207" t="s">
        <v>114</v>
      </c>
      <c r="AV12" s="188" t="s">
        <v>93</v>
      </c>
      <c r="AW12" s="188" t="s">
        <v>94</v>
      </c>
      <c r="AY12" s="253" t="s">
        <v>308</v>
      </c>
    </row>
    <row r="13" spans="2:51" x14ac:dyDescent="0.25">
      <c r="B13" s="190">
        <v>2.0833333333333299</v>
      </c>
      <c r="C13" s="190">
        <v>0.125</v>
      </c>
      <c r="D13" s="191">
        <v>15</v>
      </c>
      <c r="E13" s="192">
        <f t="shared" si="0"/>
        <v>10.563380281690142</v>
      </c>
      <c r="F13" s="255">
        <v>66</v>
      </c>
      <c r="G13" s="192">
        <f t="shared" si="1"/>
        <v>46.478873239436624</v>
      </c>
      <c r="H13" s="193" t="s">
        <v>89</v>
      </c>
      <c r="I13" s="193">
        <f t="shared" si="2"/>
        <v>41.549295774647888</v>
      </c>
      <c r="J13" s="194">
        <f>(F13-5)/1.42</f>
        <v>42.95774647887324</v>
      </c>
      <c r="K13" s="193">
        <f>J13+(6/1.42)</f>
        <v>47.183098591549296</v>
      </c>
      <c r="L13" s="195">
        <v>14</v>
      </c>
      <c r="M13" s="196" t="s">
        <v>90</v>
      </c>
      <c r="N13" s="196">
        <v>11.2</v>
      </c>
      <c r="O13" s="197">
        <v>123</v>
      </c>
      <c r="P13" s="197">
        <v>92</v>
      </c>
      <c r="Q13" s="197">
        <v>15559447</v>
      </c>
      <c r="R13" s="198">
        <f t="shared" si="3"/>
        <v>3834</v>
      </c>
      <c r="S13" s="199">
        <f t="shared" si="4"/>
        <v>92.016000000000005</v>
      </c>
      <c r="T13" s="199">
        <f t="shared" si="5"/>
        <v>3.8340000000000001</v>
      </c>
      <c r="U13" s="200">
        <v>7.8</v>
      </c>
      <c r="V13" s="200">
        <f t="shared" si="6"/>
        <v>7.8</v>
      </c>
      <c r="W13" s="262" t="s">
        <v>132</v>
      </c>
      <c r="X13" s="256">
        <v>0</v>
      </c>
      <c r="Y13" s="256">
        <v>0</v>
      </c>
      <c r="Z13" s="256">
        <v>1025</v>
      </c>
      <c r="AA13" s="256">
        <v>0</v>
      </c>
      <c r="AB13" s="256">
        <v>1050</v>
      </c>
      <c r="AC13" s="201" t="s">
        <v>91</v>
      </c>
      <c r="AD13" s="201" t="s">
        <v>91</v>
      </c>
      <c r="AE13" s="201" t="s">
        <v>91</v>
      </c>
      <c r="AF13" s="202" t="s">
        <v>91</v>
      </c>
      <c r="AG13" s="202">
        <v>32718742</v>
      </c>
      <c r="AH13" s="203">
        <f>IF(ISBLANK(AG13),"-",AG13-AG12)</f>
        <v>604</v>
      </c>
      <c r="AI13" s="204">
        <f t="shared" si="7"/>
        <v>157.53781950965049</v>
      </c>
      <c r="AJ13" s="205">
        <v>0</v>
      </c>
      <c r="AK13" s="205">
        <v>0</v>
      </c>
      <c r="AL13" s="205">
        <v>1</v>
      </c>
      <c r="AM13" s="205">
        <v>0</v>
      </c>
      <c r="AN13" s="205">
        <v>1</v>
      </c>
      <c r="AO13" s="205">
        <v>0.4</v>
      </c>
      <c r="AP13" s="256">
        <v>7209549</v>
      </c>
      <c r="AQ13" s="256">
        <f t="shared" si="8"/>
        <v>1222</v>
      </c>
      <c r="AR13" s="206"/>
      <c r="AS13" s="207" t="s">
        <v>114</v>
      </c>
      <c r="AV13" s="188" t="s">
        <v>95</v>
      </c>
      <c r="AW13" s="188" t="s">
        <v>96</v>
      </c>
      <c r="AY13" s="253" t="s">
        <v>136</v>
      </c>
    </row>
    <row r="14" spans="2:51" x14ac:dyDescent="0.25">
      <c r="B14" s="190">
        <v>2.125</v>
      </c>
      <c r="C14" s="190">
        <v>0.16666666666666699</v>
      </c>
      <c r="D14" s="191">
        <v>16</v>
      </c>
      <c r="E14" s="192">
        <f t="shared" si="0"/>
        <v>11.267605633802818</v>
      </c>
      <c r="F14" s="255">
        <v>66</v>
      </c>
      <c r="G14" s="192">
        <f t="shared" si="1"/>
        <v>46.478873239436624</v>
      </c>
      <c r="H14" s="193" t="s">
        <v>89</v>
      </c>
      <c r="I14" s="193">
        <f t="shared" si="2"/>
        <v>41.549295774647888</v>
      </c>
      <c r="J14" s="194">
        <f>(F14-5)/1.42</f>
        <v>42.95774647887324</v>
      </c>
      <c r="K14" s="193">
        <f>J14+(6/1.42)</f>
        <v>47.183098591549296</v>
      </c>
      <c r="L14" s="195">
        <v>14</v>
      </c>
      <c r="M14" s="196" t="s">
        <v>90</v>
      </c>
      <c r="N14" s="196">
        <v>12.8</v>
      </c>
      <c r="O14" s="197">
        <v>119</v>
      </c>
      <c r="P14" s="197">
        <v>90</v>
      </c>
      <c r="Q14" s="197">
        <v>15563233</v>
      </c>
      <c r="R14" s="198">
        <f t="shared" si="3"/>
        <v>3786</v>
      </c>
      <c r="S14" s="199">
        <f t="shared" si="4"/>
        <v>90.864000000000004</v>
      </c>
      <c r="T14" s="199">
        <f t="shared" si="5"/>
        <v>3.786</v>
      </c>
      <c r="U14" s="200">
        <v>9</v>
      </c>
      <c r="V14" s="200">
        <f t="shared" si="6"/>
        <v>9</v>
      </c>
      <c r="W14" s="262" t="s">
        <v>132</v>
      </c>
      <c r="X14" s="256">
        <v>0</v>
      </c>
      <c r="Y14" s="256">
        <v>0</v>
      </c>
      <c r="Z14" s="256">
        <v>992</v>
      </c>
      <c r="AA14" s="256">
        <v>0</v>
      </c>
      <c r="AB14" s="256">
        <v>1028</v>
      </c>
      <c r="AC14" s="201" t="s">
        <v>91</v>
      </c>
      <c r="AD14" s="201" t="s">
        <v>91</v>
      </c>
      <c r="AE14" s="201" t="s">
        <v>91</v>
      </c>
      <c r="AF14" s="202" t="s">
        <v>91</v>
      </c>
      <c r="AG14" s="202">
        <v>32719328</v>
      </c>
      <c r="AH14" s="203">
        <f t="shared" ref="AH14:AH34" si="9">IF(ISBLANK(AG14),"-",AG14-AG13)</f>
        <v>586</v>
      </c>
      <c r="AI14" s="204">
        <f t="shared" si="7"/>
        <v>154.78077126254621</v>
      </c>
      <c r="AJ14" s="205">
        <v>0</v>
      </c>
      <c r="AK14" s="205">
        <v>0</v>
      </c>
      <c r="AL14" s="205">
        <v>1</v>
      </c>
      <c r="AM14" s="205">
        <v>0</v>
      </c>
      <c r="AN14" s="205">
        <v>1</v>
      </c>
      <c r="AO14" s="205">
        <v>0.4</v>
      </c>
      <c r="AP14" s="256">
        <v>7210785</v>
      </c>
      <c r="AQ14" s="256">
        <f t="shared" si="8"/>
        <v>1236</v>
      </c>
      <c r="AR14" s="206"/>
      <c r="AS14" s="207" t="s">
        <v>114</v>
      </c>
      <c r="AT14" s="209"/>
      <c r="AV14" s="188" t="s">
        <v>97</v>
      </c>
      <c r="AW14" s="188" t="s">
        <v>98</v>
      </c>
      <c r="AY14" s="253" t="s">
        <v>135</v>
      </c>
    </row>
    <row r="15" spans="2:51" x14ac:dyDescent="0.25">
      <c r="B15" s="190">
        <v>2.1666666666666701</v>
      </c>
      <c r="C15" s="190">
        <v>0.20833333333333301</v>
      </c>
      <c r="D15" s="191">
        <v>21</v>
      </c>
      <c r="E15" s="192">
        <f t="shared" si="0"/>
        <v>14.788732394366198</v>
      </c>
      <c r="F15" s="255">
        <v>66</v>
      </c>
      <c r="G15" s="192">
        <f t="shared" si="1"/>
        <v>46.478873239436624</v>
      </c>
      <c r="H15" s="193" t="s">
        <v>89</v>
      </c>
      <c r="I15" s="193">
        <f t="shared" si="2"/>
        <v>41.549295774647888</v>
      </c>
      <c r="J15" s="194">
        <f>(F15-5)/1.42</f>
        <v>42.95774647887324</v>
      </c>
      <c r="K15" s="193">
        <f>J15+(6/1.42)</f>
        <v>47.183098591549296</v>
      </c>
      <c r="L15" s="195">
        <v>18</v>
      </c>
      <c r="M15" s="196" t="s">
        <v>90</v>
      </c>
      <c r="N15" s="196">
        <v>13.1</v>
      </c>
      <c r="O15" s="197">
        <v>103</v>
      </c>
      <c r="P15" s="197">
        <v>102</v>
      </c>
      <c r="Q15" s="197">
        <v>15567181</v>
      </c>
      <c r="R15" s="198">
        <f t="shared" si="3"/>
        <v>3948</v>
      </c>
      <c r="S15" s="199">
        <f t="shared" si="4"/>
        <v>94.751999999999995</v>
      </c>
      <c r="T15" s="199">
        <f t="shared" si="5"/>
        <v>3.948</v>
      </c>
      <c r="U15" s="200">
        <v>9.5</v>
      </c>
      <c r="V15" s="200">
        <f t="shared" si="6"/>
        <v>9.5</v>
      </c>
      <c r="W15" s="262" t="s">
        <v>132</v>
      </c>
      <c r="X15" s="256">
        <v>0</v>
      </c>
      <c r="Y15" s="256">
        <v>0</v>
      </c>
      <c r="Z15" s="256">
        <v>1005</v>
      </c>
      <c r="AA15" s="256">
        <v>0</v>
      </c>
      <c r="AB15" s="256">
        <v>1009</v>
      </c>
      <c r="AC15" s="201" t="s">
        <v>91</v>
      </c>
      <c r="AD15" s="201" t="s">
        <v>91</v>
      </c>
      <c r="AE15" s="201" t="s">
        <v>91</v>
      </c>
      <c r="AF15" s="202" t="s">
        <v>91</v>
      </c>
      <c r="AG15" s="202">
        <v>32719894</v>
      </c>
      <c r="AH15" s="203">
        <f t="shared" si="9"/>
        <v>566</v>
      </c>
      <c r="AI15" s="204">
        <f t="shared" si="7"/>
        <v>143.36372847011145</v>
      </c>
      <c r="AJ15" s="205">
        <v>0</v>
      </c>
      <c r="AK15" s="205">
        <v>0</v>
      </c>
      <c r="AL15" s="205">
        <v>1</v>
      </c>
      <c r="AM15" s="205">
        <v>0</v>
      </c>
      <c r="AN15" s="205">
        <v>1</v>
      </c>
      <c r="AO15" s="205">
        <v>0.4</v>
      </c>
      <c r="AP15" s="256">
        <v>7211338</v>
      </c>
      <c r="AQ15" s="256">
        <f t="shared" si="8"/>
        <v>553</v>
      </c>
      <c r="AR15" s="206"/>
      <c r="AS15" s="207" t="s">
        <v>114</v>
      </c>
      <c r="AV15" s="188" t="s">
        <v>99</v>
      </c>
      <c r="AW15" s="188" t="s">
        <v>100</v>
      </c>
      <c r="AY15" s="253" t="s">
        <v>143</v>
      </c>
    </row>
    <row r="16" spans="2:51" x14ac:dyDescent="0.25">
      <c r="B16" s="190">
        <v>2.2083333333333299</v>
      </c>
      <c r="C16" s="190">
        <v>0.25</v>
      </c>
      <c r="D16" s="191">
        <v>10</v>
      </c>
      <c r="E16" s="192">
        <f t="shared" si="0"/>
        <v>7.042253521126761</v>
      </c>
      <c r="F16" s="210">
        <v>68</v>
      </c>
      <c r="G16" s="192">
        <f t="shared" si="1"/>
        <v>47.887323943661976</v>
      </c>
      <c r="H16" s="193" t="s">
        <v>89</v>
      </c>
      <c r="I16" s="193">
        <f t="shared" si="2"/>
        <v>46.478873239436624</v>
      </c>
      <c r="J16" s="194">
        <f t="shared" ref="J16:J25" si="10">F16/1.42</f>
        <v>47.887323943661976</v>
      </c>
      <c r="K16" s="193">
        <f>J16+1.42</f>
        <v>49.307323943661977</v>
      </c>
      <c r="L16" s="195">
        <v>19</v>
      </c>
      <c r="M16" s="196" t="s">
        <v>101</v>
      </c>
      <c r="N16" s="196">
        <v>13.1</v>
      </c>
      <c r="O16" s="197">
        <v>122</v>
      </c>
      <c r="P16" s="197">
        <v>121</v>
      </c>
      <c r="Q16" s="197">
        <v>15571788</v>
      </c>
      <c r="R16" s="198">
        <f t="shared" si="3"/>
        <v>4607</v>
      </c>
      <c r="S16" s="199">
        <f t="shared" si="4"/>
        <v>110.568</v>
      </c>
      <c r="T16" s="199">
        <f t="shared" si="5"/>
        <v>4.6070000000000002</v>
      </c>
      <c r="U16" s="200">
        <v>9.5</v>
      </c>
      <c r="V16" s="200">
        <f t="shared" si="6"/>
        <v>9.5</v>
      </c>
      <c r="W16" s="262" t="s">
        <v>132</v>
      </c>
      <c r="X16" s="256">
        <v>0</v>
      </c>
      <c r="Y16" s="256">
        <v>0</v>
      </c>
      <c r="Z16" s="256">
        <v>1164</v>
      </c>
      <c r="AA16" s="256">
        <v>0</v>
      </c>
      <c r="AB16" s="256">
        <v>1170</v>
      </c>
      <c r="AC16" s="201" t="s">
        <v>91</v>
      </c>
      <c r="AD16" s="201" t="s">
        <v>91</v>
      </c>
      <c r="AE16" s="201" t="s">
        <v>91</v>
      </c>
      <c r="AF16" s="202" t="s">
        <v>91</v>
      </c>
      <c r="AG16" s="202">
        <v>32720642</v>
      </c>
      <c r="AH16" s="203">
        <f t="shared" si="9"/>
        <v>748</v>
      </c>
      <c r="AI16" s="204">
        <f t="shared" si="7"/>
        <v>162.36162361623616</v>
      </c>
      <c r="AJ16" s="205">
        <v>0</v>
      </c>
      <c r="AK16" s="205">
        <v>0</v>
      </c>
      <c r="AL16" s="205">
        <v>1</v>
      </c>
      <c r="AM16" s="205">
        <v>0</v>
      </c>
      <c r="AN16" s="205">
        <v>1</v>
      </c>
      <c r="AO16" s="329">
        <v>0</v>
      </c>
      <c r="AP16" s="256">
        <v>7211338</v>
      </c>
      <c r="AQ16" s="256">
        <f t="shared" si="8"/>
        <v>0</v>
      </c>
      <c r="AR16" s="208"/>
      <c r="AS16" s="207" t="s">
        <v>102</v>
      </c>
      <c r="AV16" s="188" t="s">
        <v>103</v>
      </c>
      <c r="AW16" s="188" t="s">
        <v>104</v>
      </c>
      <c r="AY16" s="253" t="s">
        <v>133</v>
      </c>
    </row>
    <row r="17" spans="1:51" x14ac:dyDescent="0.25">
      <c r="B17" s="190">
        <v>2.25</v>
      </c>
      <c r="C17" s="190">
        <v>0.29166666666666702</v>
      </c>
      <c r="D17" s="191">
        <v>8</v>
      </c>
      <c r="E17" s="192">
        <f t="shared" si="0"/>
        <v>5.6338028169014089</v>
      </c>
      <c r="F17" s="210">
        <v>83</v>
      </c>
      <c r="G17" s="192">
        <f t="shared" si="1"/>
        <v>58.450704225352112</v>
      </c>
      <c r="H17" s="193" t="s">
        <v>89</v>
      </c>
      <c r="I17" s="193">
        <f t="shared" si="2"/>
        <v>57.04225352112676</v>
      </c>
      <c r="J17" s="194">
        <f t="shared" si="10"/>
        <v>58.450704225352112</v>
      </c>
      <c r="K17" s="193">
        <f t="shared" ref="K17:K22" si="11">J17+1.42</f>
        <v>59.870704225352114</v>
      </c>
      <c r="L17" s="195">
        <v>19</v>
      </c>
      <c r="M17" s="196" t="s">
        <v>101</v>
      </c>
      <c r="N17" s="196">
        <v>16.7</v>
      </c>
      <c r="O17" s="197">
        <v>136</v>
      </c>
      <c r="P17" s="197">
        <v>149</v>
      </c>
      <c r="Q17" s="197">
        <v>15577736</v>
      </c>
      <c r="R17" s="198">
        <f t="shared" si="3"/>
        <v>5948</v>
      </c>
      <c r="S17" s="199">
        <f t="shared" si="4"/>
        <v>142.75200000000001</v>
      </c>
      <c r="T17" s="199">
        <f t="shared" si="5"/>
        <v>5.9480000000000004</v>
      </c>
      <c r="U17" s="200">
        <v>9</v>
      </c>
      <c r="V17" s="200">
        <f t="shared" si="6"/>
        <v>9</v>
      </c>
      <c r="W17" s="262" t="s">
        <v>152</v>
      </c>
      <c r="X17" s="256">
        <v>0</v>
      </c>
      <c r="Y17" s="256">
        <v>1044</v>
      </c>
      <c r="Z17" s="256">
        <v>1195</v>
      </c>
      <c r="AA17" s="256">
        <v>1185</v>
      </c>
      <c r="AB17" s="256">
        <v>1198</v>
      </c>
      <c r="AC17" s="201" t="s">
        <v>91</v>
      </c>
      <c r="AD17" s="201" t="s">
        <v>91</v>
      </c>
      <c r="AE17" s="201" t="s">
        <v>91</v>
      </c>
      <c r="AF17" s="202" t="s">
        <v>91</v>
      </c>
      <c r="AG17" s="202">
        <v>32721978</v>
      </c>
      <c r="AH17" s="203">
        <f t="shared" si="9"/>
        <v>1336</v>
      </c>
      <c r="AI17" s="204">
        <f t="shared" si="7"/>
        <v>224.6133154001345</v>
      </c>
      <c r="AJ17" s="205">
        <v>0</v>
      </c>
      <c r="AK17" s="205">
        <v>1</v>
      </c>
      <c r="AL17" s="205">
        <v>1</v>
      </c>
      <c r="AM17" s="205">
        <v>1</v>
      </c>
      <c r="AN17" s="205">
        <v>1</v>
      </c>
      <c r="AO17" s="329">
        <v>0</v>
      </c>
      <c r="AP17" s="256">
        <v>7211338</v>
      </c>
      <c r="AQ17" s="256">
        <f t="shared" si="8"/>
        <v>0</v>
      </c>
      <c r="AR17" s="206"/>
      <c r="AS17" s="207" t="s">
        <v>102</v>
      </c>
      <c r="AT17" s="209"/>
      <c r="AV17" s="188" t="s">
        <v>105</v>
      </c>
      <c r="AW17" s="188" t="s">
        <v>106</v>
      </c>
      <c r="AY17" s="257"/>
    </row>
    <row r="18" spans="1:51" x14ac:dyDescent="0.25">
      <c r="B18" s="190">
        <v>2.2916666666666701</v>
      </c>
      <c r="C18" s="190">
        <v>0.33333333333333298</v>
      </c>
      <c r="D18" s="191">
        <v>7</v>
      </c>
      <c r="E18" s="192">
        <f t="shared" si="0"/>
        <v>4.9295774647887329</v>
      </c>
      <c r="F18" s="210">
        <v>83</v>
      </c>
      <c r="G18" s="192">
        <f t="shared" si="1"/>
        <v>58.450704225352112</v>
      </c>
      <c r="H18" s="193" t="s">
        <v>89</v>
      </c>
      <c r="I18" s="193">
        <f t="shared" si="2"/>
        <v>57.04225352112676</v>
      </c>
      <c r="J18" s="194">
        <f t="shared" si="10"/>
        <v>58.450704225352112</v>
      </c>
      <c r="K18" s="193">
        <f t="shared" si="11"/>
        <v>59.870704225352114</v>
      </c>
      <c r="L18" s="195">
        <v>19</v>
      </c>
      <c r="M18" s="196" t="s">
        <v>101</v>
      </c>
      <c r="N18" s="196">
        <v>17.3</v>
      </c>
      <c r="O18" s="197">
        <v>133</v>
      </c>
      <c r="P18" s="197">
        <v>147</v>
      </c>
      <c r="Q18" s="197">
        <v>15583978</v>
      </c>
      <c r="R18" s="198">
        <f t="shared" si="3"/>
        <v>6242</v>
      </c>
      <c r="S18" s="199">
        <f t="shared" si="4"/>
        <v>149.80799999999999</v>
      </c>
      <c r="T18" s="199">
        <f t="shared" si="5"/>
        <v>6.242</v>
      </c>
      <c r="U18" s="200">
        <v>8.3000000000000007</v>
      </c>
      <c r="V18" s="200">
        <f t="shared" si="6"/>
        <v>8.3000000000000007</v>
      </c>
      <c r="W18" s="262" t="s">
        <v>152</v>
      </c>
      <c r="X18" s="256">
        <v>0</v>
      </c>
      <c r="Y18" s="256">
        <v>1105</v>
      </c>
      <c r="Z18" s="256">
        <v>1195</v>
      </c>
      <c r="AA18" s="256">
        <v>1185</v>
      </c>
      <c r="AB18" s="256">
        <v>1198</v>
      </c>
      <c r="AC18" s="201" t="s">
        <v>91</v>
      </c>
      <c r="AD18" s="201" t="s">
        <v>91</v>
      </c>
      <c r="AE18" s="201" t="s">
        <v>91</v>
      </c>
      <c r="AF18" s="202" t="s">
        <v>91</v>
      </c>
      <c r="AG18" s="202">
        <v>32723392</v>
      </c>
      <c r="AH18" s="203">
        <f t="shared" si="9"/>
        <v>1414</v>
      </c>
      <c r="AI18" s="204">
        <f t="shared" si="7"/>
        <v>226.52995834668374</v>
      </c>
      <c r="AJ18" s="205">
        <v>0</v>
      </c>
      <c r="AK18" s="205">
        <v>1</v>
      </c>
      <c r="AL18" s="205">
        <v>1</v>
      </c>
      <c r="AM18" s="205">
        <v>1</v>
      </c>
      <c r="AN18" s="205">
        <v>1</v>
      </c>
      <c r="AO18" s="329">
        <v>0</v>
      </c>
      <c r="AP18" s="256">
        <v>7211338</v>
      </c>
      <c r="AQ18" s="256">
        <f t="shared" si="8"/>
        <v>0</v>
      </c>
      <c r="AR18" s="206"/>
      <c r="AS18" s="207" t="s">
        <v>102</v>
      </c>
      <c r="AV18" s="188" t="s">
        <v>107</v>
      </c>
      <c r="AW18" s="188" t="s">
        <v>108</v>
      </c>
      <c r="AY18" s="257"/>
    </row>
    <row r="19" spans="1:51" x14ac:dyDescent="0.25">
      <c r="B19" s="190">
        <v>2.3333333333333299</v>
      </c>
      <c r="C19" s="190">
        <v>0.375</v>
      </c>
      <c r="D19" s="191">
        <v>7</v>
      </c>
      <c r="E19" s="192">
        <f t="shared" si="0"/>
        <v>4.9295774647887329</v>
      </c>
      <c r="F19" s="210">
        <v>83</v>
      </c>
      <c r="G19" s="192">
        <f t="shared" si="1"/>
        <v>58.450704225352112</v>
      </c>
      <c r="H19" s="193" t="s">
        <v>89</v>
      </c>
      <c r="I19" s="193">
        <f t="shared" si="2"/>
        <v>57.04225352112676</v>
      </c>
      <c r="J19" s="194">
        <f t="shared" si="10"/>
        <v>58.450704225352112</v>
      </c>
      <c r="K19" s="193">
        <f t="shared" si="11"/>
        <v>59.870704225352114</v>
      </c>
      <c r="L19" s="195">
        <v>19</v>
      </c>
      <c r="M19" s="196" t="s">
        <v>101</v>
      </c>
      <c r="N19" s="196">
        <v>18.399999999999999</v>
      </c>
      <c r="O19" s="197">
        <v>132</v>
      </c>
      <c r="P19" s="197">
        <v>146</v>
      </c>
      <c r="Q19" s="197">
        <v>15590231</v>
      </c>
      <c r="R19" s="198">
        <f t="shared" si="3"/>
        <v>6253</v>
      </c>
      <c r="S19" s="199">
        <f t="shared" si="4"/>
        <v>150.072</v>
      </c>
      <c r="T19" s="199">
        <f t="shared" si="5"/>
        <v>6.2530000000000001</v>
      </c>
      <c r="U19" s="200">
        <v>7.5</v>
      </c>
      <c r="V19" s="200">
        <f t="shared" si="6"/>
        <v>7.5</v>
      </c>
      <c r="W19" s="262" t="s">
        <v>152</v>
      </c>
      <c r="X19" s="256">
        <v>0</v>
      </c>
      <c r="Y19" s="256">
        <v>1128</v>
      </c>
      <c r="Z19" s="256">
        <v>1195</v>
      </c>
      <c r="AA19" s="256">
        <v>1185</v>
      </c>
      <c r="AB19" s="256">
        <v>1198</v>
      </c>
      <c r="AC19" s="201" t="s">
        <v>91</v>
      </c>
      <c r="AD19" s="201" t="s">
        <v>91</v>
      </c>
      <c r="AE19" s="201" t="s">
        <v>91</v>
      </c>
      <c r="AF19" s="202" t="s">
        <v>91</v>
      </c>
      <c r="AG19" s="202">
        <v>32724810</v>
      </c>
      <c r="AH19" s="203">
        <f t="shared" si="9"/>
        <v>1418</v>
      </c>
      <c r="AI19" s="204">
        <f t="shared" si="7"/>
        <v>226.77114984807292</v>
      </c>
      <c r="AJ19" s="205">
        <v>0</v>
      </c>
      <c r="AK19" s="205">
        <v>1</v>
      </c>
      <c r="AL19" s="205">
        <v>1</v>
      </c>
      <c r="AM19" s="205">
        <v>1</v>
      </c>
      <c r="AN19" s="205">
        <v>1</v>
      </c>
      <c r="AO19" s="329">
        <v>0</v>
      </c>
      <c r="AP19" s="256">
        <v>7211338</v>
      </c>
      <c r="AQ19" s="256">
        <f t="shared" si="8"/>
        <v>0</v>
      </c>
      <c r="AR19" s="206"/>
      <c r="AS19" s="207" t="s">
        <v>102</v>
      </c>
      <c r="AV19" s="188" t="s">
        <v>109</v>
      </c>
      <c r="AW19" s="188" t="s">
        <v>110</v>
      </c>
      <c r="AY19" s="257"/>
    </row>
    <row r="20" spans="1:51" x14ac:dyDescent="0.25">
      <c r="B20" s="190">
        <v>2.375</v>
      </c>
      <c r="C20" s="190">
        <v>0.41666666666666669</v>
      </c>
      <c r="D20" s="191">
        <v>8</v>
      </c>
      <c r="E20" s="192">
        <f t="shared" si="0"/>
        <v>5.6338028169014089</v>
      </c>
      <c r="F20" s="210">
        <v>83</v>
      </c>
      <c r="G20" s="192">
        <f t="shared" si="1"/>
        <v>58.450704225352112</v>
      </c>
      <c r="H20" s="193" t="s">
        <v>89</v>
      </c>
      <c r="I20" s="193">
        <f t="shared" si="2"/>
        <v>57.04225352112676</v>
      </c>
      <c r="J20" s="194">
        <f t="shared" si="10"/>
        <v>58.450704225352112</v>
      </c>
      <c r="K20" s="193">
        <f t="shared" si="11"/>
        <v>59.870704225352114</v>
      </c>
      <c r="L20" s="195">
        <v>19</v>
      </c>
      <c r="M20" s="196" t="s">
        <v>101</v>
      </c>
      <c r="N20" s="196">
        <v>17.7</v>
      </c>
      <c r="O20" s="197">
        <v>134</v>
      </c>
      <c r="P20" s="197">
        <v>142</v>
      </c>
      <c r="Q20" s="197">
        <v>15596267</v>
      </c>
      <c r="R20" s="198">
        <f t="shared" si="3"/>
        <v>6036</v>
      </c>
      <c r="S20" s="199">
        <f t="shared" si="4"/>
        <v>144.864</v>
      </c>
      <c r="T20" s="199">
        <f t="shared" si="5"/>
        <v>6.0359999999999996</v>
      </c>
      <c r="U20" s="200">
        <v>6.8</v>
      </c>
      <c r="V20" s="200">
        <f t="shared" si="6"/>
        <v>6.8</v>
      </c>
      <c r="W20" s="262" t="s">
        <v>152</v>
      </c>
      <c r="X20" s="256">
        <v>0</v>
      </c>
      <c r="Y20" s="256">
        <v>1055</v>
      </c>
      <c r="Z20" s="256">
        <v>1195</v>
      </c>
      <c r="AA20" s="256">
        <v>1185</v>
      </c>
      <c r="AB20" s="256">
        <v>1198</v>
      </c>
      <c r="AC20" s="201" t="s">
        <v>91</v>
      </c>
      <c r="AD20" s="201" t="s">
        <v>91</v>
      </c>
      <c r="AE20" s="201" t="s">
        <v>91</v>
      </c>
      <c r="AF20" s="202" t="s">
        <v>91</v>
      </c>
      <c r="AG20" s="202">
        <v>32726182</v>
      </c>
      <c r="AH20" s="203">
        <f t="shared" si="9"/>
        <v>1372</v>
      </c>
      <c r="AI20" s="204">
        <f t="shared" si="7"/>
        <v>227.30284956925118</v>
      </c>
      <c r="AJ20" s="205">
        <v>0</v>
      </c>
      <c r="AK20" s="205">
        <v>1</v>
      </c>
      <c r="AL20" s="205">
        <v>1</v>
      </c>
      <c r="AM20" s="205">
        <v>1</v>
      </c>
      <c r="AN20" s="205">
        <v>1</v>
      </c>
      <c r="AO20" s="329">
        <v>0</v>
      </c>
      <c r="AP20" s="256">
        <v>7211338</v>
      </c>
      <c r="AQ20" s="256">
        <f t="shared" si="8"/>
        <v>0</v>
      </c>
      <c r="AR20" s="208"/>
      <c r="AS20" s="207" t="s">
        <v>102</v>
      </c>
      <c r="AY20" s="257"/>
    </row>
    <row r="21" spans="1:51" x14ac:dyDescent="0.25">
      <c r="B21" s="190">
        <v>2.4166666666666701</v>
      </c>
      <c r="C21" s="190">
        <v>0.45833333333333298</v>
      </c>
      <c r="D21" s="191">
        <v>9</v>
      </c>
      <c r="E21" s="192">
        <f t="shared" si="0"/>
        <v>6.3380281690140849</v>
      </c>
      <c r="F21" s="210">
        <v>83</v>
      </c>
      <c r="G21" s="192">
        <f t="shared" si="1"/>
        <v>58.450704225352112</v>
      </c>
      <c r="H21" s="193" t="s">
        <v>89</v>
      </c>
      <c r="I21" s="193">
        <f t="shared" si="2"/>
        <v>57.04225352112676</v>
      </c>
      <c r="J21" s="194">
        <f t="shared" si="10"/>
        <v>58.450704225352112</v>
      </c>
      <c r="K21" s="193">
        <f t="shared" si="11"/>
        <v>59.870704225352114</v>
      </c>
      <c r="L21" s="195">
        <v>19</v>
      </c>
      <c r="M21" s="196" t="s">
        <v>101</v>
      </c>
      <c r="N21" s="196">
        <v>17.7</v>
      </c>
      <c r="O21" s="197">
        <v>133</v>
      </c>
      <c r="P21" s="197">
        <v>145</v>
      </c>
      <c r="Q21" s="197">
        <v>15602197</v>
      </c>
      <c r="R21" s="198">
        <f>Q21-Q20</f>
        <v>5930</v>
      </c>
      <c r="S21" s="199">
        <f t="shared" si="4"/>
        <v>142.32</v>
      </c>
      <c r="T21" s="199">
        <f t="shared" si="5"/>
        <v>5.93</v>
      </c>
      <c r="U21" s="200">
        <v>6.4</v>
      </c>
      <c r="V21" s="200">
        <f t="shared" si="6"/>
        <v>6.4</v>
      </c>
      <c r="W21" s="262" t="s">
        <v>152</v>
      </c>
      <c r="X21" s="256">
        <v>0</v>
      </c>
      <c r="Y21" s="256">
        <v>1032</v>
      </c>
      <c r="Z21" s="256">
        <v>1195</v>
      </c>
      <c r="AA21" s="256">
        <v>1185</v>
      </c>
      <c r="AB21" s="256">
        <v>1198</v>
      </c>
      <c r="AC21" s="201" t="s">
        <v>91</v>
      </c>
      <c r="AD21" s="201" t="s">
        <v>91</v>
      </c>
      <c r="AE21" s="201" t="s">
        <v>91</v>
      </c>
      <c r="AF21" s="202" t="s">
        <v>91</v>
      </c>
      <c r="AG21" s="202">
        <v>32727533</v>
      </c>
      <c r="AH21" s="203">
        <f t="shared" si="9"/>
        <v>1351</v>
      </c>
      <c r="AI21" s="204">
        <f t="shared" si="7"/>
        <v>227.82462057335582</v>
      </c>
      <c r="AJ21" s="205">
        <v>0</v>
      </c>
      <c r="AK21" s="205">
        <v>1</v>
      </c>
      <c r="AL21" s="205">
        <v>1</v>
      </c>
      <c r="AM21" s="205">
        <v>1</v>
      </c>
      <c r="AN21" s="205">
        <v>1</v>
      </c>
      <c r="AO21" s="329">
        <v>0</v>
      </c>
      <c r="AP21" s="256">
        <v>7211338</v>
      </c>
      <c r="AQ21" s="256">
        <f t="shared" si="8"/>
        <v>0</v>
      </c>
      <c r="AR21" s="206"/>
      <c r="AS21" s="207" t="s">
        <v>102</v>
      </c>
      <c r="AY21" s="257"/>
    </row>
    <row r="22" spans="1:51" x14ac:dyDescent="0.25">
      <c r="B22" s="190">
        <v>2.4583333333333299</v>
      </c>
      <c r="C22" s="190">
        <v>0.5</v>
      </c>
      <c r="D22" s="191">
        <v>7</v>
      </c>
      <c r="E22" s="192">
        <f t="shared" si="0"/>
        <v>4.9295774647887329</v>
      </c>
      <c r="F22" s="210">
        <v>83</v>
      </c>
      <c r="G22" s="192">
        <f t="shared" si="1"/>
        <v>58.450704225352112</v>
      </c>
      <c r="H22" s="193" t="s">
        <v>89</v>
      </c>
      <c r="I22" s="193">
        <f t="shared" si="2"/>
        <v>57.04225352112676</v>
      </c>
      <c r="J22" s="194">
        <f t="shared" si="10"/>
        <v>58.450704225352112</v>
      </c>
      <c r="K22" s="193">
        <f t="shared" si="11"/>
        <v>59.870704225352114</v>
      </c>
      <c r="L22" s="195">
        <v>19</v>
      </c>
      <c r="M22" s="196" t="s">
        <v>101</v>
      </c>
      <c r="N22" s="196">
        <v>17.3</v>
      </c>
      <c r="O22" s="197">
        <v>133</v>
      </c>
      <c r="P22" s="197">
        <v>139</v>
      </c>
      <c r="Q22" s="197">
        <v>15608127</v>
      </c>
      <c r="R22" s="198">
        <f t="shared" si="3"/>
        <v>5930</v>
      </c>
      <c r="S22" s="199">
        <f t="shared" si="4"/>
        <v>142.32</v>
      </c>
      <c r="T22" s="199">
        <f t="shared" si="5"/>
        <v>5.93</v>
      </c>
      <c r="U22" s="200">
        <v>6</v>
      </c>
      <c r="V22" s="200">
        <f t="shared" si="6"/>
        <v>6</v>
      </c>
      <c r="W22" s="262" t="s">
        <v>152</v>
      </c>
      <c r="X22" s="256">
        <v>0</v>
      </c>
      <c r="Y22" s="256">
        <v>1049</v>
      </c>
      <c r="Z22" s="256">
        <v>1195</v>
      </c>
      <c r="AA22" s="256">
        <v>1185</v>
      </c>
      <c r="AB22" s="256">
        <v>1198</v>
      </c>
      <c r="AC22" s="201" t="s">
        <v>91</v>
      </c>
      <c r="AD22" s="201" t="s">
        <v>91</v>
      </c>
      <c r="AE22" s="201" t="s">
        <v>91</v>
      </c>
      <c r="AF22" s="202" t="s">
        <v>91</v>
      </c>
      <c r="AG22" s="202">
        <v>32728884</v>
      </c>
      <c r="AH22" s="203">
        <f t="shared" si="9"/>
        <v>1351</v>
      </c>
      <c r="AI22" s="204">
        <f t="shared" si="7"/>
        <v>227.82462057335582</v>
      </c>
      <c r="AJ22" s="205">
        <v>0</v>
      </c>
      <c r="AK22" s="205">
        <v>1</v>
      </c>
      <c r="AL22" s="205">
        <v>1</v>
      </c>
      <c r="AM22" s="205">
        <v>1</v>
      </c>
      <c r="AN22" s="205">
        <v>1</v>
      </c>
      <c r="AO22" s="329">
        <v>0</v>
      </c>
      <c r="AP22" s="256">
        <v>7211338</v>
      </c>
      <c r="AQ22" s="256">
        <f t="shared" si="8"/>
        <v>0</v>
      </c>
      <c r="AR22" s="206"/>
      <c r="AS22" s="207" t="s">
        <v>102</v>
      </c>
      <c r="AV22" s="211" t="s">
        <v>111</v>
      </c>
      <c r="AY22" s="257"/>
    </row>
    <row r="23" spans="1:51" x14ac:dyDescent="0.25">
      <c r="A23" s="301" t="s">
        <v>144</v>
      </c>
      <c r="B23" s="190">
        <v>2.5</v>
      </c>
      <c r="C23" s="190">
        <v>0.54166666666666696</v>
      </c>
      <c r="D23" s="191">
        <v>5</v>
      </c>
      <c r="E23" s="192">
        <f t="shared" si="0"/>
        <v>3.5211267605633805</v>
      </c>
      <c r="F23" s="255">
        <v>81</v>
      </c>
      <c r="G23" s="192">
        <f t="shared" si="1"/>
        <v>57.04225352112676</v>
      </c>
      <c r="H23" s="193" t="s">
        <v>89</v>
      </c>
      <c r="I23" s="193">
        <f t="shared" si="2"/>
        <v>55.633802816901408</v>
      </c>
      <c r="J23" s="194">
        <f t="shared" si="10"/>
        <v>57.04225352112676</v>
      </c>
      <c r="K23" s="193">
        <f>J23+(6/1.42)</f>
        <v>61.267605633802816</v>
      </c>
      <c r="L23" s="195">
        <v>19</v>
      </c>
      <c r="M23" s="196" t="s">
        <v>101</v>
      </c>
      <c r="N23" s="196">
        <v>17.5</v>
      </c>
      <c r="O23" s="197">
        <v>132</v>
      </c>
      <c r="P23" s="197">
        <v>136</v>
      </c>
      <c r="Q23" s="197">
        <v>15613835</v>
      </c>
      <c r="R23" s="198">
        <f t="shared" si="3"/>
        <v>5708</v>
      </c>
      <c r="S23" s="199">
        <f t="shared" si="4"/>
        <v>136.99199999999999</v>
      </c>
      <c r="T23" s="199">
        <f t="shared" si="5"/>
        <v>5.7080000000000002</v>
      </c>
      <c r="U23" s="200">
        <v>5.7</v>
      </c>
      <c r="V23" s="200">
        <f t="shared" si="6"/>
        <v>5.7</v>
      </c>
      <c r="W23" s="262" t="s">
        <v>152</v>
      </c>
      <c r="X23" s="256">
        <v>0</v>
      </c>
      <c r="Y23" s="256">
        <v>1028</v>
      </c>
      <c r="Z23" s="256">
        <v>1195</v>
      </c>
      <c r="AA23" s="256">
        <v>1185</v>
      </c>
      <c r="AB23" s="256">
        <v>1198</v>
      </c>
      <c r="AC23" s="201" t="s">
        <v>91</v>
      </c>
      <c r="AD23" s="201" t="s">
        <v>91</v>
      </c>
      <c r="AE23" s="201" t="s">
        <v>91</v>
      </c>
      <c r="AF23" s="202" t="s">
        <v>91</v>
      </c>
      <c r="AG23" s="202">
        <v>32730210</v>
      </c>
      <c r="AH23" s="203">
        <f t="shared" si="9"/>
        <v>1326</v>
      </c>
      <c r="AI23" s="204">
        <f t="shared" si="7"/>
        <v>232.30553608969865</v>
      </c>
      <c r="AJ23" s="205">
        <v>0</v>
      </c>
      <c r="AK23" s="205">
        <v>1</v>
      </c>
      <c r="AL23" s="205">
        <v>1</v>
      </c>
      <c r="AM23" s="205">
        <v>1</v>
      </c>
      <c r="AN23" s="205">
        <v>1</v>
      </c>
      <c r="AO23" s="329">
        <v>0</v>
      </c>
      <c r="AP23" s="256">
        <v>7211338</v>
      </c>
      <c r="AQ23" s="256">
        <f t="shared" si="8"/>
        <v>0</v>
      </c>
      <c r="AR23" s="206"/>
      <c r="AS23" s="207" t="s">
        <v>114</v>
      </c>
      <c r="AT23" s="209"/>
      <c r="AV23" s="212" t="s">
        <v>112</v>
      </c>
      <c r="AW23" s="213" t="s">
        <v>113</v>
      </c>
      <c r="AY23" s="257"/>
    </row>
    <row r="24" spans="1:51" x14ac:dyDescent="0.25">
      <c r="B24" s="190">
        <v>2.5416666666666701</v>
      </c>
      <c r="C24" s="190">
        <v>0.58333333333333404</v>
      </c>
      <c r="D24" s="191">
        <v>5</v>
      </c>
      <c r="E24" s="192">
        <f t="shared" si="0"/>
        <v>3.5211267605633805</v>
      </c>
      <c r="F24" s="255">
        <v>81</v>
      </c>
      <c r="G24" s="192">
        <f t="shared" si="1"/>
        <v>57.04225352112676</v>
      </c>
      <c r="H24" s="193" t="s">
        <v>89</v>
      </c>
      <c r="I24" s="193">
        <f t="shared" si="2"/>
        <v>55.633802816901408</v>
      </c>
      <c r="J24" s="194">
        <f t="shared" si="10"/>
        <v>57.04225352112676</v>
      </c>
      <c r="K24" s="193">
        <f t="shared" ref="K24:K34" si="12">J24+(6/1.42)</f>
        <v>61.267605633802816</v>
      </c>
      <c r="L24" s="195">
        <v>18</v>
      </c>
      <c r="M24" s="196" t="s">
        <v>101</v>
      </c>
      <c r="N24" s="196">
        <v>17.3</v>
      </c>
      <c r="O24" s="197">
        <v>133</v>
      </c>
      <c r="P24" s="197">
        <v>132</v>
      </c>
      <c r="Q24" s="197">
        <v>15619454</v>
      </c>
      <c r="R24" s="198">
        <f t="shared" si="3"/>
        <v>5619</v>
      </c>
      <c r="S24" s="199">
        <f t="shared" si="4"/>
        <v>134.85599999999999</v>
      </c>
      <c r="T24" s="199">
        <f t="shared" si="5"/>
        <v>5.6189999999999998</v>
      </c>
      <c r="U24" s="200">
        <v>5.4</v>
      </c>
      <c r="V24" s="200">
        <f t="shared" si="6"/>
        <v>5.4</v>
      </c>
      <c r="W24" s="262" t="s">
        <v>152</v>
      </c>
      <c r="X24" s="256">
        <v>0</v>
      </c>
      <c r="Y24" s="256">
        <v>996</v>
      </c>
      <c r="Z24" s="256">
        <v>1195</v>
      </c>
      <c r="AA24" s="256">
        <v>1185</v>
      </c>
      <c r="AB24" s="256">
        <v>1198</v>
      </c>
      <c r="AC24" s="201" t="s">
        <v>91</v>
      </c>
      <c r="AD24" s="201" t="s">
        <v>91</v>
      </c>
      <c r="AE24" s="201" t="s">
        <v>91</v>
      </c>
      <c r="AF24" s="202" t="s">
        <v>91</v>
      </c>
      <c r="AG24" s="202">
        <v>32731530</v>
      </c>
      <c r="AH24" s="203">
        <f t="shared" si="9"/>
        <v>1320</v>
      </c>
      <c r="AI24" s="204">
        <f t="shared" si="7"/>
        <v>234.91724506139883</v>
      </c>
      <c r="AJ24" s="205">
        <v>0</v>
      </c>
      <c r="AK24" s="205">
        <v>1</v>
      </c>
      <c r="AL24" s="205">
        <v>1</v>
      </c>
      <c r="AM24" s="205">
        <v>1</v>
      </c>
      <c r="AN24" s="205">
        <v>1</v>
      </c>
      <c r="AO24" s="329">
        <v>0</v>
      </c>
      <c r="AP24" s="256">
        <v>7211338</v>
      </c>
      <c r="AQ24" s="256">
        <f t="shared" si="8"/>
        <v>0</v>
      </c>
      <c r="AR24" s="208"/>
      <c r="AS24" s="207" t="s">
        <v>114</v>
      </c>
      <c r="AV24" s="214" t="s">
        <v>30</v>
      </c>
      <c r="AW24" s="214">
        <v>14.7</v>
      </c>
      <c r="AY24" s="257"/>
    </row>
    <row r="25" spans="1:51" x14ac:dyDescent="0.25">
      <c r="B25" s="190">
        <v>2.5833333333333299</v>
      </c>
      <c r="C25" s="190">
        <v>0.625</v>
      </c>
      <c r="D25" s="191">
        <v>7</v>
      </c>
      <c r="E25" s="192">
        <f t="shared" si="0"/>
        <v>4.9295774647887329</v>
      </c>
      <c r="F25" s="255">
        <v>81</v>
      </c>
      <c r="G25" s="192">
        <f t="shared" si="1"/>
        <v>57.04225352112676</v>
      </c>
      <c r="H25" s="193" t="s">
        <v>89</v>
      </c>
      <c r="I25" s="193">
        <f t="shared" si="2"/>
        <v>55.633802816901408</v>
      </c>
      <c r="J25" s="194">
        <f t="shared" si="10"/>
        <v>57.04225352112676</v>
      </c>
      <c r="K25" s="193">
        <f t="shared" si="12"/>
        <v>61.267605633802816</v>
      </c>
      <c r="L25" s="195">
        <v>18</v>
      </c>
      <c r="M25" s="196" t="s">
        <v>101</v>
      </c>
      <c r="N25" s="196">
        <v>16.899999999999999</v>
      </c>
      <c r="O25" s="197">
        <v>133</v>
      </c>
      <c r="P25" s="197">
        <v>133</v>
      </c>
      <c r="Q25" s="197">
        <v>15625001</v>
      </c>
      <c r="R25" s="198">
        <f t="shared" si="3"/>
        <v>5547</v>
      </c>
      <c r="S25" s="199">
        <f t="shared" si="4"/>
        <v>133.12799999999999</v>
      </c>
      <c r="T25" s="199">
        <f t="shared" si="5"/>
        <v>5.5469999999999997</v>
      </c>
      <c r="U25" s="200">
        <v>5.3</v>
      </c>
      <c r="V25" s="200">
        <f t="shared" si="6"/>
        <v>5.3</v>
      </c>
      <c r="W25" s="262" t="s">
        <v>152</v>
      </c>
      <c r="X25" s="256">
        <v>0</v>
      </c>
      <c r="Y25" s="256">
        <v>991</v>
      </c>
      <c r="Z25" s="256">
        <v>1164</v>
      </c>
      <c r="AA25" s="256">
        <v>1185</v>
      </c>
      <c r="AB25" s="256">
        <v>1198</v>
      </c>
      <c r="AC25" s="201" t="s">
        <v>91</v>
      </c>
      <c r="AD25" s="201" t="s">
        <v>91</v>
      </c>
      <c r="AE25" s="201" t="s">
        <v>91</v>
      </c>
      <c r="AF25" s="202" t="s">
        <v>91</v>
      </c>
      <c r="AG25" s="202">
        <v>32732826</v>
      </c>
      <c r="AH25" s="203">
        <f t="shared" si="9"/>
        <v>1296</v>
      </c>
      <c r="AI25" s="204">
        <f t="shared" si="7"/>
        <v>233.63980530016227</v>
      </c>
      <c r="AJ25" s="205">
        <v>0</v>
      </c>
      <c r="AK25" s="205">
        <v>1</v>
      </c>
      <c r="AL25" s="205">
        <v>1</v>
      </c>
      <c r="AM25" s="205">
        <v>1</v>
      </c>
      <c r="AN25" s="205">
        <v>1</v>
      </c>
      <c r="AO25" s="329">
        <v>0</v>
      </c>
      <c r="AP25" s="256">
        <v>7211338</v>
      </c>
      <c r="AQ25" s="256">
        <f t="shared" si="8"/>
        <v>0</v>
      </c>
      <c r="AR25" s="206"/>
      <c r="AS25" s="207" t="s">
        <v>114</v>
      </c>
      <c r="AV25" s="214" t="s">
        <v>75</v>
      </c>
      <c r="AW25" s="214">
        <v>10.36</v>
      </c>
      <c r="AY25" s="257"/>
    </row>
    <row r="26" spans="1:51" x14ac:dyDescent="0.25">
      <c r="B26" s="190">
        <v>2.625</v>
      </c>
      <c r="C26" s="190">
        <v>0.66666666666666696</v>
      </c>
      <c r="D26" s="191">
        <v>8</v>
      </c>
      <c r="E26" s="192">
        <f t="shared" si="0"/>
        <v>5.6338028169014089</v>
      </c>
      <c r="F26" s="255">
        <v>81</v>
      </c>
      <c r="G26" s="192">
        <f t="shared" si="1"/>
        <v>57.04225352112676</v>
      </c>
      <c r="H26" s="193" t="s">
        <v>89</v>
      </c>
      <c r="I26" s="193">
        <f t="shared" si="2"/>
        <v>53.521126760563384</v>
      </c>
      <c r="J26" s="194">
        <f>(F26-3)/1.42</f>
        <v>54.929577464788736</v>
      </c>
      <c r="K26" s="193">
        <f t="shared" si="12"/>
        <v>59.154929577464792</v>
      </c>
      <c r="L26" s="195">
        <v>18</v>
      </c>
      <c r="M26" s="196" t="s">
        <v>101</v>
      </c>
      <c r="N26" s="196">
        <v>16.7</v>
      </c>
      <c r="O26" s="197">
        <v>133</v>
      </c>
      <c r="P26" s="197">
        <v>131</v>
      </c>
      <c r="Q26" s="197">
        <v>15630405</v>
      </c>
      <c r="R26" s="198">
        <f t="shared" si="3"/>
        <v>5404</v>
      </c>
      <c r="S26" s="199">
        <f t="shared" si="4"/>
        <v>129.696</v>
      </c>
      <c r="T26" s="199">
        <f t="shared" si="5"/>
        <v>5.4039999999999999</v>
      </c>
      <c r="U26" s="200">
        <v>5.2</v>
      </c>
      <c r="V26" s="200">
        <f t="shared" si="6"/>
        <v>5.2</v>
      </c>
      <c r="W26" s="262" t="s">
        <v>152</v>
      </c>
      <c r="X26" s="256">
        <v>0</v>
      </c>
      <c r="Y26" s="256">
        <v>1079</v>
      </c>
      <c r="Z26" s="256">
        <v>1164</v>
      </c>
      <c r="AA26" s="256">
        <v>1185</v>
      </c>
      <c r="AB26" s="256">
        <v>1169</v>
      </c>
      <c r="AC26" s="201" t="s">
        <v>91</v>
      </c>
      <c r="AD26" s="201" t="s">
        <v>91</v>
      </c>
      <c r="AE26" s="201" t="s">
        <v>91</v>
      </c>
      <c r="AF26" s="202" t="s">
        <v>91</v>
      </c>
      <c r="AG26" s="202">
        <v>32734066</v>
      </c>
      <c r="AH26" s="203">
        <f t="shared" si="9"/>
        <v>1240</v>
      </c>
      <c r="AI26" s="204">
        <f t="shared" si="7"/>
        <v>229.45965951147298</v>
      </c>
      <c r="AJ26" s="205">
        <v>0</v>
      </c>
      <c r="AK26" s="205">
        <v>1</v>
      </c>
      <c r="AL26" s="205">
        <v>1</v>
      </c>
      <c r="AM26" s="205">
        <v>1</v>
      </c>
      <c r="AN26" s="205">
        <v>1</v>
      </c>
      <c r="AO26" s="329">
        <v>0</v>
      </c>
      <c r="AP26" s="256">
        <v>7211338</v>
      </c>
      <c r="AQ26" s="256">
        <f t="shared" si="8"/>
        <v>0</v>
      </c>
      <c r="AR26" s="206"/>
      <c r="AS26" s="207" t="s">
        <v>114</v>
      </c>
      <c r="AV26" s="214" t="s">
        <v>115</v>
      </c>
      <c r="AW26" s="214">
        <v>1.01325</v>
      </c>
      <c r="AY26" s="257"/>
    </row>
    <row r="27" spans="1:51" x14ac:dyDescent="0.25">
      <c r="B27" s="190">
        <v>2.6666666666666701</v>
      </c>
      <c r="C27" s="190">
        <v>0.70833333333333404</v>
      </c>
      <c r="D27" s="191">
        <v>6</v>
      </c>
      <c r="E27" s="192">
        <f t="shared" si="0"/>
        <v>4.2253521126760569</v>
      </c>
      <c r="F27" s="255">
        <v>81</v>
      </c>
      <c r="G27" s="192">
        <f t="shared" si="1"/>
        <v>57.04225352112676</v>
      </c>
      <c r="H27" s="193" t="s">
        <v>89</v>
      </c>
      <c r="I27" s="193">
        <f t="shared" si="2"/>
        <v>53.521126760563384</v>
      </c>
      <c r="J27" s="194">
        <f t="shared" ref="J27:J32" si="13">(F27-3)/1.42</f>
        <v>54.929577464788736</v>
      </c>
      <c r="K27" s="193">
        <f t="shared" si="12"/>
        <v>59.154929577464792</v>
      </c>
      <c r="L27" s="195">
        <v>18</v>
      </c>
      <c r="M27" s="196" t="s">
        <v>101</v>
      </c>
      <c r="N27" s="196">
        <v>16.7</v>
      </c>
      <c r="O27" s="197">
        <v>129</v>
      </c>
      <c r="P27" s="197">
        <v>133</v>
      </c>
      <c r="Q27" s="197">
        <v>15635914</v>
      </c>
      <c r="R27" s="198">
        <f t="shared" si="3"/>
        <v>5509</v>
      </c>
      <c r="S27" s="199">
        <f t="shared" si="4"/>
        <v>132.21600000000001</v>
      </c>
      <c r="T27" s="199">
        <f t="shared" si="5"/>
        <v>5.5090000000000003</v>
      </c>
      <c r="U27" s="200">
        <v>4.5999999999999996</v>
      </c>
      <c r="V27" s="200">
        <f t="shared" si="6"/>
        <v>4.5999999999999996</v>
      </c>
      <c r="W27" s="262" t="s">
        <v>152</v>
      </c>
      <c r="X27" s="256">
        <v>0</v>
      </c>
      <c r="Y27" s="256">
        <v>1046</v>
      </c>
      <c r="Z27" s="256">
        <v>1164</v>
      </c>
      <c r="AA27" s="256">
        <v>1185</v>
      </c>
      <c r="AB27" s="256">
        <v>1169</v>
      </c>
      <c r="AC27" s="201" t="s">
        <v>91</v>
      </c>
      <c r="AD27" s="201" t="s">
        <v>91</v>
      </c>
      <c r="AE27" s="201" t="s">
        <v>91</v>
      </c>
      <c r="AF27" s="202" t="s">
        <v>91</v>
      </c>
      <c r="AG27" s="202">
        <v>32735346</v>
      </c>
      <c r="AH27" s="203">
        <f t="shared" si="9"/>
        <v>1280</v>
      </c>
      <c r="AI27" s="204">
        <f t="shared" si="7"/>
        <v>232.34706843347249</v>
      </c>
      <c r="AJ27" s="205">
        <v>0</v>
      </c>
      <c r="AK27" s="205">
        <v>1</v>
      </c>
      <c r="AL27" s="205">
        <v>1</v>
      </c>
      <c r="AM27" s="205">
        <v>1</v>
      </c>
      <c r="AN27" s="205">
        <v>1</v>
      </c>
      <c r="AO27" s="329">
        <v>0</v>
      </c>
      <c r="AP27" s="256">
        <v>7211338</v>
      </c>
      <c r="AQ27" s="256">
        <f t="shared" si="8"/>
        <v>0</v>
      </c>
      <c r="AR27" s="206"/>
      <c r="AS27" s="207" t="s">
        <v>114</v>
      </c>
      <c r="AV27" s="214" t="s">
        <v>116</v>
      </c>
      <c r="AW27" s="214">
        <v>1</v>
      </c>
      <c r="AY27" s="257"/>
    </row>
    <row r="28" spans="1:51" x14ac:dyDescent="0.25">
      <c r="B28" s="190">
        <v>2.7083333333333299</v>
      </c>
      <c r="C28" s="190">
        <v>0.750000000000002</v>
      </c>
      <c r="D28" s="191">
        <v>4</v>
      </c>
      <c r="E28" s="192">
        <f t="shared" si="0"/>
        <v>2.8169014084507045</v>
      </c>
      <c r="F28" s="255">
        <v>78</v>
      </c>
      <c r="G28" s="192">
        <f t="shared" si="1"/>
        <v>54.929577464788736</v>
      </c>
      <c r="H28" s="193" t="s">
        <v>89</v>
      </c>
      <c r="I28" s="193">
        <f t="shared" si="2"/>
        <v>51.408450704225352</v>
      </c>
      <c r="J28" s="194">
        <f t="shared" si="13"/>
        <v>52.816901408450704</v>
      </c>
      <c r="K28" s="193">
        <f t="shared" si="12"/>
        <v>57.04225352112676</v>
      </c>
      <c r="L28" s="195">
        <v>18</v>
      </c>
      <c r="M28" s="196" t="s">
        <v>101</v>
      </c>
      <c r="N28" s="196">
        <v>16.7</v>
      </c>
      <c r="O28" s="197">
        <v>124</v>
      </c>
      <c r="P28" s="197">
        <v>131</v>
      </c>
      <c r="Q28" s="197">
        <v>15641356</v>
      </c>
      <c r="R28" s="198">
        <f t="shared" si="3"/>
        <v>5442</v>
      </c>
      <c r="S28" s="199">
        <f t="shared" si="4"/>
        <v>130.608</v>
      </c>
      <c r="T28" s="199">
        <f t="shared" si="5"/>
        <v>5.4420000000000002</v>
      </c>
      <c r="U28" s="200">
        <v>4.4000000000000004</v>
      </c>
      <c r="V28" s="200">
        <f t="shared" si="6"/>
        <v>4.4000000000000004</v>
      </c>
      <c r="W28" s="262" t="s">
        <v>152</v>
      </c>
      <c r="X28" s="256">
        <v>0</v>
      </c>
      <c r="Y28" s="256">
        <v>1008</v>
      </c>
      <c r="Z28" s="256">
        <v>1164</v>
      </c>
      <c r="AA28" s="256">
        <v>1185</v>
      </c>
      <c r="AB28" s="256">
        <v>1169</v>
      </c>
      <c r="AC28" s="201" t="s">
        <v>91</v>
      </c>
      <c r="AD28" s="201" t="s">
        <v>91</v>
      </c>
      <c r="AE28" s="201" t="s">
        <v>91</v>
      </c>
      <c r="AF28" s="202" t="s">
        <v>91</v>
      </c>
      <c r="AG28" s="202">
        <v>32736592</v>
      </c>
      <c r="AH28" s="203">
        <f t="shared" si="9"/>
        <v>1246</v>
      </c>
      <c r="AI28" s="204">
        <f t="shared" si="7"/>
        <v>228.95994119808893</v>
      </c>
      <c r="AJ28" s="205">
        <v>0</v>
      </c>
      <c r="AK28" s="205">
        <v>1</v>
      </c>
      <c r="AL28" s="205">
        <v>1</v>
      </c>
      <c r="AM28" s="205">
        <v>1</v>
      </c>
      <c r="AN28" s="205">
        <v>1</v>
      </c>
      <c r="AO28" s="329">
        <v>0</v>
      </c>
      <c r="AP28" s="256">
        <v>7211338</v>
      </c>
      <c r="AQ28" s="256">
        <f t="shared" si="8"/>
        <v>0</v>
      </c>
      <c r="AR28" s="208"/>
      <c r="AS28" s="207" t="s">
        <v>114</v>
      </c>
      <c r="AV28" s="214" t="s">
        <v>117</v>
      </c>
      <c r="AW28" s="214">
        <v>101.325</v>
      </c>
      <c r="AY28" s="257"/>
    </row>
    <row r="29" spans="1:51" x14ac:dyDescent="0.25">
      <c r="B29" s="190">
        <v>2.75</v>
      </c>
      <c r="C29" s="190">
        <v>0.79166666666666896</v>
      </c>
      <c r="D29" s="191">
        <v>5</v>
      </c>
      <c r="E29" s="192">
        <f t="shared" si="0"/>
        <v>3.5211267605633805</v>
      </c>
      <c r="F29" s="255">
        <v>78</v>
      </c>
      <c r="G29" s="192">
        <f t="shared" si="1"/>
        <v>54.929577464788736</v>
      </c>
      <c r="H29" s="193" t="s">
        <v>89</v>
      </c>
      <c r="I29" s="193">
        <f t="shared" si="2"/>
        <v>51.408450704225352</v>
      </c>
      <c r="J29" s="194">
        <f t="shared" si="13"/>
        <v>52.816901408450704</v>
      </c>
      <c r="K29" s="193">
        <f t="shared" si="12"/>
        <v>57.04225352112676</v>
      </c>
      <c r="L29" s="195">
        <v>18</v>
      </c>
      <c r="M29" s="196" t="s">
        <v>101</v>
      </c>
      <c r="N29" s="196">
        <v>16.600000000000001</v>
      </c>
      <c r="O29" s="197">
        <v>131</v>
      </c>
      <c r="P29" s="197">
        <v>132</v>
      </c>
      <c r="Q29" s="197">
        <v>15646799</v>
      </c>
      <c r="R29" s="198">
        <f t="shared" si="3"/>
        <v>5443</v>
      </c>
      <c r="S29" s="199">
        <f t="shared" si="4"/>
        <v>130.63200000000001</v>
      </c>
      <c r="T29" s="199">
        <f t="shared" si="5"/>
        <v>5.4429999999999996</v>
      </c>
      <c r="U29" s="200">
        <v>4.3</v>
      </c>
      <c r="V29" s="200">
        <f t="shared" si="6"/>
        <v>4.3</v>
      </c>
      <c r="W29" s="262" t="s">
        <v>152</v>
      </c>
      <c r="X29" s="256">
        <v>0</v>
      </c>
      <c r="Y29" s="256">
        <v>904</v>
      </c>
      <c r="Z29" s="256">
        <v>1164</v>
      </c>
      <c r="AA29" s="256">
        <v>1185</v>
      </c>
      <c r="AB29" s="256">
        <v>1169</v>
      </c>
      <c r="AC29" s="201" t="s">
        <v>91</v>
      </c>
      <c r="AD29" s="201" t="s">
        <v>91</v>
      </c>
      <c r="AE29" s="201" t="s">
        <v>91</v>
      </c>
      <c r="AF29" s="202" t="s">
        <v>91</v>
      </c>
      <c r="AG29" s="202">
        <v>32737838</v>
      </c>
      <c r="AH29" s="203">
        <f t="shared" si="9"/>
        <v>1246</v>
      </c>
      <c r="AI29" s="204">
        <f t="shared" si="7"/>
        <v>228.91787617122912</v>
      </c>
      <c r="AJ29" s="205">
        <v>0</v>
      </c>
      <c r="AK29" s="205">
        <v>1</v>
      </c>
      <c r="AL29" s="205">
        <v>1</v>
      </c>
      <c r="AM29" s="205">
        <v>1</v>
      </c>
      <c r="AN29" s="205">
        <v>1</v>
      </c>
      <c r="AO29" s="329">
        <v>0</v>
      </c>
      <c r="AP29" s="256">
        <v>7211338</v>
      </c>
      <c r="AQ29" s="256">
        <f t="shared" si="8"/>
        <v>0</v>
      </c>
      <c r="AR29" s="206"/>
      <c r="AS29" s="207" t="s">
        <v>114</v>
      </c>
      <c r="AY29" s="257"/>
    </row>
    <row r="30" spans="1:51" x14ac:dyDescent="0.25">
      <c r="B30" s="190">
        <v>2.7916666666666701</v>
      </c>
      <c r="C30" s="190">
        <v>0.83333333333333703</v>
      </c>
      <c r="D30" s="191">
        <v>10</v>
      </c>
      <c r="E30" s="192">
        <f t="shared" si="0"/>
        <v>7.042253521126761</v>
      </c>
      <c r="F30" s="255">
        <v>76</v>
      </c>
      <c r="G30" s="192">
        <f t="shared" si="1"/>
        <v>53.521126760563384</v>
      </c>
      <c r="H30" s="193" t="s">
        <v>89</v>
      </c>
      <c r="I30" s="193">
        <f t="shared" si="2"/>
        <v>50</v>
      </c>
      <c r="J30" s="194">
        <f t="shared" si="13"/>
        <v>51.408450704225352</v>
      </c>
      <c r="K30" s="193">
        <f t="shared" si="12"/>
        <v>55.633802816901408</v>
      </c>
      <c r="L30" s="195">
        <v>18</v>
      </c>
      <c r="M30" s="196" t="s">
        <v>101</v>
      </c>
      <c r="N30" s="196">
        <v>16.600000000000001</v>
      </c>
      <c r="O30" s="197">
        <v>133</v>
      </c>
      <c r="P30" s="197">
        <v>123</v>
      </c>
      <c r="Q30" s="197">
        <v>15652134</v>
      </c>
      <c r="R30" s="198">
        <f t="shared" si="3"/>
        <v>5335</v>
      </c>
      <c r="S30" s="199">
        <f t="shared" si="4"/>
        <v>128.04</v>
      </c>
      <c r="T30" s="199">
        <f t="shared" si="5"/>
        <v>5.335</v>
      </c>
      <c r="U30" s="200">
        <v>3.6</v>
      </c>
      <c r="V30" s="200">
        <f t="shared" si="6"/>
        <v>3.6</v>
      </c>
      <c r="W30" s="262" t="s">
        <v>153</v>
      </c>
      <c r="X30" s="256">
        <v>0</v>
      </c>
      <c r="Y30" s="256">
        <v>1061</v>
      </c>
      <c r="Z30" s="256">
        <v>1195</v>
      </c>
      <c r="AA30" s="256">
        <v>0</v>
      </c>
      <c r="AB30" s="256">
        <v>1198</v>
      </c>
      <c r="AC30" s="201" t="s">
        <v>91</v>
      </c>
      <c r="AD30" s="201" t="s">
        <v>91</v>
      </c>
      <c r="AE30" s="201" t="s">
        <v>91</v>
      </c>
      <c r="AF30" s="202" t="s">
        <v>91</v>
      </c>
      <c r="AG30" s="202">
        <v>32738914</v>
      </c>
      <c r="AH30" s="203">
        <f t="shared" si="9"/>
        <v>1076</v>
      </c>
      <c r="AI30" s="204">
        <f t="shared" si="7"/>
        <v>201.68697282099345</v>
      </c>
      <c r="AJ30" s="205">
        <v>0</v>
      </c>
      <c r="AK30" s="205">
        <v>1</v>
      </c>
      <c r="AL30" s="205">
        <v>1</v>
      </c>
      <c r="AM30" s="205">
        <v>0</v>
      </c>
      <c r="AN30" s="205">
        <v>1</v>
      </c>
      <c r="AO30" s="329">
        <v>0</v>
      </c>
      <c r="AP30" s="256">
        <v>7211338</v>
      </c>
      <c r="AQ30" s="256">
        <f t="shared" si="8"/>
        <v>0</v>
      </c>
      <c r="AR30" s="206"/>
      <c r="AS30" s="207" t="s">
        <v>114</v>
      </c>
      <c r="AV30" s="398" t="s">
        <v>118</v>
      </c>
      <c r="AW30" s="398"/>
      <c r="AY30" s="257"/>
    </row>
    <row r="31" spans="1:51" x14ac:dyDescent="0.25">
      <c r="B31" s="190">
        <v>2.8333333333333299</v>
      </c>
      <c r="C31" s="190">
        <v>0.875000000000004</v>
      </c>
      <c r="D31" s="191">
        <v>11</v>
      </c>
      <c r="E31" s="192">
        <f>D31/1.42</f>
        <v>7.746478873239437</v>
      </c>
      <c r="F31" s="255">
        <v>76</v>
      </c>
      <c r="G31" s="192">
        <f t="shared" si="1"/>
        <v>53.521126760563384</v>
      </c>
      <c r="H31" s="193" t="s">
        <v>89</v>
      </c>
      <c r="I31" s="193">
        <f t="shared" si="2"/>
        <v>50</v>
      </c>
      <c r="J31" s="194">
        <f t="shared" si="13"/>
        <v>51.408450704225352</v>
      </c>
      <c r="K31" s="193">
        <f t="shared" si="12"/>
        <v>55.633802816901408</v>
      </c>
      <c r="L31" s="195">
        <v>18</v>
      </c>
      <c r="M31" s="196" t="s">
        <v>101</v>
      </c>
      <c r="N31" s="196">
        <v>16.100000000000001</v>
      </c>
      <c r="O31" s="197">
        <v>116</v>
      </c>
      <c r="P31" s="197">
        <v>121</v>
      </c>
      <c r="Q31" s="197">
        <v>15657227</v>
      </c>
      <c r="R31" s="198">
        <f t="shared" si="3"/>
        <v>5093</v>
      </c>
      <c r="S31" s="199">
        <f t="shared" si="4"/>
        <v>122.232</v>
      </c>
      <c r="T31" s="199">
        <f t="shared" si="5"/>
        <v>5.093</v>
      </c>
      <c r="U31" s="200">
        <v>3.1</v>
      </c>
      <c r="V31" s="200">
        <f t="shared" si="6"/>
        <v>3.1</v>
      </c>
      <c r="W31" s="262" t="s">
        <v>153</v>
      </c>
      <c r="X31" s="256">
        <v>0</v>
      </c>
      <c r="Y31" s="256">
        <v>1014</v>
      </c>
      <c r="Z31" s="256">
        <v>1195</v>
      </c>
      <c r="AA31" s="256">
        <v>0</v>
      </c>
      <c r="AB31" s="256">
        <v>1198</v>
      </c>
      <c r="AC31" s="201" t="s">
        <v>91</v>
      </c>
      <c r="AD31" s="201" t="s">
        <v>91</v>
      </c>
      <c r="AE31" s="201" t="s">
        <v>91</v>
      </c>
      <c r="AF31" s="202" t="s">
        <v>91</v>
      </c>
      <c r="AG31" s="202">
        <v>32739934</v>
      </c>
      <c r="AH31" s="203">
        <f t="shared" si="9"/>
        <v>1020</v>
      </c>
      <c r="AI31" s="204">
        <f t="shared" si="7"/>
        <v>200.27488709994108</v>
      </c>
      <c r="AJ31" s="205">
        <v>0</v>
      </c>
      <c r="AK31" s="205">
        <v>1</v>
      </c>
      <c r="AL31" s="205">
        <v>1</v>
      </c>
      <c r="AM31" s="205">
        <v>0</v>
      </c>
      <c r="AN31" s="205">
        <v>1</v>
      </c>
      <c r="AO31" s="329">
        <v>0</v>
      </c>
      <c r="AP31" s="256">
        <v>7211338</v>
      </c>
      <c r="AQ31" s="256">
        <f t="shared" si="8"/>
        <v>0</v>
      </c>
      <c r="AR31" s="206"/>
      <c r="AS31" s="207" t="s">
        <v>114</v>
      </c>
      <c r="AV31" s="215" t="s">
        <v>30</v>
      </c>
      <c r="AW31" s="215" t="s">
        <v>75</v>
      </c>
      <c r="AY31" s="257"/>
    </row>
    <row r="32" spans="1:51" x14ac:dyDescent="0.25">
      <c r="B32" s="190">
        <v>2.875</v>
      </c>
      <c r="C32" s="190">
        <v>0.91666666666667096</v>
      </c>
      <c r="D32" s="191">
        <v>13</v>
      </c>
      <c r="E32" s="192">
        <f t="shared" si="0"/>
        <v>9.1549295774647899</v>
      </c>
      <c r="F32" s="255">
        <v>76</v>
      </c>
      <c r="G32" s="192">
        <f t="shared" si="1"/>
        <v>53.521126760563384</v>
      </c>
      <c r="H32" s="193" t="s">
        <v>89</v>
      </c>
      <c r="I32" s="193">
        <f t="shared" si="2"/>
        <v>50</v>
      </c>
      <c r="J32" s="194">
        <f t="shared" si="13"/>
        <v>51.408450704225352</v>
      </c>
      <c r="K32" s="193">
        <f t="shared" si="12"/>
        <v>55.633802816901408</v>
      </c>
      <c r="L32" s="195">
        <v>14</v>
      </c>
      <c r="M32" s="196" t="s">
        <v>119</v>
      </c>
      <c r="N32" s="196">
        <v>12.6</v>
      </c>
      <c r="O32" s="197">
        <v>119</v>
      </c>
      <c r="P32" s="197">
        <v>124</v>
      </c>
      <c r="Q32" s="197">
        <v>15662241</v>
      </c>
      <c r="R32" s="198">
        <f>Q32-Q31</f>
        <v>5014</v>
      </c>
      <c r="S32" s="199">
        <f t="shared" si="4"/>
        <v>120.336</v>
      </c>
      <c r="T32" s="199">
        <f t="shared" si="5"/>
        <v>5.0140000000000002</v>
      </c>
      <c r="U32" s="200">
        <v>2.9</v>
      </c>
      <c r="V32" s="200">
        <f t="shared" si="6"/>
        <v>2.9</v>
      </c>
      <c r="W32" s="262" t="s">
        <v>153</v>
      </c>
      <c r="X32" s="256">
        <v>0</v>
      </c>
      <c r="Y32" s="256">
        <v>900</v>
      </c>
      <c r="Z32" s="256">
        <v>1196</v>
      </c>
      <c r="AA32" s="256">
        <v>0</v>
      </c>
      <c r="AB32" s="256">
        <v>1199</v>
      </c>
      <c r="AC32" s="201" t="s">
        <v>91</v>
      </c>
      <c r="AD32" s="201" t="s">
        <v>91</v>
      </c>
      <c r="AE32" s="201" t="s">
        <v>91</v>
      </c>
      <c r="AF32" s="202" t="s">
        <v>91</v>
      </c>
      <c r="AG32" s="202">
        <v>32740938</v>
      </c>
      <c r="AH32" s="203">
        <f t="shared" si="9"/>
        <v>1004</v>
      </c>
      <c r="AI32" s="204">
        <f t="shared" si="7"/>
        <v>200.23932987634623</v>
      </c>
      <c r="AJ32" s="205">
        <v>0</v>
      </c>
      <c r="AK32" s="205">
        <v>1</v>
      </c>
      <c r="AL32" s="205">
        <v>1</v>
      </c>
      <c r="AM32" s="205">
        <v>0</v>
      </c>
      <c r="AN32" s="205">
        <v>1</v>
      </c>
      <c r="AO32" s="329">
        <v>0</v>
      </c>
      <c r="AP32" s="256">
        <v>7211338</v>
      </c>
      <c r="AQ32" s="256">
        <f t="shared" si="8"/>
        <v>0</v>
      </c>
      <c r="AR32" s="208"/>
      <c r="AS32" s="207" t="s">
        <v>114</v>
      </c>
      <c r="AV32" s="216">
        <v>1</v>
      </c>
      <c r="AW32" s="216">
        <f>IFERROR(AV32*VLOOKUP(AV31,AV24:AW28,2,FALSE)/VLOOKUP(AW31,AV24:AW28,2,FALSE),"Enter Unit and Value")</f>
        <v>1.4189189189189189</v>
      </c>
      <c r="AY32" s="257"/>
    </row>
    <row r="33" spans="2:51" x14ac:dyDescent="0.25">
      <c r="B33" s="190">
        <v>2.9166666666666701</v>
      </c>
      <c r="C33" s="190">
        <v>0.95833333333333803</v>
      </c>
      <c r="D33" s="191">
        <v>9</v>
      </c>
      <c r="E33" s="192">
        <f t="shared" si="0"/>
        <v>6.3380281690140849</v>
      </c>
      <c r="F33" s="255">
        <v>66</v>
      </c>
      <c r="G33" s="192">
        <f t="shared" si="1"/>
        <v>46.478873239436624</v>
      </c>
      <c r="H33" s="193" t="s">
        <v>89</v>
      </c>
      <c r="I33" s="193">
        <f>J33-(2/1.42)</f>
        <v>41.549295774647888</v>
      </c>
      <c r="J33" s="194">
        <f t="shared" ref="J33:J34" si="14">(F33-5)/1.42</f>
        <v>42.95774647887324</v>
      </c>
      <c r="K33" s="193">
        <f t="shared" si="12"/>
        <v>47.183098591549296</v>
      </c>
      <c r="L33" s="195">
        <v>14</v>
      </c>
      <c r="M33" s="196" t="s">
        <v>119</v>
      </c>
      <c r="N33" s="196">
        <v>11.9</v>
      </c>
      <c r="O33" s="197">
        <v>118</v>
      </c>
      <c r="P33" s="197">
        <v>102</v>
      </c>
      <c r="Q33" s="197">
        <v>15666555</v>
      </c>
      <c r="R33" s="198">
        <f t="shared" si="3"/>
        <v>4314</v>
      </c>
      <c r="S33" s="199">
        <f t="shared" si="4"/>
        <v>103.536</v>
      </c>
      <c r="T33" s="199">
        <f t="shared" si="5"/>
        <v>4.3140000000000001</v>
      </c>
      <c r="U33" s="200">
        <v>3.4</v>
      </c>
      <c r="V33" s="200">
        <f t="shared" si="6"/>
        <v>3.4</v>
      </c>
      <c r="W33" s="262" t="s">
        <v>132</v>
      </c>
      <c r="X33" s="256">
        <v>0</v>
      </c>
      <c r="Y33" s="256">
        <v>0</v>
      </c>
      <c r="Z33" s="256">
        <v>1094</v>
      </c>
      <c r="AA33" s="256">
        <v>0</v>
      </c>
      <c r="AB33" s="256">
        <v>1110</v>
      </c>
      <c r="AC33" s="201" t="s">
        <v>91</v>
      </c>
      <c r="AD33" s="201" t="s">
        <v>91</v>
      </c>
      <c r="AE33" s="201" t="s">
        <v>91</v>
      </c>
      <c r="AF33" s="202" t="s">
        <v>91</v>
      </c>
      <c r="AG33" s="202">
        <v>32741698</v>
      </c>
      <c r="AH33" s="203">
        <f t="shared" si="9"/>
        <v>760</v>
      </c>
      <c r="AI33" s="204">
        <f t="shared" si="7"/>
        <v>176.1706073249884</v>
      </c>
      <c r="AJ33" s="205">
        <v>0</v>
      </c>
      <c r="AK33" s="205">
        <v>0</v>
      </c>
      <c r="AL33" s="205">
        <v>1</v>
      </c>
      <c r="AM33" s="205">
        <v>0</v>
      </c>
      <c r="AN33" s="205">
        <v>1</v>
      </c>
      <c r="AO33" s="329">
        <v>0.28000000000000003</v>
      </c>
      <c r="AP33" s="256">
        <v>7211844</v>
      </c>
      <c r="AQ33" s="256">
        <f t="shared" si="8"/>
        <v>506</v>
      </c>
      <c r="AR33" s="206"/>
      <c r="AS33" s="207" t="s">
        <v>114</v>
      </c>
      <c r="AY33" s="257"/>
    </row>
    <row r="34" spans="2:51" x14ac:dyDescent="0.25">
      <c r="B34" s="190">
        <v>2.9583333333333299</v>
      </c>
      <c r="C34" s="190">
        <v>1</v>
      </c>
      <c r="D34" s="191">
        <v>13</v>
      </c>
      <c r="E34" s="192">
        <f t="shared" si="0"/>
        <v>9.1549295774647899</v>
      </c>
      <c r="F34" s="255">
        <v>66</v>
      </c>
      <c r="G34" s="192">
        <f t="shared" si="1"/>
        <v>46.478873239436624</v>
      </c>
      <c r="H34" s="193" t="s">
        <v>89</v>
      </c>
      <c r="I34" s="193">
        <f t="shared" si="2"/>
        <v>41.549295774647888</v>
      </c>
      <c r="J34" s="194">
        <f t="shared" si="14"/>
        <v>42.95774647887324</v>
      </c>
      <c r="K34" s="193">
        <f t="shared" si="12"/>
        <v>47.183098591549296</v>
      </c>
      <c r="L34" s="195">
        <v>14</v>
      </c>
      <c r="M34" s="196" t="s">
        <v>119</v>
      </c>
      <c r="N34" s="217">
        <v>11.5</v>
      </c>
      <c r="O34" s="197">
        <v>118</v>
      </c>
      <c r="P34" s="197">
        <v>97</v>
      </c>
      <c r="Q34" s="197">
        <v>15670675</v>
      </c>
      <c r="R34" s="198">
        <f t="shared" si="3"/>
        <v>4120</v>
      </c>
      <c r="S34" s="199">
        <f t="shared" si="4"/>
        <v>98.88</v>
      </c>
      <c r="T34" s="199">
        <f t="shared" si="5"/>
        <v>4.12</v>
      </c>
      <c r="U34" s="200">
        <v>4.2</v>
      </c>
      <c r="V34" s="200">
        <f t="shared" si="6"/>
        <v>4.2</v>
      </c>
      <c r="W34" s="262" t="s">
        <v>132</v>
      </c>
      <c r="X34" s="256">
        <v>0</v>
      </c>
      <c r="Y34" s="256">
        <v>0</v>
      </c>
      <c r="Z34" s="256">
        <v>1016</v>
      </c>
      <c r="AA34" s="256">
        <v>0</v>
      </c>
      <c r="AB34" s="256">
        <v>1110</v>
      </c>
      <c r="AC34" s="201" t="s">
        <v>91</v>
      </c>
      <c r="AD34" s="201" t="s">
        <v>91</v>
      </c>
      <c r="AE34" s="201" t="s">
        <v>91</v>
      </c>
      <c r="AF34" s="202" t="s">
        <v>91</v>
      </c>
      <c r="AG34" s="202">
        <v>32742384</v>
      </c>
      <c r="AH34" s="203">
        <f t="shared" si="9"/>
        <v>686</v>
      </c>
      <c r="AI34" s="204">
        <f t="shared" si="7"/>
        <v>166.50485436893203</v>
      </c>
      <c r="AJ34" s="205">
        <v>0</v>
      </c>
      <c r="AK34" s="205">
        <v>0</v>
      </c>
      <c r="AL34" s="205">
        <v>1</v>
      </c>
      <c r="AM34" s="205">
        <v>0</v>
      </c>
      <c r="AN34" s="205">
        <v>1</v>
      </c>
      <c r="AO34" s="329">
        <v>0.28000000000000003</v>
      </c>
      <c r="AP34" s="328">
        <v>7212542</v>
      </c>
      <c r="AQ34" s="256">
        <f t="shared" si="8"/>
        <v>698</v>
      </c>
      <c r="AR34" s="206"/>
      <c r="AS34" s="207" t="s">
        <v>114</v>
      </c>
      <c r="AV34" s="212" t="s">
        <v>120</v>
      </c>
      <c r="AW34" s="218" t="s">
        <v>31</v>
      </c>
      <c r="AY34" s="257"/>
    </row>
    <row r="35" spans="2:51" x14ac:dyDescent="0.25">
      <c r="B35" s="219"/>
      <c r="C35" s="220"/>
      <c r="D35" s="219"/>
      <c r="E35" s="221"/>
      <c r="F35" s="221"/>
      <c r="G35" s="222"/>
      <c r="H35" s="223"/>
      <c r="I35" s="221"/>
      <c r="J35" s="221"/>
      <c r="K35" s="222"/>
      <c r="L35" s="399" t="s">
        <v>121</v>
      </c>
      <c r="M35" s="400"/>
      <c r="N35" s="401"/>
      <c r="O35" s="224"/>
      <c r="P35" s="224">
        <f>AVERAGE(P11:P34)</f>
        <v>123.33333333333333</v>
      </c>
      <c r="Q35" s="225">
        <f>Q34-Q10</f>
        <v>123015</v>
      </c>
      <c r="R35" s="226">
        <f>SUM(R11:R34)</f>
        <v>123015</v>
      </c>
      <c r="S35" s="227">
        <f>AVERAGE(S11:S34)</f>
        <v>123.01499999999999</v>
      </c>
      <c r="T35" s="227">
        <f>SUM(T11:T34)</f>
        <v>123.01499999999999</v>
      </c>
      <c r="U35" s="223"/>
      <c r="V35" s="223"/>
      <c r="W35" s="213"/>
      <c r="X35" s="228"/>
      <c r="Y35" s="229"/>
      <c r="Z35" s="229"/>
      <c r="AA35" s="229"/>
      <c r="AB35" s="230"/>
      <c r="AC35" s="228"/>
      <c r="AD35" s="229"/>
      <c r="AE35" s="230"/>
      <c r="AF35" s="231"/>
      <c r="AG35" s="232">
        <f>AG34-AG10</f>
        <v>25586</v>
      </c>
      <c r="AH35" s="233">
        <f>SUM(AH11:AH34)</f>
        <v>25586</v>
      </c>
      <c r="AI35" s="234">
        <f>$AH$35/$T35</f>
        <v>207.99089541925784</v>
      </c>
      <c r="AJ35" s="231"/>
      <c r="AK35" s="235"/>
      <c r="AL35" s="235"/>
      <c r="AM35" s="235"/>
      <c r="AN35" s="236"/>
      <c r="AO35" s="237"/>
      <c r="AP35" s="238"/>
      <c r="AQ35" s="239">
        <f>SUM(AQ11:AQ34)</f>
        <v>6537</v>
      </c>
      <c r="AR35" s="240" t="e">
        <f>AVERAGE(AR11:AR34)</f>
        <v>#DIV/0!</v>
      </c>
      <c r="AS35" s="237"/>
      <c r="AV35" s="241" t="s">
        <v>31</v>
      </c>
      <c r="AW35" s="241">
        <v>1</v>
      </c>
      <c r="AY35" s="257"/>
    </row>
    <row r="36" spans="2:51" x14ac:dyDescent="0.25">
      <c r="B36" s="242"/>
      <c r="C36" s="242"/>
      <c r="D36" s="242"/>
      <c r="E36" s="243"/>
      <c r="F36" s="243"/>
      <c r="G36" s="243"/>
      <c r="H36" s="243"/>
      <c r="I36" s="244"/>
      <c r="J36" s="244"/>
      <c r="K36" s="244"/>
      <c r="L36" s="254"/>
      <c r="M36" s="254"/>
      <c r="N36" s="254"/>
      <c r="O36" s="254"/>
      <c r="P36" s="254"/>
      <c r="Q36" s="254"/>
      <c r="R36" s="254"/>
      <c r="S36" s="254"/>
      <c r="T36" s="254"/>
      <c r="U36" s="245"/>
      <c r="V36" s="245"/>
      <c r="W36" s="254"/>
      <c r="X36" s="254"/>
      <c r="Y36" s="254"/>
      <c r="Z36" s="258"/>
      <c r="AA36" s="254"/>
      <c r="AB36" s="254"/>
      <c r="AC36" s="254"/>
      <c r="AD36" s="254"/>
      <c r="AE36" s="254"/>
      <c r="AH36" s="246"/>
      <c r="AM36" s="254"/>
      <c r="AN36" s="254"/>
      <c r="AO36" s="254"/>
      <c r="AP36" s="254"/>
      <c r="AQ36" s="254"/>
      <c r="AR36" s="254"/>
      <c r="AV36" s="241" t="s">
        <v>122</v>
      </c>
      <c r="AW36" s="241">
        <v>41.67</v>
      </c>
      <c r="AY36" s="257"/>
    </row>
    <row r="37" spans="2:51" x14ac:dyDescent="0.25">
      <c r="B37" s="275" t="s">
        <v>123</v>
      </c>
      <c r="C37" s="275"/>
      <c r="D37" s="275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58"/>
      <c r="X37" s="258"/>
      <c r="Y37" s="258"/>
      <c r="Z37" s="258"/>
      <c r="AA37" s="258"/>
      <c r="AB37" s="258"/>
      <c r="AC37" s="258"/>
      <c r="AD37" s="258"/>
      <c r="AE37" s="258"/>
      <c r="AM37" s="169"/>
      <c r="AN37" s="254"/>
      <c r="AO37" s="254"/>
      <c r="AP37" s="254"/>
      <c r="AQ37" s="254"/>
      <c r="AR37" s="258"/>
      <c r="AV37" s="241" t="s">
        <v>124</v>
      </c>
      <c r="AW37" s="241">
        <v>11.574999999999999</v>
      </c>
      <c r="AY37" s="257"/>
    </row>
    <row r="38" spans="2:51" x14ac:dyDescent="0.25">
      <c r="B38" s="356" t="s">
        <v>290</v>
      </c>
      <c r="C38" s="275"/>
      <c r="D38" s="275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58"/>
      <c r="X38" s="258"/>
      <c r="Y38" s="258"/>
      <c r="Z38" s="258"/>
      <c r="AA38" s="258"/>
      <c r="AB38" s="258"/>
      <c r="AC38" s="258"/>
      <c r="AD38" s="258"/>
      <c r="AE38" s="258"/>
      <c r="AM38" s="169"/>
      <c r="AN38" s="254"/>
      <c r="AO38" s="254"/>
      <c r="AP38" s="254"/>
      <c r="AQ38" s="254"/>
      <c r="AR38" s="258"/>
      <c r="AV38" s="247"/>
      <c r="AW38" s="247"/>
      <c r="AY38" s="257"/>
    </row>
    <row r="39" spans="2:51" x14ac:dyDescent="0.25">
      <c r="B39" s="295" t="s">
        <v>170</v>
      </c>
      <c r="C39" s="275"/>
      <c r="D39" s="275"/>
      <c r="E39" s="263"/>
      <c r="F39" s="263"/>
      <c r="G39" s="263"/>
      <c r="H39" s="263"/>
      <c r="I39" s="263"/>
      <c r="J39" s="263"/>
      <c r="K39" s="263"/>
      <c r="L39" s="263"/>
      <c r="M39" s="263"/>
      <c r="N39" s="263"/>
      <c r="O39" s="263"/>
      <c r="P39" s="263"/>
      <c r="Q39" s="263"/>
      <c r="R39" s="263"/>
      <c r="S39" s="263"/>
      <c r="T39" s="263"/>
      <c r="U39" s="263"/>
      <c r="V39" s="263"/>
      <c r="W39" s="258"/>
      <c r="X39" s="258"/>
      <c r="Y39" s="258"/>
      <c r="Z39" s="258"/>
      <c r="AA39" s="258"/>
      <c r="AB39" s="258"/>
      <c r="AC39" s="258"/>
      <c r="AD39" s="258"/>
      <c r="AE39" s="258"/>
      <c r="AM39" s="169"/>
      <c r="AN39" s="254"/>
      <c r="AO39" s="254"/>
      <c r="AP39" s="254"/>
      <c r="AQ39" s="254"/>
      <c r="AR39" s="258"/>
      <c r="AV39" s="247"/>
      <c r="AW39" s="247"/>
      <c r="AY39" s="257"/>
    </row>
    <row r="40" spans="2:51" x14ac:dyDescent="0.25">
      <c r="B40" s="273" t="s">
        <v>131</v>
      </c>
      <c r="C40" s="264"/>
      <c r="D40" s="264"/>
      <c r="E40" s="264"/>
      <c r="F40" s="264"/>
      <c r="G40" s="264"/>
      <c r="H40" s="264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3"/>
      <c r="T40" s="263"/>
      <c r="U40" s="263"/>
      <c r="V40" s="263"/>
      <c r="W40" s="258"/>
      <c r="X40" s="258"/>
      <c r="Y40" s="258"/>
      <c r="Z40" s="258"/>
      <c r="AA40" s="258"/>
      <c r="AB40" s="258"/>
      <c r="AC40" s="258"/>
      <c r="AD40" s="258"/>
      <c r="AE40" s="258"/>
      <c r="AM40" s="169"/>
      <c r="AN40" s="254"/>
      <c r="AO40" s="254"/>
      <c r="AP40" s="254"/>
      <c r="AQ40" s="254"/>
      <c r="AR40" s="258"/>
      <c r="AV40" s="247"/>
      <c r="AW40" s="247"/>
      <c r="AY40" s="257"/>
    </row>
    <row r="41" spans="2:51" x14ac:dyDescent="0.25">
      <c r="B41" s="276" t="s">
        <v>141</v>
      </c>
      <c r="C41" s="264"/>
      <c r="D41" s="264"/>
      <c r="E41" s="264"/>
      <c r="F41" s="264"/>
      <c r="G41" s="264"/>
      <c r="H41" s="264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3"/>
      <c r="T41" s="263"/>
      <c r="U41" s="263"/>
      <c r="V41" s="263"/>
      <c r="W41" s="258"/>
      <c r="X41" s="258"/>
      <c r="Y41" s="258"/>
      <c r="Z41" s="258"/>
      <c r="AA41" s="258"/>
      <c r="AB41" s="258"/>
      <c r="AC41" s="258"/>
      <c r="AD41" s="258"/>
      <c r="AE41" s="258"/>
      <c r="AM41" s="169"/>
      <c r="AN41" s="254"/>
      <c r="AO41" s="254"/>
      <c r="AP41" s="254"/>
      <c r="AQ41" s="254"/>
      <c r="AR41" s="258"/>
      <c r="AV41" s="247"/>
      <c r="AW41" s="247"/>
      <c r="AY41" s="257"/>
    </row>
    <row r="42" spans="2:51" x14ac:dyDescent="0.25">
      <c r="B42" s="268" t="s">
        <v>317</v>
      </c>
      <c r="C42" s="264"/>
      <c r="D42" s="264"/>
      <c r="E42" s="264"/>
      <c r="F42" s="264"/>
      <c r="G42" s="264"/>
      <c r="H42" s="264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9"/>
      <c r="T42" s="269"/>
      <c r="U42" s="269"/>
      <c r="V42" s="269"/>
      <c r="W42" s="258"/>
      <c r="X42" s="258"/>
      <c r="Y42" s="258"/>
      <c r="Z42" s="258"/>
      <c r="AA42" s="258"/>
      <c r="AB42" s="258"/>
      <c r="AC42" s="258"/>
      <c r="AD42" s="258"/>
      <c r="AE42" s="258"/>
      <c r="AM42" s="259"/>
      <c r="AN42" s="259"/>
      <c r="AO42" s="259"/>
      <c r="AP42" s="259"/>
      <c r="AQ42" s="259"/>
      <c r="AR42" s="259"/>
      <c r="AS42" s="260"/>
      <c r="AV42" s="257"/>
      <c r="AW42" s="301"/>
      <c r="AX42" s="301"/>
      <c r="AY42" s="301"/>
    </row>
    <row r="43" spans="2:51" x14ac:dyDescent="0.25">
      <c r="B43" s="276" t="s">
        <v>126</v>
      </c>
      <c r="C43" s="264"/>
      <c r="D43" s="264"/>
      <c r="E43" s="264"/>
      <c r="F43" s="264"/>
      <c r="G43" s="264"/>
      <c r="H43" s="264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9"/>
      <c r="T43" s="269"/>
      <c r="U43" s="269"/>
      <c r="V43" s="269"/>
      <c r="W43" s="258"/>
      <c r="X43" s="258"/>
      <c r="Y43" s="258"/>
      <c r="Z43" s="258"/>
      <c r="AA43" s="258"/>
      <c r="AB43" s="258"/>
      <c r="AC43" s="258"/>
      <c r="AD43" s="258"/>
      <c r="AE43" s="258"/>
      <c r="AM43" s="259"/>
      <c r="AN43" s="259"/>
      <c r="AO43" s="259"/>
      <c r="AP43" s="259"/>
      <c r="AQ43" s="259"/>
      <c r="AR43" s="259"/>
      <c r="AS43" s="260"/>
      <c r="AV43" s="257"/>
      <c r="AW43" s="301"/>
      <c r="AX43" s="301"/>
      <c r="AY43" s="301"/>
    </row>
    <row r="44" spans="2:51" x14ac:dyDescent="0.25">
      <c r="B44" s="276" t="s">
        <v>127</v>
      </c>
      <c r="C44" s="248"/>
      <c r="D44" s="248"/>
      <c r="E44" s="248"/>
      <c r="F44" s="248"/>
      <c r="G44" s="248"/>
      <c r="H44" s="248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9"/>
      <c r="T44" s="269"/>
      <c r="U44" s="269"/>
      <c r="V44" s="269"/>
      <c r="W44" s="258"/>
      <c r="X44" s="258"/>
      <c r="Y44" s="258"/>
      <c r="Z44" s="258"/>
      <c r="AA44" s="258"/>
      <c r="AB44" s="258"/>
      <c r="AC44" s="258"/>
      <c r="AD44" s="258"/>
      <c r="AE44" s="258"/>
      <c r="AM44" s="259"/>
      <c r="AN44" s="259"/>
      <c r="AO44" s="259"/>
      <c r="AP44" s="259"/>
      <c r="AQ44" s="259"/>
      <c r="AR44" s="259"/>
      <c r="AS44" s="260"/>
      <c r="AV44" s="257"/>
      <c r="AW44" s="301"/>
      <c r="AX44" s="301"/>
      <c r="AY44" s="301"/>
    </row>
    <row r="45" spans="2:51" x14ac:dyDescent="0.25">
      <c r="B45" s="267" t="s">
        <v>128</v>
      </c>
      <c r="C45" s="248"/>
      <c r="D45" s="248"/>
      <c r="E45" s="248"/>
      <c r="F45" s="248"/>
      <c r="G45" s="248"/>
      <c r="H45" s="248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9"/>
      <c r="T45" s="269"/>
      <c r="U45" s="269"/>
      <c r="V45" s="269"/>
      <c r="W45" s="258"/>
      <c r="X45" s="258"/>
      <c r="Y45" s="258"/>
      <c r="Z45" s="258"/>
      <c r="AA45" s="258"/>
      <c r="AB45" s="258"/>
      <c r="AC45" s="258"/>
      <c r="AD45" s="258"/>
      <c r="AE45" s="258"/>
      <c r="AM45" s="259"/>
      <c r="AN45" s="259"/>
      <c r="AO45" s="259"/>
      <c r="AP45" s="259"/>
      <c r="AQ45" s="259"/>
      <c r="AR45" s="259"/>
      <c r="AS45" s="260"/>
      <c r="AV45" s="257"/>
      <c r="AW45" s="301"/>
      <c r="AX45" s="301"/>
      <c r="AY45" s="301"/>
    </row>
    <row r="46" spans="2:51" x14ac:dyDescent="0.25">
      <c r="B46" s="267" t="s">
        <v>161</v>
      </c>
      <c r="C46" s="248"/>
      <c r="D46" s="248"/>
      <c r="E46" s="248"/>
      <c r="F46" s="248"/>
      <c r="G46" s="248"/>
      <c r="H46" s="248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9"/>
      <c r="T46" s="269"/>
      <c r="U46" s="269"/>
      <c r="V46" s="269"/>
      <c r="W46" s="258"/>
      <c r="X46" s="258"/>
      <c r="Y46" s="258"/>
      <c r="Z46" s="258"/>
      <c r="AA46" s="258"/>
      <c r="AB46" s="258"/>
      <c r="AC46" s="258"/>
      <c r="AD46" s="258"/>
      <c r="AE46" s="258"/>
      <c r="AM46" s="259"/>
      <c r="AN46" s="259"/>
      <c r="AO46" s="259"/>
      <c r="AP46" s="259"/>
      <c r="AQ46" s="259"/>
      <c r="AR46" s="259"/>
      <c r="AS46" s="260"/>
      <c r="AV46" s="257"/>
      <c r="AW46" s="301"/>
      <c r="AX46" s="301"/>
      <c r="AY46" s="301"/>
    </row>
    <row r="47" spans="2:51" x14ac:dyDescent="0.25">
      <c r="B47" s="336" t="s">
        <v>318</v>
      </c>
      <c r="C47" s="264"/>
      <c r="D47" s="264"/>
      <c r="E47" s="274"/>
      <c r="F47" s="274"/>
      <c r="G47" s="274"/>
      <c r="H47" s="264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9"/>
      <c r="T47" s="269"/>
      <c r="U47" s="269"/>
      <c r="V47" s="269"/>
      <c r="W47" s="258"/>
      <c r="X47" s="258"/>
      <c r="Y47" s="258"/>
      <c r="Z47" s="258"/>
      <c r="AA47" s="258"/>
      <c r="AB47" s="258"/>
      <c r="AC47" s="258"/>
      <c r="AD47" s="258"/>
      <c r="AE47" s="258"/>
      <c r="AM47" s="259"/>
      <c r="AN47" s="259"/>
      <c r="AO47" s="259"/>
      <c r="AP47" s="259"/>
      <c r="AQ47" s="259"/>
      <c r="AR47" s="259"/>
      <c r="AS47" s="260"/>
      <c r="AV47" s="257"/>
      <c r="AW47" s="301"/>
      <c r="AX47" s="301"/>
      <c r="AY47" s="301"/>
    </row>
    <row r="48" spans="2:51" x14ac:dyDescent="0.25">
      <c r="B48" s="276" t="s">
        <v>309</v>
      </c>
      <c r="C48" s="264"/>
      <c r="D48" s="264"/>
      <c r="E48" s="264"/>
      <c r="F48" s="264"/>
      <c r="G48" s="264"/>
      <c r="H48" s="264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9"/>
      <c r="T48" s="269"/>
      <c r="U48" s="269"/>
      <c r="V48" s="269"/>
      <c r="W48" s="258"/>
      <c r="X48" s="258"/>
      <c r="Y48" s="258"/>
      <c r="Z48" s="258"/>
      <c r="AA48" s="258"/>
      <c r="AB48" s="258"/>
      <c r="AC48" s="258"/>
      <c r="AD48" s="258"/>
      <c r="AE48" s="258"/>
      <c r="AM48" s="259"/>
      <c r="AN48" s="259"/>
      <c r="AO48" s="259"/>
      <c r="AP48" s="259"/>
      <c r="AQ48" s="259"/>
      <c r="AR48" s="259"/>
      <c r="AS48" s="260"/>
      <c r="AV48" s="257"/>
      <c r="AW48" s="301"/>
      <c r="AX48" s="301"/>
      <c r="AY48" s="301"/>
    </row>
    <row r="49" spans="2:51" x14ac:dyDescent="0.25">
      <c r="B49" s="276" t="s">
        <v>137</v>
      </c>
      <c r="C49" s="264"/>
      <c r="D49" s="264"/>
      <c r="E49" s="264"/>
      <c r="F49" s="264"/>
      <c r="G49" s="264"/>
      <c r="H49" s="264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9"/>
      <c r="U49" s="269"/>
      <c r="V49" s="269"/>
      <c r="W49" s="258"/>
      <c r="X49" s="258"/>
      <c r="Y49" s="258"/>
      <c r="Z49" s="258"/>
      <c r="AA49" s="258"/>
      <c r="AB49" s="258"/>
      <c r="AC49" s="258"/>
      <c r="AD49" s="258"/>
      <c r="AE49" s="258"/>
      <c r="AM49" s="259"/>
      <c r="AN49" s="259"/>
      <c r="AO49" s="259"/>
      <c r="AP49" s="259"/>
      <c r="AQ49" s="259"/>
      <c r="AR49" s="259"/>
      <c r="AS49" s="260"/>
      <c r="AV49" s="257"/>
      <c r="AW49" s="301"/>
      <c r="AX49" s="301"/>
      <c r="AY49" s="301"/>
    </row>
    <row r="50" spans="2:51" x14ac:dyDescent="0.25">
      <c r="B50" s="276" t="s">
        <v>138</v>
      </c>
      <c r="C50" s="264"/>
      <c r="D50" s="264"/>
      <c r="E50" s="264"/>
      <c r="F50" s="264"/>
      <c r="G50" s="264"/>
      <c r="H50" s="264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71"/>
      <c r="T50" s="269"/>
      <c r="U50" s="269"/>
      <c r="V50" s="269"/>
      <c r="W50" s="258"/>
      <c r="X50" s="258"/>
      <c r="Y50" s="258"/>
      <c r="Z50" s="258"/>
      <c r="AA50" s="258"/>
      <c r="AB50" s="258"/>
      <c r="AC50" s="258"/>
      <c r="AD50" s="258"/>
      <c r="AE50" s="258"/>
      <c r="AM50" s="259"/>
      <c r="AN50" s="259"/>
      <c r="AO50" s="259"/>
      <c r="AP50" s="259"/>
      <c r="AQ50" s="259"/>
      <c r="AR50" s="259"/>
      <c r="AS50" s="260"/>
      <c r="AV50" s="257"/>
      <c r="AW50" s="301"/>
      <c r="AX50" s="301"/>
      <c r="AY50" s="301"/>
    </row>
    <row r="51" spans="2:51" x14ac:dyDescent="0.25">
      <c r="B51" s="284" t="s">
        <v>139</v>
      </c>
      <c r="C51" s="264"/>
      <c r="D51" s="264"/>
      <c r="E51" s="264"/>
      <c r="F51" s="264"/>
      <c r="G51" s="264"/>
      <c r="H51" s="264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71"/>
      <c r="T51" s="269"/>
      <c r="U51" s="269"/>
      <c r="V51" s="269"/>
      <c r="W51" s="258"/>
      <c r="X51" s="258"/>
      <c r="Y51" s="258"/>
      <c r="Z51" s="258"/>
      <c r="AA51" s="258"/>
      <c r="AB51" s="258"/>
      <c r="AC51" s="258"/>
      <c r="AD51" s="258"/>
      <c r="AE51" s="258"/>
      <c r="AM51" s="259"/>
      <c r="AN51" s="259"/>
      <c r="AO51" s="259"/>
      <c r="AP51" s="259"/>
      <c r="AQ51" s="259"/>
      <c r="AR51" s="259"/>
      <c r="AS51" s="260"/>
      <c r="AV51" s="257"/>
      <c r="AW51" s="301"/>
      <c r="AX51" s="301"/>
      <c r="AY51" s="301"/>
    </row>
    <row r="52" spans="2:51" x14ac:dyDescent="0.25">
      <c r="B52" s="270" t="s">
        <v>142</v>
      </c>
      <c r="C52" s="248"/>
      <c r="D52" s="248"/>
      <c r="E52" s="248"/>
      <c r="F52" s="248"/>
      <c r="G52" s="248"/>
      <c r="H52" s="248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9"/>
      <c r="U52" s="269"/>
      <c r="V52" s="269"/>
      <c r="W52" s="258"/>
      <c r="X52" s="258"/>
      <c r="Y52" s="258"/>
      <c r="Z52" s="258"/>
      <c r="AA52" s="258"/>
      <c r="AB52" s="258"/>
      <c r="AC52" s="258"/>
      <c r="AD52" s="258"/>
      <c r="AE52" s="258"/>
      <c r="AM52" s="259"/>
      <c r="AN52" s="259"/>
      <c r="AO52" s="259"/>
      <c r="AP52" s="259"/>
      <c r="AQ52" s="259"/>
      <c r="AR52" s="259"/>
      <c r="AS52" s="260"/>
      <c r="AV52" s="257"/>
      <c r="AW52" s="301"/>
      <c r="AX52" s="301"/>
      <c r="AY52" s="301"/>
    </row>
    <row r="53" spans="2:51" x14ac:dyDescent="0.25">
      <c r="B53" s="276" t="s">
        <v>310</v>
      </c>
      <c r="C53" s="264"/>
      <c r="D53" s="264"/>
      <c r="E53" s="264"/>
      <c r="F53" s="264"/>
      <c r="G53" s="264"/>
      <c r="H53" s="264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71"/>
      <c r="U53" s="250"/>
      <c r="V53" s="250"/>
      <c r="W53" s="258"/>
      <c r="X53" s="258"/>
      <c r="Y53" s="258"/>
      <c r="Z53" s="258"/>
      <c r="AA53" s="258"/>
      <c r="AB53" s="258"/>
      <c r="AC53" s="258"/>
      <c r="AD53" s="258"/>
      <c r="AE53" s="258"/>
      <c r="AM53" s="259"/>
      <c r="AN53" s="259"/>
      <c r="AO53" s="259"/>
      <c r="AP53" s="259"/>
      <c r="AQ53" s="259"/>
      <c r="AR53" s="259"/>
      <c r="AS53" s="260"/>
      <c r="AV53" s="257"/>
      <c r="AW53" s="301"/>
      <c r="AX53" s="301"/>
      <c r="AY53" s="301"/>
    </row>
    <row r="54" spans="2:51" x14ac:dyDescent="0.25">
      <c r="B54" s="272" t="s">
        <v>140</v>
      </c>
      <c r="C54" s="264"/>
      <c r="D54" s="264"/>
      <c r="E54" s="264"/>
      <c r="F54" s="264"/>
      <c r="G54" s="264"/>
      <c r="H54" s="264"/>
      <c r="I54" s="264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71"/>
      <c r="U54" s="250"/>
      <c r="V54" s="250"/>
      <c r="W54" s="258"/>
      <c r="X54" s="258"/>
      <c r="Y54" s="258"/>
      <c r="Z54" s="258"/>
      <c r="AA54" s="258"/>
      <c r="AB54" s="258"/>
      <c r="AC54" s="258"/>
      <c r="AD54" s="258"/>
      <c r="AE54" s="258"/>
      <c r="AM54" s="259"/>
      <c r="AN54" s="259"/>
      <c r="AO54" s="259"/>
      <c r="AP54" s="259"/>
      <c r="AQ54" s="259"/>
      <c r="AR54" s="259"/>
      <c r="AS54" s="260"/>
      <c r="AV54" s="257"/>
      <c r="AW54" s="301"/>
      <c r="AX54" s="301"/>
      <c r="AY54" s="301"/>
    </row>
    <row r="55" spans="2:51" x14ac:dyDescent="0.25">
      <c r="B55" s="277" t="s">
        <v>129</v>
      </c>
      <c r="C55" s="248"/>
      <c r="D55" s="248"/>
      <c r="E55" s="248"/>
      <c r="F55" s="248"/>
      <c r="G55" s="248"/>
      <c r="H55" s="248"/>
      <c r="I55" s="264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71"/>
      <c r="U55" s="250"/>
      <c r="V55" s="250"/>
      <c r="W55" s="258"/>
      <c r="X55" s="258"/>
      <c r="Y55" s="258"/>
      <c r="Z55" s="258"/>
      <c r="AA55" s="258"/>
      <c r="AB55" s="258"/>
      <c r="AC55" s="258"/>
      <c r="AD55" s="258"/>
      <c r="AE55" s="258"/>
      <c r="AM55" s="259"/>
      <c r="AN55" s="259"/>
      <c r="AO55" s="259"/>
      <c r="AP55" s="259"/>
      <c r="AQ55" s="259"/>
      <c r="AR55" s="259"/>
      <c r="AS55" s="260"/>
      <c r="AV55" s="257"/>
      <c r="AW55" s="301"/>
      <c r="AX55" s="301"/>
      <c r="AY55" s="301"/>
    </row>
    <row r="56" spans="2:51" x14ac:dyDescent="0.25">
      <c r="B56" s="277" t="s">
        <v>274</v>
      </c>
      <c r="C56" s="267"/>
      <c r="D56" s="264"/>
      <c r="E56" s="264"/>
      <c r="F56" s="264"/>
      <c r="G56" s="264"/>
      <c r="H56" s="264"/>
      <c r="I56" s="248"/>
      <c r="J56" s="252"/>
      <c r="K56" s="252"/>
      <c r="L56" s="252"/>
      <c r="M56" s="252"/>
      <c r="N56" s="252"/>
      <c r="O56" s="252"/>
      <c r="P56" s="252"/>
      <c r="Q56" s="252"/>
      <c r="R56" s="265"/>
      <c r="S56" s="265"/>
      <c r="T56" s="271"/>
      <c r="U56" s="250"/>
      <c r="V56" s="250"/>
      <c r="W56" s="258"/>
      <c r="X56" s="258"/>
      <c r="Y56" s="258"/>
      <c r="Z56" s="252"/>
      <c r="AA56" s="258"/>
      <c r="AB56" s="258"/>
      <c r="AC56" s="258"/>
      <c r="AD56" s="258"/>
      <c r="AE56" s="258"/>
      <c r="AM56" s="259"/>
      <c r="AN56" s="259"/>
      <c r="AO56" s="259"/>
      <c r="AP56" s="259"/>
      <c r="AQ56" s="259"/>
      <c r="AR56" s="259"/>
      <c r="AS56" s="260"/>
      <c r="AV56" s="257"/>
      <c r="AW56" s="301"/>
      <c r="AX56" s="301"/>
      <c r="AY56" s="301"/>
    </row>
    <row r="57" spans="2:51" x14ac:dyDescent="0.25">
      <c r="B57" s="277" t="s">
        <v>130</v>
      </c>
      <c r="C57" s="261"/>
      <c r="D57" s="248"/>
      <c r="E57" s="264"/>
      <c r="F57" s="264"/>
      <c r="G57" s="264"/>
      <c r="H57" s="264"/>
      <c r="I57" s="264"/>
      <c r="J57" s="252"/>
      <c r="K57" s="252"/>
      <c r="L57" s="252"/>
      <c r="M57" s="252"/>
      <c r="N57" s="252"/>
      <c r="O57" s="252"/>
      <c r="P57" s="252"/>
      <c r="Q57" s="252"/>
      <c r="R57" s="265"/>
      <c r="S57" s="252"/>
      <c r="T57" s="252"/>
      <c r="U57" s="252"/>
      <c r="V57" s="252"/>
      <c r="W57" s="252"/>
      <c r="X57" s="252"/>
      <c r="Y57" s="252"/>
      <c r="Z57" s="251"/>
      <c r="AA57" s="252"/>
      <c r="AB57" s="252"/>
      <c r="AC57" s="252"/>
      <c r="AD57" s="252"/>
      <c r="AE57" s="252"/>
      <c r="AF57" s="252"/>
      <c r="AG57" s="252"/>
      <c r="AH57" s="252"/>
      <c r="AI57" s="252"/>
      <c r="AJ57" s="252"/>
      <c r="AK57" s="252"/>
      <c r="AL57" s="252"/>
      <c r="AM57" s="252"/>
      <c r="AN57" s="252"/>
      <c r="AO57" s="252"/>
      <c r="AP57" s="252"/>
      <c r="AQ57" s="252"/>
      <c r="AR57" s="252"/>
      <c r="AS57" s="252"/>
      <c r="AT57" s="252"/>
      <c r="AU57" s="252"/>
      <c r="AV57" s="257"/>
      <c r="AW57" s="301"/>
      <c r="AX57" s="301"/>
      <c r="AY57" s="301"/>
    </row>
    <row r="58" spans="2:51" x14ac:dyDescent="0.25">
      <c r="B58" s="277"/>
      <c r="C58" s="276"/>
      <c r="D58" s="248"/>
      <c r="E58" s="264"/>
      <c r="F58" s="264"/>
      <c r="G58" s="264"/>
      <c r="H58" s="264"/>
      <c r="I58" s="264"/>
      <c r="J58" s="265"/>
      <c r="K58" s="265"/>
      <c r="L58" s="265"/>
      <c r="M58" s="265"/>
      <c r="N58" s="265"/>
      <c r="O58" s="265"/>
      <c r="P58" s="265"/>
      <c r="Q58" s="265"/>
      <c r="R58" s="252"/>
      <c r="S58" s="252"/>
      <c r="T58" s="252"/>
      <c r="U58" s="252"/>
      <c r="V58" s="252"/>
      <c r="W58" s="251"/>
      <c r="X58" s="251"/>
      <c r="Y58" s="251"/>
      <c r="Z58" s="258"/>
      <c r="AA58" s="251"/>
      <c r="AB58" s="251"/>
      <c r="AC58" s="251"/>
      <c r="AD58" s="251"/>
      <c r="AE58" s="251"/>
      <c r="AF58" s="251"/>
      <c r="AG58" s="251"/>
      <c r="AH58" s="251"/>
      <c r="AI58" s="251"/>
      <c r="AJ58" s="251"/>
      <c r="AK58" s="251"/>
      <c r="AL58" s="251"/>
      <c r="AM58" s="251"/>
      <c r="AN58" s="251"/>
      <c r="AO58" s="251"/>
      <c r="AP58" s="251"/>
      <c r="AQ58" s="251"/>
      <c r="AR58" s="251"/>
      <c r="AS58" s="251"/>
      <c r="AT58" s="251"/>
      <c r="AU58" s="251"/>
      <c r="AV58" s="257"/>
      <c r="AW58" s="301"/>
      <c r="AX58" s="301"/>
      <c r="AY58" s="301"/>
    </row>
    <row r="59" spans="2:51" x14ac:dyDescent="0.25">
      <c r="B59" s="277"/>
      <c r="C59" s="276"/>
      <c r="D59" s="264"/>
      <c r="E59" s="248"/>
      <c r="F59" s="264"/>
      <c r="G59" s="248"/>
      <c r="H59" s="248"/>
      <c r="I59" s="264"/>
      <c r="J59" s="265"/>
      <c r="K59" s="265"/>
      <c r="L59" s="265"/>
      <c r="M59" s="265"/>
      <c r="N59" s="265"/>
      <c r="O59" s="265"/>
      <c r="P59" s="265"/>
      <c r="Q59" s="265"/>
      <c r="R59" s="252"/>
      <c r="S59" s="265"/>
      <c r="T59" s="271"/>
      <c r="U59" s="250"/>
      <c r="V59" s="250"/>
      <c r="W59" s="258"/>
      <c r="X59" s="258"/>
      <c r="Y59" s="258"/>
      <c r="Z59" s="258"/>
      <c r="AA59" s="258"/>
      <c r="AB59" s="258"/>
      <c r="AC59" s="258"/>
      <c r="AD59" s="258"/>
      <c r="AE59" s="258"/>
      <c r="AM59" s="259"/>
      <c r="AN59" s="259"/>
      <c r="AO59" s="259"/>
      <c r="AP59" s="259"/>
      <c r="AQ59" s="259"/>
      <c r="AR59" s="259"/>
      <c r="AS59" s="260"/>
      <c r="AV59" s="257"/>
      <c r="AW59" s="301"/>
      <c r="AX59" s="301"/>
      <c r="AY59" s="301"/>
    </row>
    <row r="60" spans="2:51" x14ac:dyDescent="0.25">
      <c r="B60" s="277"/>
      <c r="C60" s="267"/>
      <c r="D60" s="264"/>
      <c r="E60" s="248"/>
      <c r="F60" s="248"/>
      <c r="G60" s="248"/>
      <c r="H60" s="248"/>
      <c r="I60" s="264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71"/>
      <c r="U60" s="250"/>
      <c r="V60" s="250"/>
      <c r="W60" s="258"/>
      <c r="X60" s="258"/>
      <c r="Y60" s="258"/>
      <c r="Z60" s="258"/>
      <c r="AA60" s="258"/>
      <c r="AB60" s="258"/>
      <c r="AC60" s="258"/>
      <c r="AD60" s="258"/>
      <c r="AE60" s="258"/>
      <c r="AM60" s="259"/>
      <c r="AN60" s="259"/>
      <c r="AO60" s="259"/>
      <c r="AP60" s="259"/>
      <c r="AQ60" s="259"/>
      <c r="AR60" s="259"/>
      <c r="AS60" s="260"/>
      <c r="AV60" s="257"/>
      <c r="AW60" s="301"/>
      <c r="AX60" s="301"/>
      <c r="AY60" s="301"/>
    </row>
    <row r="61" spans="2:51" x14ac:dyDescent="0.25">
      <c r="B61" s="147"/>
      <c r="C61" s="267"/>
      <c r="D61" s="264"/>
      <c r="E61" s="264"/>
      <c r="F61" s="248"/>
      <c r="G61" s="264"/>
      <c r="H61" s="264"/>
      <c r="I61" s="252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71"/>
      <c r="U61" s="250"/>
      <c r="V61" s="250"/>
      <c r="W61" s="258"/>
      <c r="X61" s="258"/>
      <c r="Y61" s="258"/>
      <c r="Z61" s="258"/>
      <c r="AA61" s="258"/>
      <c r="AB61" s="258"/>
      <c r="AC61" s="258"/>
      <c r="AD61" s="258"/>
      <c r="AE61" s="258"/>
      <c r="AM61" s="259"/>
      <c r="AN61" s="259"/>
      <c r="AO61" s="259"/>
      <c r="AP61" s="259"/>
      <c r="AQ61" s="259"/>
      <c r="AR61" s="259"/>
      <c r="AS61" s="260"/>
      <c r="AV61" s="257"/>
      <c r="AW61" s="301"/>
      <c r="AX61" s="301"/>
      <c r="AY61" s="301"/>
    </row>
    <row r="62" spans="2:51" x14ac:dyDescent="0.25">
      <c r="B62" s="249"/>
      <c r="C62" s="252"/>
      <c r="D62" s="264"/>
      <c r="E62" s="264"/>
      <c r="F62" s="264"/>
      <c r="G62" s="264"/>
      <c r="H62" s="264"/>
      <c r="I62" s="252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71"/>
      <c r="U62" s="250"/>
      <c r="V62" s="250"/>
      <c r="W62" s="258"/>
      <c r="X62" s="258"/>
      <c r="Y62" s="258"/>
      <c r="Z62" s="258"/>
      <c r="AA62" s="258"/>
      <c r="AB62" s="258"/>
      <c r="AC62" s="258"/>
      <c r="AD62" s="258"/>
      <c r="AE62" s="258"/>
      <c r="AM62" s="259"/>
      <c r="AN62" s="259"/>
      <c r="AO62" s="259"/>
      <c r="AP62" s="259"/>
      <c r="AQ62" s="259"/>
      <c r="AR62" s="259"/>
      <c r="AS62" s="260"/>
      <c r="AV62" s="257"/>
      <c r="AW62" s="301"/>
      <c r="AX62" s="301"/>
      <c r="AY62" s="301"/>
    </row>
    <row r="63" spans="2:51" x14ac:dyDescent="0.25">
      <c r="I63" s="259"/>
      <c r="J63" s="259"/>
      <c r="K63" s="259"/>
      <c r="L63" s="259"/>
      <c r="M63" s="259"/>
      <c r="N63" s="259"/>
      <c r="O63" s="260"/>
      <c r="P63" s="254"/>
      <c r="R63" s="254"/>
      <c r="W63" s="258"/>
      <c r="X63" s="258"/>
      <c r="Y63" s="258"/>
      <c r="Z63" s="258"/>
      <c r="AA63" s="258"/>
      <c r="AB63" s="258"/>
      <c r="AC63" s="258"/>
      <c r="AD63" s="258"/>
      <c r="AE63" s="258"/>
      <c r="AM63" s="259"/>
      <c r="AN63" s="259"/>
      <c r="AO63" s="259"/>
      <c r="AP63" s="259"/>
      <c r="AQ63" s="259"/>
      <c r="AR63" s="259"/>
      <c r="AS63" s="260"/>
      <c r="AV63" s="257"/>
      <c r="AW63" s="301"/>
      <c r="AX63" s="301"/>
      <c r="AY63" s="301"/>
    </row>
    <row r="64" spans="2:51" x14ac:dyDescent="0.25">
      <c r="I64" s="259"/>
      <c r="J64" s="259"/>
      <c r="K64" s="259"/>
      <c r="L64" s="259"/>
      <c r="M64" s="259"/>
      <c r="N64" s="259"/>
      <c r="O64" s="260"/>
      <c r="P64" s="254"/>
      <c r="R64" s="254"/>
      <c r="W64" s="258"/>
      <c r="X64" s="258"/>
      <c r="Y64" s="258"/>
      <c r="Z64" s="258"/>
      <c r="AA64" s="258"/>
      <c r="AB64" s="258"/>
      <c r="AC64" s="258"/>
      <c r="AD64" s="258"/>
      <c r="AE64" s="258"/>
      <c r="AM64" s="259"/>
      <c r="AN64" s="259"/>
      <c r="AO64" s="259"/>
      <c r="AP64" s="259"/>
      <c r="AQ64" s="259"/>
      <c r="AR64" s="259"/>
      <c r="AS64" s="260"/>
      <c r="AU64" s="301"/>
      <c r="AV64" s="257"/>
      <c r="AW64" s="301"/>
      <c r="AX64" s="301"/>
      <c r="AY64" s="301"/>
    </row>
    <row r="65" spans="1:51" x14ac:dyDescent="0.25">
      <c r="I65" s="259"/>
      <c r="J65" s="259"/>
      <c r="K65" s="259"/>
      <c r="L65" s="259"/>
      <c r="M65" s="259"/>
      <c r="N65" s="259"/>
      <c r="O65" s="260"/>
      <c r="R65" s="254"/>
      <c r="W65" s="258"/>
      <c r="X65" s="258"/>
      <c r="Y65" s="258"/>
      <c r="Z65" s="258"/>
      <c r="AA65" s="258"/>
      <c r="AB65" s="258"/>
      <c r="AC65" s="258"/>
      <c r="AD65" s="258"/>
      <c r="AE65" s="258"/>
      <c r="AM65" s="259"/>
      <c r="AN65" s="259"/>
      <c r="AO65" s="259"/>
      <c r="AP65" s="259"/>
      <c r="AQ65" s="259"/>
      <c r="AR65" s="259"/>
      <c r="AS65" s="260"/>
      <c r="AU65" s="301"/>
      <c r="AV65" s="257"/>
      <c r="AW65" s="301"/>
      <c r="AX65" s="301"/>
      <c r="AY65" s="301"/>
    </row>
    <row r="66" spans="1:51" x14ac:dyDescent="0.25">
      <c r="A66" s="258"/>
      <c r="O66" s="260"/>
      <c r="R66" s="251"/>
      <c r="AS66" s="301"/>
      <c r="AT66" s="301"/>
      <c r="AU66" s="301"/>
      <c r="AV66" s="301"/>
      <c r="AW66" s="301"/>
      <c r="AX66" s="301"/>
      <c r="AY66" s="301"/>
    </row>
    <row r="67" spans="1:51" x14ac:dyDescent="0.25">
      <c r="A67" s="258"/>
      <c r="O67" s="260"/>
      <c r="R67" s="254"/>
      <c r="AS67" s="301"/>
      <c r="AT67" s="301"/>
      <c r="AU67" s="301"/>
      <c r="AV67" s="301"/>
      <c r="AW67" s="301"/>
      <c r="AX67" s="301"/>
      <c r="AY67" s="301"/>
    </row>
    <row r="68" spans="1:51" x14ac:dyDescent="0.25">
      <c r="A68" s="258"/>
      <c r="O68" s="260"/>
      <c r="R68" s="254"/>
      <c r="AS68" s="301"/>
      <c r="AT68" s="301"/>
      <c r="AU68" s="301"/>
      <c r="AV68" s="301"/>
      <c r="AW68" s="301"/>
      <c r="AX68" s="301"/>
      <c r="AY68" s="301"/>
    </row>
    <row r="69" spans="1:51" x14ac:dyDescent="0.25">
      <c r="A69" s="258"/>
      <c r="O69" s="260"/>
      <c r="R69" s="254"/>
      <c r="AS69" s="301"/>
      <c r="AT69" s="301"/>
      <c r="AU69" s="301"/>
      <c r="AV69" s="301"/>
      <c r="AW69" s="301"/>
      <c r="AX69" s="301"/>
      <c r="AY69" s="301"/>
    </row>
    <row r="70" spans="1:51" x14ac:dyDescent="0.25">
      <c r="A70" s="258"/>
      <c r="O70" s="260"/>
      <c r="R70" s="254"/>
      <c r="AS70" s="301"/>
      <c r="AT70" s="301"/>
      <c r="AU70" s="301"/>
      <c r="AV70" s="301"/>
      <c r="AW70" s="301"/>
      <c r="AX70" s="301"/>
      <c r="AY70" s="301"/>
    </row>
    <row r="71" spans="1:51" x14ac:dyDescent="0.25">
      <c r="A71" s="258"/>
      <c r="O71" s="260"/>
      <c r="R71" s="254"/>
      <c r="AS71" s="301"/>
      <c r="AT71" s="301"/>
      <c r="AU71" s="301"/>
      <c r="AV71" s="301"/>
      <c r="AW71" s="301"/>
      <c r="AX71" s="301"/>
      <c r="AY71" s="301"/>
    </row>
    <row r="72" spans="1:51" x14ac:dyDescent="0.25">
      <c r="A72" s="258"/>
      <c r="O72" s="260"/>
      <c r="AS72" s="301"/>
      <c r="AT72" s="301"/>
      <c r="AU72" s="301"/>
      <c r="AV72" s="301"/>
      <c r="AW72" s="301"/>
      <c r="AX72" s="301"/>
      <c r="AY72" s="301"/>
    </row>
    <row r="73" spans="1:51" x14ac:dyDescent="0.25">
      <c r="A73" s="258"/>
      <c r="O73" s="260"/>
      <c r="AS73" s="301"/>
      <c r="AT73" s="301"/>
      <c r="AU73" s="301"/>
      <c r="AV73" s="301"/>
      <c r="AW73" s="301"/>
      <c r="AX73" s="301"/>
      <c r="AY73" s="301"/>
    </row>
    <row r="74" spans="1:51" x14ac:dyDescent="0.25">
      <c r="O74" s="260"/>
      <c r="AS74" s="301"/>
      <c r="AT74" s="301"/>
      <c r="AU74" s="301"/>
      <c r="AV74" s="301"/>
      <c r="AW74" s="301"/>
      <c r="AX74" s="301"/>
      <c r="AY74" s="301"/>
    </row>
    <row r="75" spans="1:51" x14ac:dyDescent="0.25">
      <c r="O75" s="260"/>
      <c r="AS75" s="301"/>
      <c r="AT75" s="301"/>
      <c r="AU75" s="301"/>
      <c r="AV75" s="301"/>
      <c r="AW75" s="301"/>
      <c r="AX75" s="301"/>
      <c r="AY75" s="301"/>
    </row>
    <row r="76" spans="1:51" x14ac:dyDescent="0.25">
      <c r="O76" s="260"/>
      <c r="Q76" s="254"/>
      <c r="AS76" s="301"/>
      <c r="AT76" s="301"/>
      <c r="AU76" s="301"/>
      <c r="AV76" s="301"/>
      <c r="AW76" s="301"/>
      <c r="AX76" s="301"/>
      <c r="AY76" s="301"/>
    </row>
    <row r="77" spans="1:51" x14ac:dyDescent="0.25">
      <c r="O77" s="161"/>
      <c r="P77" s="254"/>
      <c r="Q77" s="254"/>
      <c r="AS77" s="301"/>
      <c r="AT77" s="301"/>
      <c r="AU77" s="301"/>
      <c r="AV77" s="301"/>
      <c r="AW77" s="301"/>
      <c r="AX77" s="301"/>
      <c r="AY77" s="301"/>
    </row>
    <row r="78" spans="1:51" x14ac:dyDescent="0.25">
      <c r="O78" s="161"/>
      <c r="P78" s="254"/>
      <c r="Q78" s="254"/>
      <c r="AS78" s="301"/>
      <c r="AT78" s="301"/>
      <c r="AU78" s="301"/>
      <c r="AV78" s="301"/>
      <c r="AW78" s="301"/>
      <c r="AX78" s="301"/>
      <c r="AY78" s="301"/>
    </row>
    <row r="79" spans="1:51" x14ac:dyDescent="0.25">
      <c r="O79" s="161"/>
      <c r="P79" s="254"/>
      <c r="Q79" s="254"/>
      <c r="AS79" s="301"/>
      <c r="AT79" s="301"/>
      <c r="AU79" s="301"/>
      <c r="AV79" s="301"/>
      <c r="AW79" s="301"/>
      <c r="AX79" s="301"/>
      <c r="AY79" s="301"/>
    </row>
    <row r="80" spans="1:51" x14ac:dyDescent="0.25">
      <c r="O80" s="161"/>
      <c r="P80" s="254"/>
      <c r="Q80" s="254"/>
      <c r="AS80" s="301"/>
      <c r="AT80" s="301"/>
      <c r="AU80" s="301"/>
      <c r="AV80" s="301"/>
      <c r="AW80" s="301"/>
      <c r="AX80" s="301"/>
      <c r="AY80" s="301"/>
    </row>
    <row r="81" spans="15:51" x14ac:dyDescent="0.25">
      <c r="O81" s="161"/>
      <c r="P81" s="254"/>
      <c r="Q81" s="254"/>
      <c r="AS81" s="301"/>
      <c r="AT81" s="301"/>
      <c r="AU81" s="301"/>
      <c r="AV81" s="301"/>
      <c r="AW81" s="301"/>
      <c r="AX81" s="301"/>
      <c r="AY81" s="301"/>
    </row>
    <row r="82" spans="15:51" x14ac:dyDescent="0.25">
      <c r="O82" s="161"/>
      <c r="P82" s="254"/>
      <c r="Q82" s="254"/>
      <c r="AS82" s="301"/>
      <c r="AT82" s="301"/>
      <c r="AU82" s="301"/>
      <c r="AV82" s="301"/>
      <c r="AW82" s="301"/>
      <c r="AX82" s="301"/>
      <c r="AY82" s="301"/>
    </row>
    <row r="83" spans="15:51" x14ac:dyDescent="0.25">
      <c r="O83" s="161"/>
      <c r="P83" s="254"/>
      <c r="Q83" s="254"/>
      <c r="AS83" s="301"/>
      <c r="AT83" s="301"/>
      <c r="AU83" s="301"/>
      <c r="AV83" s="301"/>
      <c r="AW83" s="301"/>
      <c r="AX83" s="301"/>
      <c r="AY83" s="301"/>
    </row>
    <row r="84" spans="15:51" x14ac:dyDescent="0.25">
      <c r="O84" s="161"/>
      <c r="P84" s="254"/>
      <c r="Q84" s="254"/>
      <c r="AS84" s="301"/>
      <c r="AT84" s="301"/>
      <c r="AU84" s="301"/>
      <c r="AV84" s="301"/>
      <c r="AW84" s="301"/>
      <c r="AX84" s="301"/>
      <c r="AY84" s="301"/>
    </row>
    <row r="85" spans="15:51" x14ac:dyDescent="0.25">
      <c r="O85" s="161"/>
      <c r="P85" s="254"/>
      <c r="Q85" s="254"/>
      <c r="AS85" s="301"/>
      <c r="AT85" s="301"/>
      <c r="AU85" s="301"/>
      <c r="AV85" s="301"/>
      <c r="AW85" s="301"/>
      <c r="AX85" s="301"/>
      <c r="AY85" s="301"/>
    </row>
    <row r="86" spans="15:51" x14ac:dyDescent="0.25">
      <c r="O86" s="161"/>
      <c r="P86" s="254"/>
      <c r="Q86" s="254"/>
      <c r="AS86" s="301"/>
      <c r="AT86" s="301"/>
      <c r="AU86" s="301"/>
      <c r="AV86" s="301"/>
      <c r="AW86" s="301"/>
      <c r="AX86" s="301"/>
      <c r="AY86" s="301"/>
    </row>
    <row r="87" spans="15:51" x14ac:dyDescent="0.25">
      <c r="O87" s="161"/>
      <c r="P87" s="254"/>
      <c r="Q87" s="254"/>
      <c r="AS87" s="301"/>
      <c r="AT87" s="301"/>
      <c r="AU87" s="301"/>
      <c r="AV87" s="301"/>
      <c r="AW87" s="301"/>
      <c r="AX87" s="301"/>
      <c r="AY87" s="301"/>
    </row>
    <row r="88" spans="15:51" x14ac:dyDescent="0.25">
      <c r="O88" s="161"/>
      <c r="P88" s="254"/>
      <c r="Q88" s="254"/>
      <c r="R88" s="254"/>
      <c r="S88" s="254"/>
      <c r="AS88" s="301"/>
      <c r="AT88" s="301"/>
      <c r="AU88" s="301"/>
      <c r="AV88" s="301"/>
      <c r="AW88" s="301"/>
      <c r="AX88" s="301"/>
      <c r="AY88" s="301"/>
    </row>
    <row r="89" spans="15:51" x14ac:dyDescent="0.25">
      <c r="O89" s="161"/>
      <c r="P89" s="254"/>
      <c r="R89" s="254"/>
      <c r="S89" s="254"/>
      <c r="T89" s="254"/>
      <c r="AS89" s="301"/>
      <c r="AT89" s="301"/>
      <c r="AU89" s="301"/>
      <c r="AV89" s="301"/>
      <c r="AW89" s="301"/>
      <c r="AX89" s="301"/>
      <c r="AY89" s="301"/>
    </row>
    <row r="90" spans="15:51" x14ac:dyDescent="0.25">
      <c r="O90" s="254"/>
      <c r="Q90" s="254"/>
      <c r="R90" s="254"/>
      <c r="S90" s="254"/>
      <c r="T90" s="254"/>
      <c r="AS90" s="301"/>
      <c r="AT90" s="301"/>
      <c r="AU90" s="301"/>
      <c r="AV90" s="301"/>
      <c r="AW90" s="301"/>
      <c r="AX90" s="301"/>
      <c r="AY90" s="301"/>
    </row>
    <row r="91" spans="15:51" x14ac:dyDescent="0.25">
      <c r="O91" s="161"/>
      <c r="P91" s="254"/>
      <c r="Q91" s="254"/>
      <c r="T91" s="254"/>
      <c r="AS91" s="301"/>
      <c r="AT91" s="301"/>
      <c r="AU91" s="301"/>
      <c r="AV91" s="301"/>
      <c r="AW91" s="301"/>
      <c r="AX91" s="301"/>
      <c r="AY91" s="301"/>
    </row>
    <row r="92" spans="15:51" x14ac:dyDescent="0.25">
      <c r="O92" s="161"/>
      <c r="P92" s="254"/>
      <c r="Q92" s="254"/>
      <c r="R92" s="254"/>
      <c r="S92" s="254"/>
      <c r="AS92" s="301"/>
      <c r="AT92" s="301"/>
      <c r="AU92" s="301"/>
      <c r="AV92" s="301"/>
      <c r="AW92" s="301"/>
      <c r="AX92" s="301"/>
      <c r="AY92" s="301"/>
    </row>
    <row r="93" spans="15:51" x14ac:dyDescent="0.25">
      <c r="O93" s="161"/>
      <c r="P93" s="254"/>
      <c r="R93" s="254"/>
      <c r="S93" s="254"/>
      <c r="T93" s="254"/>
      <c r="AS93" s="301"/>
      <c r="AT93" s="301"/>
      <c r="AU93" s="301"/>
      <c r="AV93" s="301"/>
      <c r="AW93" s="301"/>
      <c r="AX93" s="301"/>
      <c r="AY93" s="301"/>
    </row>
    <row r="94" spans="15:51" x14ac:dyDescent="0.25">
      <c r="R94" s="254"/>
      <c r="S94" s="254"/>
      <c r="T94" s="254"/>
      <c r="U94" s="254"/>
      <c r="AS94" s="301"/>
      <c r="AT94" s="301"/>
      <c r="AU94" s="301"/>
      <c r="AV94" s="301"/>
      <c r="AW94" s="301"/>
      <c r="AX94" s="301"/>
      <c r="AY94" s="301"/>
    </row>
    <row r="95" spans="15:51" x14ac:dyDescent="0.25">
      <c r="T95" s="254"/>
      <c r="U95" s="254"/>
      <c r="AS95" s="301"/>
      <c r="AT95" s="301"/>
      <c r="AU95" s="301"/>
      <c r="AV95" s="301"/>
      <c r="AW95" s="301"/>
      <c r="AX95" s="301"/>
      <c r="AY95" s="301"/>
    </row>
    <row r="96" spans="15:51" x14ac:dyDescent="0.25">
      <c r="AS96" s="301"/>
      <c r="AT96" s="301"/>
      <c r="AU96" s="301"/>
      <c r="AV96" s="301"/>
      <c r="AW96" s="301"/>
      <c r="AX96" s="301"/>
      <c r="AY96" s="301"/>
    </row>
    <row r="97" spans="45:51" x14ac:dyDescent="0.25">
      <c r="AS97" s="301"/>
      <c r="AT97" s="301"/>
      <c r="AU97" s="301"/>
      <c r="AV97" s="301"/>
      <c r="AW97" s="301"/>
      <c r="AX97" s="301"/>
      <c r="AY97" s="301"/>
    </row>
    <row r="98" spans="45:51" x14ac:dyDescent="0.25">
      <c r="AS98" s="301"/>
      <c r="AT98" s="301"/>
      <c r="AU98" s="301"/>
      <c r="AV98" s="301"/>
      <c r="AW98" s="301"/>
      <c r="AX98" s="301"/>
      <c r="AY98" s="301"/>
    </row>
    <row r="99" spans="45:51" x14ac:dyDescent="0.25">
      <c r="AS99" s="301"/>
      <c r="AT99" s="301"/>
      <c r="AU99" s="301"/>
      <c r="AV99" s="301"/>
      <c r="AW99" s="301"/>
      <c r="AX99" s="301"/>
      <c r="AY99" s="301"/>
    </row>
    <row r="100" spans="45:51" x14ac:dyDescent="0.25">
      <c r="AS100" s="301"/>
      <c r="AT100" s="301"/>
      <c r="AU100" s="301"/>
      <c r="AV100" s="301"/>
      <c r="AW100" s="301"/>
      <c r="AX100" s="301"/>
      <c r="AY100" s="301"/>
    </row>
    <row r="101" spans="45:51" x14ac:dyDescent="0.25">
      <c r="AS101" s="301"/>
      <c r="AT101" s="301"/>
      <c r="AU101" s="301"/>
      <c r="AV101" s="301"/>
      <c r="AW101" s="301"/>
      <c r="AX101" s="301"/>
      <c r="AY101" s="301"/>
    </row>
    <row r="113" spans="45:51" x14ac:dyDescent="0.25">
      <c r="AS113" s="301"/>
      <c r="AT113" s="301"/>
      <c r="AU113" s="301"/>
      <c r="AV113" s="301"/>
      <c r="AW113" s="301"/>
      <c r="AX113" s="301"/>
      <c r="AY113" s="301"/>
    </row>
  </sheetData>
  <protectedRanges>
    <protectedRange sqref="R57 S59:T62 B61:B62 N59:Q62 R60:R62 T44 S53:T56" name="Range2_12_5_1_1_5_1"/>
    <protectedRange sqref="L10 L6 D6 D8 AD8 AF8 O8:U8 AJ8:AR8 AF10 AR11:AR34 L24:N31 N32:N34 N10:N23 E11:G15 O16:T34 R11:Y11 AA11:AA15 AC11:AF15 R12:T15 W12:Y15 U12:V34 E16:E34 G16:G34 W16:AG34" name="Range1_16_3_1_1_2_2"/>
    <protectedRange sqref="I60 J59:M62" name="Range2_2_12_2_1_1_1_1"/>
    <protectedRange sqref="L16:M23" name="Range1_1_1_1_10_1_1_1_1_1"/>
    <protectedRange sqref="L32:M34" name="Range1_1_10_1_1_1_1_1"/>
    <protectedRange sqref="K11:L15 K16:K34 I11:I15 I16:J24 I25:I34 J25" name="Range1_1_2_1_10_2_1_1_1_1"/>
    <protectedRange sqref="M11:M15" name="Range1_2_1_2_1_10_1_1_1_1_1"/>
    <protectedRange sqref="D62" name="Range2_1_1_1_1_1_9_2_1_1_1_1"/>
    <protectedRange sqref="Q10" name="Range1_17_1_1_1_1_1"/>
    <protectedRange sqref="AG10" name="Range1_18_1_1_1_1_1"/>
    <protectedRange sqref="AS16:AS34" name="Range1_1_1_1_1_1"/>
    <protectedRange sqref="P3:U5" name="Range1_16_1_1_1_1_1_1"/>
    <protectedRange sqref="C61" name="Range2_1_3_1_1_1_1"/>
    <protectedRange sqref="H11:H34" name="Range1_1_1_1_1_1_1_1_1"/>
    <protectedRange sqref="S57:Y58 R58:R59 AA57:AU58 I61:I62 Z56:Z57" name="Range2_2_1_10_1_1_1_2_1_1"/>
    <protectedRange sqref="C62" name="Range2_2_1_10_2_1_1_1_1_1"/>
    <protectedRange sqref="G61:H61 D59 F62 E61 R55:R56" name="Range2_12_1_6_1_1_1_1"/>
    <protectedRange sqref="I59 E62 G62:H62" name="Range2_2_12_1_7_1_1_2_1"/>
    <protectedRange sqref="D60:D61" name="Range2_1_1_1_1_11_1_2_1_1_2_1"/>
    <protectedRange sqref="F59" name="Range2_2_2_9_1_1_1_1_1_1"/>
    <protectedRange sqref="C60" name="Range2_1_1_2_1_1_1_1"/>
    <protectedRange sqref="C59" name="Range2_1_2_2_1_1_1_1"/>
    <protectedRange sqref="E59:E60 F60:F61 G59:H60" name="Range2_2_1_1_1_1_1_1"/>
    <protectedRange sqref="AS11:AS15" name="Range1_4_1_1_1_1_1_1"/>
    <protectedRange sqref="J11:J15 J26:J34" name="Range1_1_2_1_10_1_1_1_1_1_1"/>
    <protectedRange sqref="R66" name="Range2_2_1_10_1_1_1_1_1_1_1"/>
    <protectedRange sqref="T42:T43" name="Range2_12_5_1_1_4_2_1"/>
    <protectedRange sqref="B42" name="Range2_12_5_1_1_1_2_1"/>
    <protectedRange sqref="E42:H43" name="Range2_2_12_1_7_1_1_1_1_1"/>
    <protectedRange sqref="D42:D43" name="Range2_3_2_1_3_1_1_2_10_1_1_1_1_1_1_1"/>
    <protectedRange sqref="C42:C43" name="Range2_1_1_1_1_11_1_2_1_1_1_1_1"/>
    <protectedRange sqref="S40:S41" name="Range2_12_3_1_1_1_1_1_1"/>
    <protectedRange sqref="D40:H40 N40:R41" name="Range2_12_1_3_1_1_1_1_1_1"/>
    <protectedRange sqref="I40:M40 E41:M41" name="Range2_2_12_1_6_1_1_1_1_1_1"/>
    <protectedRange sqref="D41" name="Range2_1_1_1_1_11_1_1_1_1_1_1_1_1"/>
    <protectedRange sqref="C41" name="Range2_1_2_1_1_1_1_1_1_1"/>
    <protectedRange sqref="C40" name="Range2_3_1_1_1_1_1_1_1"/>
    <protectedRange sqref="S42:S43" name="Range2_12_5_1_1_4_1_1_1"/>
    <protectedRange sqref="Q42:R43" name="Range2_12_1_5_1_1_1_1_1_1_1"/>
    <protectedRange sqref="N42:P43" name="Range2_12_1_2_2_1_1_1_1_1_1_1"/>
    <protectedRange sqref="K42:M43" name="Range2_2_12_1_4_2_1_1_1_1_1_1_1"/>
    <protectedRange sqref="G47:H47" name="Range2_2_12_1_3_1_1_1_1_1_4_1_1_1_1"/>
    <protectedRange sqref="E47:F47" name="Range2_2_12_1_7_1_1_3_1_1_1_1"/>
    <protectedRange sqref="I42:J43" name="Range2_2_12_1_4_2_1_1_1_2_1_1_1_1"/>
    <protectedRange sqref="S44" name="Range2_12_5_1_1_2_3_1_1_1"/>
    <protectedRange sqref="Q44:R44" name="Range2_12_1_6_1_1_1_1_2_1_1_1"/>
    <protectedRange sqref="N44:P44" name="Range2_12_1_2_3_1_1_1_1_2_1_1_1"/>
    <protectedRange sqref="I44:M44" name="Range2_2_12_1_4_3_1_1_1_1_2_1_1_1"/>
    <protectedRange sqref="D47" name="Range2_2_12_1_3_1_2_1_1_1_2_1_2_1_1_1"/>
    <protectedRange sqref="T51:T52" name="Range2_12_5_1_1_3_1_1"/>
    <protectedRange sqref="S51" name="Range2_12_4_1_1_1_4_2_2_2_1_1"/>
    <protectedRange sqref="S52" name="Range2_12_2_1_1_1_2_1_1_1_1_1"/>
    <protectedRange sqref="T50" name="Range2_12_5_1_1_2_1_1_1_1"/>
    <protectedRange sqref="T45:T47" name="Range2_12_5_1_1_3_1_1_1_1_1_1_1"/>
    <protectedRange sqref="S45:S47" name="Range2_12_5_1_1_2_3_1_1_1_1_1_1_1_1_1"/>
    <protectedRange sqref="Q45:R47" name="Range2_12_1_6_1_1_1_1_2_1_1_1_1_1_1_1_1"/>
    <protectedRange sqref="N45:P47" name="Range2_12_1_2_3_1_1_1_1_2_1_1_1_1_1_1_1_1"/>
    <protectedRange sqref="I45:M47" name="Range2_2_12_1_4_3_1_1_1_1_2_1_1_1_1_1_1_1_1"/>
    <protectedRange sqref="E44:H46" name="Range2_2_12_1_3_1_2_1_1_1_1_2_1_1_1_1_1_1_1_1"/>
    <protectedRange sqref="D44:D46" name="Range2_2_12_1_3_1_2_1_1_1_2_1_2_3_1_1_1_1_1_1"/>
    <protectedRange sqref="T48" name="Range2_12_5_1_1_2_1_1_1_1_1_1_1_1_1"/>
    <protectedRange sqref="S48" name="Range2_12_4_1_1_1_4_2_1_1_1_1_1_1_1_1"/>
    <protectedRange sqref="T49" name="Range2_12_5_1_1_6_1_1_1_1_1_1_1_1_1"/>
    <protectedRange sqref="S49" name="Range2_12_5_1_1_5_3_1_1_1_1_1_1_1_1_1"/>
    <protectedRange sqref="S50" name="Range2_12_4_1_1_1_4_2_2_1_1_1_1"/>
    <protectedRange sqref="O11:O15" name="Range1_16_3_1_1_7"/>
    <protectedRange sqref="P11:P15" name="Range1_16_3_1_1_1_1"/>
    <protectedRange sqref="Q11:Q15" name="Range1_16_3_1_1_3_1"/>
    <protectedRange sqref="Z11:Z15" name="Range1_16_3_1_1_4_1"/>
    <protectedRange sqref="AB11:AB15" name="Range1_16_3_1_1_5_1"/>
    <protectedRange sqref="AG11:AG15" name="Range1_16_3_1_1_6_1"/>
    <protectedRange sqref="R53:R54" name="Range2_12_1_6_1_1_1_1_1"/>
    <protectedRange sqref="Q51:R51" name="Range2_12_1_6_1_1_1_2_3_2_1_1_3_1_1_1"/>
    <protectedRange sqref="N51:P51" name="Range2_12_1_2_3_1_1_1_2_3_2_1_1_3_1_1_1"/>
    <protectedRange sqref="K51:M51" name="Range2_2_12_1_4_3_1_1_1_3_3_2_1_1_3_1_1_1"/>
    <protectedRange sqref="J51" name="Range2_2_12_1_4_3_1_1_1_3_2_1_2_2_1_1_1"/>
    <protectedRange sqref="G51:H51" name="Range2_2_12_1_3_1_2_1_1_1_2_1_1_1_1_1_1_2_1_1_1_1_1"/>
    <protectedRange sqref="D51:E51" name="Range2_2_12_1_3_1_2_1_1_1_2_1_1_1_1_3_1_1_1_1_1_1_1"/>
    <protectedRange sqref="F51" name="Range2_2_12_1_3_1_2_1_1_1_3_1_1_1_1_1_3_1_1_1_1_1_1_1"/>
    <protectedRange sqref="Q52:R52" name="Range2_12_1_6_1_1_1_2_3_1_1_3_1_1_1_1_1_1_1_1_1_1"/>
    <protectedRange sqref="N52:P52" name="Range2_12_1_2_3_1_1_1_2_3_1_1_3_1_1_1_1_1_1_1_1_1_1"/>
    <protectedRange sqref="J52:M52" name="Range2_2_12_1_4_3_1_1_1_3_3_1_1_3_1_1_1_1_1_1_1_1_1_1"/>
    <protectedRange sqref="I51:I52" name="Range2_2_12_1_4_3_1_1_1_2_1_2_1_1_3_1_1_1_1_1_1_1_1_1"/>
    <protectedRange sqref="Q48:R48" name="Range2_12_1_6_1_1_1_2_3_2_1_1_1_1_1_1_1_1_1"/>
    <protectedRange sqref="N48:P48" name="Range2_12_1_2_3_1_1_1_2_3_2_1_1_1_1_1_1_1_1_1"/>
    <protectedRange sqref="J48:M48" name="Range2_2_12_1_4_3_1_1_1_3_3_2_1_1_1_1_1_1_1_1_1"/>
    <protectedRange sqref="I48" name="Range2_2_12_1_4_3_1_1_1_2_1_2_2_1_1_1_1_1_1_1_1"/>
    <protectedRange sqref="G48:H48 D48:E48" name="Range2_2_12_1_3_1_2_1_1_1_2_1_3_2_1_1_1_1_1_1_1_1"/>
    <protectedRange sqref="F48" name="Range2_2_12_1_3_1_2_1_1_1_1_1_2_2_1_1_1_1_1_1_1_1"/>
    <protectedRange sqref="Q49:R49" name="Range2_12_1_6_1_1_1_2_3_2_1_1_2_1_1_1_1_1_1_1_1"/>
    <protectedRange sqref="N49:P49" name="Range2_12_1_2_3_1_1_1_2_3_2_1_1_2_1_1_1_1_1_1_1_1"/>
    <protectedRange sqref="J49:M49" name="Range2_2_12_1_4_3_1_1_1_3_3_2_1_1_2_1_1_1_1_1_1_1_1"/>
    <protectedRange sqref="I49" name="Range2_2_12_1_4_3_1_1_1_2_1_2_2_1_2_1_1_1_1_1_1_1_1"/>
    <protectedRange sqref="D49:E49 G49:H49" name="Range2_2_12_1_3_1_2_1_1_1_2_1_3_2_1_2_1_1_1_1_1_1_2_1"/>
    <protectedRange sqref="F49" name="Range2_2_12_1_3_1_2_1_1_1_1_1_2_2_1_2_1_1_1_1_1_1_2_1"/>
    <protectedRange sqref="Q50:R50" name="Range2_12_1_6_1_1_1_2_3_2_1_1_1_1_1_1_1"/>
    <protectedRange sqref="N50:P50" name="Range2_12_1_2_3_1_1_1_2_3_2_1_1_1_1_1_1_1"/>
    <protectedRange sqref="K50:M50" name="Range2_2_12_1_4_3_1_1_1_3_3_2_1_1_1_1_1_1_1"/>
    <protectedRange sqref="J50" name="Range2_2_12_1_4_3_1_1_1_3_2_1_2_1_1_1_1_1"/>
    <protectedRange sqref="D50:E50" name="Range2_2_12_1_3_1_2_1_1_1_2_1_2_3_2_1_1_1_1_1"/>
    <protectedRange sqref="I50" name="Range2_2_12_1_4_2_1_1_1_4_1_2_1_1_1_2_1_1_1_1_1"/>
    <protectedRange sqref="F50:H50" name="Range2_2_12_1_3_1_1_1_1_1_4_1_2_1_2_1_2_1_1_1_1_1"/>
    <protectedRange sqref="N54:Q54" name="Range2_12_1_6_1_1_2_1_1"/>
    <protectedRange sqref="I54:M54" name="Range2_2_12_1_7_1_1_3_1_1"/>
    <protectedRange sqref="N53:Q53" name="Range2_12_1_6_1_1_4_1_1_1_1_1_1_1_1_1_1_2_1_1"/>
    <protectedRange sqref="J53:M53" name="Range2_2_12_1_7_1_1_6_1_1_1_1_1_1_1_1_1_1_2_1_1"/>
    <protectedRange sqref="I53" name="Range2_2_12_1_4_3_1_1_1_5_1_1_1_1_1_1_1_1_1_1_1_2_1_1"/>
    <protectedRange sqref="D54:E54 G54:H54" name="Range2_2_12_1_3_3_1_1_1_2_1_1_1_1_1_1_1_1_1_1_1_2_1_1"/>
    <protectedRange sqref="F54" name="Range2_2_12_1_3_1_2_1_1_1_2_1_3_1_1_3_1_1_1_1_1_1_3_1_1"/>
    <protectedRange sqref="D53:E53" name="Range2_2_12_1_3_1_2_1_1_1_2_1_1_1_1_3_1_1_1_1_1_1_2_1_1"/>
    <protectedRange sqref="F53" name="Range2_2_12_1_3_1_2_1_1_1_3_1_1_1_1_1_3_1_1_1_1_1_1_2_1_1"/>
    <protectedRange sqref="G53:H53" name="Range2_2_12_1_3_1_2_1_1_1_2_1_3_1_1_3_1_1_1_1_1_1_1_2_1_1"/>
    <protectedRange sqref="D52:E52 G52:H52" name="Range2_2_12_1_3_1_2_1_1_1_2_1_3_2_1_2_1_1_1_1_1_1_1_1_1"/>
    <protectedRange sqref="F52" name="Range2_2_12_1_3_1_2_1_1_1_1_1_2_2_1_2_1_1_1_1_1_1_1_1_1"/>
    <protectedRange sqref="N58:Q58" name="Range2_12_5_1_1_5_1_1"/>
    <protectedRange sqref="J58:M58" name="Range2_2_12_2_1_1_1_1_1"/>
    <protectedRange sqref="J56:Q57" name="Range2_2_1_10_1_1_1_2_1_1_1"/>
    <protectedRange sqref="I57:I58 G57:H57 F57:F58 E57" name="Range2_2_12_1_7_1_1_2_1_1"/>
    <protectedRange sqref="E58 G58:H58" name="Range2_2_2_9_1_1_1_1_1_1_1"/>
    <protectedRange sqref="C58" name="Range2_3_2_1_1_1_1_1"/>
    <protectedRange sqref="C57" name="Range2_5_1_1_1_1_1_1"/>
    <protectedRange sqref="I56" name="Range2_2_1_1_1_1_1_1_1"/>
    <protectedRange sqref="D57:D58" name="Range2_1_1_1_1_1_1_1_1_1_1_1"/>
    <protectedRange sqref="N55:Q55" name="Range2_12_1_6_1_1_2_1_2"/>
    <protectedRange sqref="D56:E56 G56:H56 I55:M55" name="Range2_2_12_1_7_1_1_3_1_2"/>
    <protectedRange sqref="C56" name="Range2_1_1_2_1_1_2_1_1"/>
    <protectedRange sqref="F56" name="Range2_2_12_1_1_1_1_1_2_1_1"/>
    <protectedRange sqref="G55:H55" name="Range2_2_12_1_3_1_2_1_1_1_3_1_1_1_1_1_1_1_2_1_1_2_1_1"/>
    <protectedRange sqref="D55:E55" name="Range2_2_12_1_3_3_1_1_1_2_1_1_1_1_1_1_1_1_1_1_1_2_1_2"/>
    <protectedRange sqref="F55" name="Range2_2_12_1_3_1_2_1_1_1_2_1_3_1_1_3_1_1_1_1_1_1_3_1_2"/>
    <protectedRange sqref="B58:B60" name="Range2_12_5_1_1_2_1_3_1"/>
    <protectedRange sqref="B47" name="Range2_12_5_1_1_1_2_2_1_1_1_1_1_1_1_1_1_1_2"/>
    <protectedRange sqref="B44:B45" name="Range2_12_5_1_1_1_2_2_1_1_1_1_1_1_1_1_1_1_1_1"/>
    <protectedRange sqref="B46" name="Range2_12_5_1_1_1_3_1_1_1_1_1_1_1_1_1_1_1_1_1"/>
    <protectedRange sqref="B52" name="Range2_12_5_1_1_1_2_1_1_1_1_1_1_1_1_2_1_1"/>
    <protectedRange sqref="B51" name="Range2_12_5_1_1_2_1_4_1_1_1_2_1_1_1_1_1_1_1_1_2_1_1"/>
    <protectedRange sqref="B55:B57" name="Range2_12_5_1_1_2_1_3_1_1"/>
    <protectedRange sqref="B53" name="Range2_12_5_1_1_2_2_1_3_1_1_1_1_1_1_1_1_1_1_1_1_1_1"/>
    <protectedRange sqref="B54" name="Range2_12_5_1_1_2_1_4_1_1_1_2_1_1_1_1_1_1_1_1_1_1_1"/>
    <protectedRange sqref="B43" name="Range2_12_5_1_1_1_2_1_1"/>
    <protectedRange sqref="F16:F22" name="Range1_16_3_1_1_2_1_1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Y15 AA11:AA15 AC11:AE15 X16:AE34">
    <cfRule type="containsText" dxfId="151" priority="21" operator="containsText" text="N/A">
      <formula>NOT(ISERROR(SEARCH("N/A",X11)))</formula>
    </cfRule>
    <cfRule type="cellIs" dxfId="150" priority="39" operator="equal">
      <formula>0</formula>
    </cfRule>
  </conditionalFormatting>
  <conditionalFormatting sqref="X11:Y15 AA11:AA15 AC11:AE15 X16:AE34">
    <cfRule type="cellIs" dxfId="149" priority="38" operator="greaterThanOrEqual">
      <formula>1185</formula>
    </cfRule>
  </conditionalFormatting>
  <conditionalFormatting sqref="X11:Y15 AA11:AA15 AC11:AE15 X16:AE34">
    <cfRule type="cellIs" dxfId="148" priority="37" operator="between">
      <formula>0.1</formula>
      <formula>1184</formula>
    </cfRule>
  </conditionalFormatting>
  <conditionalFormatting sqref="X8 AJ11:AO15 AK33:AK34 AM33:AM34 AL16:AL34 AO33:AO34 AN16:AN34">
    <cfRule type="cellIs" dxfId="147" priority="36" operator="equal">
      <formula>0</formula>
    </cfRule>
  </conditionalFormatting>
  <conditionalFormatting sqref="X8 AJ11:AO15 AK33:AK34 AM33:AM34 AL16:AL34 AO33:AO34 AN16:AN34">
    <cfRule type="cellIs" dxfId="146" priority="35" operator="greaterThan">
      <formula>1179</formula>
    </cfRule>
  </conditionalFormatting>
  <conditionalFormatting sqref="X8 AJ11:AO15 AK33:AK34 AM33:AM34 AL16:AL34 AO33:AO34 AN16:AN34">
    <cfRule type="cellIs" dxfId="145" priority="34" operator="greaterThan">
      <formula>99</formula>
    </cfRule>
  </conditionalFormatting>
  <conditionalFormatting sqref="X8 AJ11:AO15 AK33:AK34 AM33:AM34 AL16:AL34 AO33:AO34 AN16:AN34">
    <cfRule type="cellIs" dxfId="144" priority="33" operator="greaterThan">
      <formula>0.99</formula>
    </cfRule>
  </conditionalFormatting>
  <conditionalFormatting sqref="AB8">
    <cfRule type="cellIs" dxfId="143" priority="32" operator="equal">
      <formula>0</formula>
    </cfRule>
  </conditionalFormatting>
  <conditionalFormatting sqref="AB8">
    <cfRule type="cellIs" dxfId="142" priority="31" operator="greaterThan">
      <formula>1179</formula>
    </cfRule>
  </conditionalFormatting>
  <conditionalFormatting sqref="AB8">
    <cfRule type="cellIs" dxfId="141" priority="30" operator="greaterThan">
      <formula>99</formula>
    </cfRule>
  </conditionalFormatting>
  <conditionalFormatting sqref="AB8">
    <cfRule type="cellIs" dxfId="140" priority="29" operator="greaterThan">
      <formula>0.99</formula>
    </cfRule>
  </conditionalFormatting>
  <conditionalFormatting sqref="AQ11:AQ34">
    <cfRule type="cellIs" dxfId="139" priority="28" operator="equal">
      <formula>0</formula>
    </cfRule>
  </conditionalFormatting>
  <conditionalFormatting sqref="AQ11:AQ34">
    <cfRule type="cellIs" dxfId="138" priority="27" operator="greaterThan">
      <formula>1179</formula>
    </cfRule>
  </conditionalFormatting>
  <conditionalFormatting sqref="AQ11:AQ34">
    <cfRule type="cellIs" dxfId="137" priority="26" operator="greaterThan">
      <formula>99</formula>
    </cfRule>
  </conditionalFormatting>
  <conditionalFormatting sqref="AQ11:AQ34">
    <cfRule type="cellIs" dxfId="136" priority="25" operator="greaterThan">
      <formula>0.99</formula>
    </cfRule>
  </conditionalFormatting>
  <conditionalFormatting sqref="AI11:AI34">
    <cfRule type="cellIs" dxfId="135" priority="24" operator="greaterThan">
      <formula>$AI$8</formula>
    </cfRule>
  </conditionalFormatting>
  <conditionalFormatting sqref="AH11:AH34">
    <cfRule type="cellIs" dxfId="134" priority="22" operator="greaterThan">
      <formula>$AH$8</formula>
    </cfRule>
    <cfRule type="cellIs" dxfId="133" priority="23" operator="greaterThan">
      <formula>$AH$8</formula>
    </cfRule>
  </conditionalFormatting>
  <conditionalFormatting sqref="Z11:Z15">
    <cfRule type="containsText" dxfId="132" priority="17" operator="containsText" text="N/A">
      <formula>NOT(ISERROR(SEARCH("N/A",Z11)))</formula>
    </cfRule>
    <cfRule type="cellIs" dxfId="131" priority="20" operator="equal">
      <formula>0</formula>
    </cfRule>
  </conditionalFormatting>
  <conditionalFormatting sqref="Z11:Z15">
    <cfRule type="cellIs" dxfId="130" priority="19" operator="greaterThanOrEqual">
      <formula>1185</formula>
    </cfRule>
  </conditionalFormatting>
  <conditionalFormatting sqref="Z11:Z15">
    <cfRule type="cellIs" dxfId="129" priority="18" operator="between">
      <formula>0.1</formula>
      <formula>1184</formula>
    </cfRule>
  </conditionalFormatting>
  <conditionalFormatting sqref="AB11:AB15">
    <cfRule type="containsText" dxfId="128" priority="13" operator="containsText" text="N/A">
      <formula>NOT(ISERROR(SEARCH("N/A",AB11)))</formula>
    </cfRule>
    <cfRule type="cellIs" dxfId="127" priority="16" operator="equal">
      <formula>0</formula>
    </cfRule>
  </conditionalFormatting>
  <conditionalFormatting sqref="AB11:AB15">
    <cfRule type="cellIs" dxfId="126" priority="15" operator="greaterThanOrEqual">
      <formula>1185</formula>
    </cfRule>
  </conditionalFormatting>
  <conditionalFormatting sqref="AB11:AB15">
    <cfRule type="cellIs" dxfId="125" priority="14" operator="between">
      <formula>0.1</formula>
      <formula>1184</formula>
    </cfRule>
  </conditionalFormatting>
  <conditionalFormatting sqref="AP11:AP34">
    <cfRule type="cellIs" dxfId="124" priority="12" operator="equal">
      <formula>0</formula>
    </cfRule>
  </conditionalFormatting>
  <conditionalFormatting sqref="AP11:AP34">
    <cfRule type="cellIs" dxfId="123" priority="11" operator="greaterThan">
      <formula>1179</formula>
    </cfRule>
  </conditionalFormatting>
  <conditionalFormatting sqref="AP11:AP34">
    <cfRule type="cellIs" dxfId="122" priority="10" operator="greaterThan">
      <formula>99</formula>
    </cfRule>
  </conditionalFormatting>
  <conditionalFormatting sqref="AP11:AP34">
    <cfRule type="cellIs" dxfId="121" priority="9" operator="greaterThan">
      <formula>0.99</formula>
    </cfRule>
  </conditionalFormatting>
  <conditionalFormatting sqref="AK16">
    <cfRule type="cellIs" dxfId="120" priority="1" operator="greaterThan">
      <formula>0.99</formula>
    </cfRule>
  </conditionalFormatting>
  <conditionalFormatting sqref="AJ16:AJ34 AK17:AK32 AM16:AM32 AO16:AO32">
    <cfRule type="cellIs" dxfId="119" priority="8" operator="equal">
      <formula>0</formula>
    </cfRule>
  </conditionalFormatting>
  <conditionalFormatting sqref="AJ16:AJ34 AK17:AK32 AM16:AM32 AO16:AO32">
    <cfRule type="cellIs" dxfId="118" priority="7" operator="greaterThan">
      <formula>1179</formula>
    </cfRule>
  </conditionalFormatting>
  <conditionalFormatting sqref="AJ16:AJ34 AK17:AK32 AM16:AM32 AO16:AO32">
    <cfRule type="cellIs" dxfId="117" priority="6" operator="greaterThan">
      <formula>99</formula>
    </cfRule>
  </conditionalFormatting>
  <conditionalFormatting sqref="AJ16:AJ34 AK17:AK32 AM16:AM32 AO16:AO32">
    <cfRule type="cellIs" dxfId="116" priority="5" operator="greaterThan">
      <formula>0.99</formula>
    </cfRule>
  </conditionalFormatting>
  <conditionalFormatting sqref="AK16">
    <cfRule type="cellIs" dxfId="115" priority="4" operator="equal">
      <formula>0</formula>
    </cfRule>
  </conditionalFormatting>
  <conditionalFormatting sqref="AK16">
    <cfRule type="cellIs" dxfId="114" priority="3" operator="greaterThan">
      <formula>1179</formula>
    </cfRule>
  </conditionalFormatting>
  <conditionalFormatting sqref="AK16">
    <cfRule type="cellIs" dxfId="113" priority="2" operator="greaterThan">
      <formula>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$AY$10:$AY$41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3"/>
  <sheetViews>
    <sheetView showGridLines="0" topLeftCell="A37" zoomScaleNormal="100" workbookViewId="0">
      <selection activeCell="J53" sqref="B50:J53"/>
    </sheetView>
  </sheetViews>
  <sheetFormatPr defaultRowHeight="15" x14ac:dyDescent="0.25"/>
  <cols>
    <col min="1" max="1" width="7.140625" style="301" customWidth="1"/>
    <col min="2" max="2" width="10.5703125" style="301" customWidth="1"/>
    <col min="3" max="3" width="14" style="301" customWidth="1"/>
    <col min="4" max="7" width="9.28515625" style="301" bestFit="1" customWidth="1"/>
    <col min="8" max="8" width="20.42578125" style="301" customWidth="1"/>
    <col min="9" max="10" width="9.28515625" style="301" bestFit="1" customWidth="1"/>
    <col min="11" max="11" width="9" style="301" customWidth="1"/>
    <col min="12" max="14" width="9.140625" style="301" hidden="1" customWidth="1"/>
    <col min="15" max="16" width="9.28515625" style="301" bestFit="1" customWidth="1"/>
    <col min="17" max="18" width="9.140625" style="301" customWidth="1"/>
    <col min="19" max="19" width="11.85546875" style="301" bestFit="1" customWidth="1"/>
    <col min="20" max="20" width="10.5703125" style="301" bestFit="1" customWidth="1"/>
    <col min="21" max="22" width="9.28515625" style="301" bestFit="1" customWidth="1"/>
    <col min="23" max="32" width="9.140625" style="301"/>
    <col min="33" max="33" width="10.42578125" style="301" bestFit="1" customWidth="1"/>
    <col min="34" max="44" width="9.140625" style="301"/>
    <col min="45" max="45" width="83.85546875" style="161" customWidth="1"/>
    <col min="46" max="47" width="9.140625" style="254"/>
    <col min="48" max="48" width="29.7109375" style="254" customWidth="1"/>
    <col min="49" max="49" width="22" style="254" customWidth="1"/>
    <col min="50" max="50" width="9.140625" style="254"/>
    <col min="51" max="51" width="38.5703125" style="254" bestFit="1" customWidth="1"/>
    <col min="52" max="16384" width="9.140625" style="301"/>
  </cols>
  <sheetData>
    <row r="2" spans="2:51" ht="21" x14ac:dyDescent="0.25">
      <c r="B2" s="151"/>
      <c r="C2" s="254"/>
      <c r="D2" s="254"/>
      <c r="E2" s="152"/>
      <c r="F2" s="152"/>
      <c r="G2" s="254"/>
      <c r="H2" s="153"/>
      <c r="I2" s="153"/>
      <c r="J2" s="254"/>
      <c r="K2" s="153"/>
      <c r="L2" s="153"/>
      <c r="M2" s="254"/>
      <c r="N2" s="254"/>
      <c r="O2" s="154"/>
      <c r="P2" s="155" t="s">
        <v>0</v>
      </c>
      <c r="Q2" s="155"/>
      <c r="R2" s="156"/>
      <c r="S2" s="157"/>
      <c r="T2" s="158"/>
      <c r="U2" s="158"/>
      <c r="V2" s="159"/>
      <c r="W2" s="160"/>
      <c r="X2" s="158"/>
      <c r="Y2" s="158"/>
      <c r="Z2" s="158"/>
      <c r="AA2" s="158"/>
      <c r="AB2" s="158"/>
      <c r="AC2" s="158"/>
      <c r="AD2" s="158"/>
      <c r="AE2" s="158"/>
      <c r="AM2" s="254"/>
      <c r="AN2" s="254"/>
      <c r="AO2" s="254"/>
      <c r="AP2" s="254"/>
      <c r="AQ2" s="254"/>
      <c r="AR2" s="254"/>
    </row>
    <row r="3" spans="2:51" ht="21" x14ac:dyDescent="0.25">
      <c r="B3" s="162" t="s">
        <v>1</v>
      </c>
      <c r="C3" s="162"/>
      <c r="D3" s="162"/>
      <c r="E3" s="254"/>
      <c r="F3" s="153"/>
      <c r="G3" s="153"/>
      <c r="H3" s="254"/>
      <c r="I3" s="254"/>
      <c r="J3" s="254"/>
      <c r="K3" s="163"/>
      <c r="L3" s="164"/>
      <c r="M3" s="254"/>
      <c r="N3" s="254"/>
      <c r="O3" s="165" t="s">
        <v>2</v>
      </c>
      <c r="P3" s="367" t="s">
        <v>134</v>
      </c>
      <c r="Q3" s="368"/>
      <c r="R3" s="368"/>
      <c r="S3" s="368"/>
      <c r="T3" s="368"/>
      <c r="U3" s="369"/>
      <c r="V3" s="166"/>
      <c r="W3" s="166"/>
      <c r="X3" s="166"/>
      <c r="Y3" s="166"/>
      <c r="Z3" s="166"/>
      <c r="AH3" s="254"/>
      <c r="AI3" s="254"/>
      <c r="AJ3" s="254"/>
      <c r="AK3" s="254"/>
      <c r="AL3" s="161"/>
      <c r="AM3" s="254"/>
      <c r="AN3" s="254"/>
      <c r="AO3" s="254"/>
      <c r="AP3" s="254"/>
      <c r="AQ3" s="254"/>
      <c r="AR3" s="254"/>
      <c r="AS3" s="254"/>
    </row>
    <row r="4" spans="2:51" x14ac:dyDescent="0.25">
      <c r="B4" s="167" t="s">
        <v>4</v>
      </c>
      <c r="C4" s="167"/>
      <c r="D4" s="167"/>
      <c r="E4" s="254"/>
      <c r="F4" s="168"/>
      <c r="G4" s="254"/>
      <c r="H4" s="254"/>
      <c r="I4" s="254"/>
      <c r="J4" s="254"/>
      <c r="K4" s="254"/>
      <c r="L4" s="254"/>
      <c r="M4" s="254"/>
      <c r="N4" s="254"/>
      <c r="O4" s="165" t="s">
        <v>5</v>
      </c>
      <c r="P4" s="367" t="s">
        <v>135</v>
      </c>
      <c r="Q4" s="368"/>
      <c r="R4" s="368"/>
      <c r="S4" s="368"/>
      <c r="T4" s="368"/>
      <c r="U4" s="369"/>
      <c r="V4" s="166"/>
      <c r="W4" s="166"/>
      <c r="X4" s="166"/>
      <c r="Y4" s="166"/>
      <c r="Z4" s="166"/>
      <c r="AH4" s="254"/>
      <c r="AI4" s="254"/>
      <c r="AJ4" s="254"/>
      <c r="AK4" s="254"/>
      <c r="AL4" s="161"/>
      <c r="AM4" s="254"/>
      <c r="AN4" s="254"/>
      <c r="AO4" s="254"/>
      <c r="AP4" s="254"/>
      <c r="AQ4" s="254"/>
      <c r="AR4" s="254"/>
      <c r="AS4" s="254"/>
    </row>
    <row r="5" spans="2:51" x14ac:dyDescent="0.25">
      <c r="B5" s="254"/>
      <c r="C5" s="254"/>
      <c r="D5" s="254"/>
      <c r="E5" s="169"/>
      <c r="F5" s="169"/>
      <c r="G5" s="254"/>
      <c r="H5" s="254"/>
      <c r="I5" s="254"/>
      <c r="J5" s="254"/>
      <c r="K5" s="254"/>
      <c r="L5" s="254"/>
      <c r="M5" s="254"/>
      <c r="N5" s="254"/>
      <c r="O5" s="165" t="s">
        <v>6</v>
      </c>
      <c r="P5" s="367" t="s">
        <v>133</v>
      </c>
      <c r="Q5" s="368"/>
      <c r="R5" s="368"/>
      <c r="S5" s="368"/>
      <c r="T5" s="368"/>
      <c r="U5" s="369"/>
      <c r="V5" s="166"/>
      <c r="W5" s="166"/>
      <c r="X5" s="166"/>
      <c r="Y5" s="166"/>
      <c r="Z5" s="166"/>
      <c r="AH5" s="254"/>
      <c r="AI5" s="254"/>
      <c r="AJ5" s="254"/>
      <c r="AK5" s="254"/>
      <c r="AL5" s="161"/>
      <c r="AM5" s="254"/>
      <c r="AN5" s="254"/>
      <c r="AO5" s="254"/>
      <c r="AP5" s="254"/>
      <c r="AQ5" s="254"/>
      <c r="AR5" s="254"/>
      <c r="AS5" s="254"/>
    </row>
    <row r="6" spans="2:51" x14ac:dyDescent="0.25">
      <c r="B6" s="367" t="s">
        <v>7</v>
      </c>
      <c r="C6" s="369"/>
      <c r="D6" s="370" t="s">
        <v>8</v>
      </c>
      <c r="E6" s="371"/>
      <c r="F6" s="371"/>
      <c r="G6" s="371"/>
      <c r="H6" s="372"/>
      <c r="I6" s="254"/>
      <c r="J6" s="254"/>
      <c r="K6" s="165"/>
      <c r="L6" s="373">
        <v>41686</v>
      </c>
      <c r="M6" s="373"/>
      <c r="N6" s="170"/>
      <c r="O6" s="170"/>
      <c r="P6" s="171"/>
      <c r="Q6" s="171"/>
      <c r="R6" s="171"/>
      <c r="S6" s="171"/>
      <c r="T6" s="171"/>
      <c r="U6" s="171"/>
      <c r="V6" s="171"/>
      <c r="W6" s="172"/>
      <c r="X6" s="172"/>
      <c r="Y6" s="172"/>
      <c r="Z6" s="172"/>
      <c r="AA6" s="172"/>
      <c r="AB6" s="172"/>
      <c r="AC6" s="172"/>
      <c r="AD6" s="172"/>
      <c r="AE6" s="172"/>
      <c r="AJ6" s="302"/>
      <c r="AM6" s="174"/>
      <c r="AN6" s="174"/>
      <c r="AO6" s="174"/>
      <c r="AP6" s="174"/>
      <c r="AQ6" s="174"/>
      <c r="AR6" s="174"/>
      <c r="AS6" s="175"/>
    </row>
    <row r="7" spans="2:51" ht="36" x14ac:dyDescent="0.25">
      <c r="B7" s="374" t="s">
        <v>9</v>
      </c>
      <c r="C7" s="375"/>
      <c r="D7" s="374" t="s">
        <v>10</v>
      </c>
      <c r="E7" s="376"/>
      <c r="F7" s="376"/>
      <c r="G7" s="375"/>
      <c r="H7" s="359" t="s">
        <v>11</v>
      </c>
      <c r="I7" s="360" t="s">
        <v>12</v>
      </c>
      <c r="J7" s="360" t="s">
        <v>13</v>
      </c>
      <c r="K7" s="360" t="s">
        <v>14</v>
      </c>
      <c r="L7" s="161"/>
      <c r="M7" s="161"/>
      <c r="N7" s="161"/>
      <c r="O7" s="359" t="s">
        <v>15</v>
      </c>
      <c r="P7" s="374" t="s">
        <v>16</v>
      </c>
      <c r="Q7" s="376"/>
      <c r="R7" s="376"/>
      <c r="S7" s="376"/>
      <c r="T7" s="375"/>
      <c r="U7" s="387" t="s">
        <v>17</v>
      </c>
      <c r="V7" s="387"/>
      <c r="W7" s="360" t="s">
        <v>18</v>
      </c>
      <c r="X7" s="374" t="s">
        <v>19</v>
      </c>
      <c r="Y7" s="375"/>
      <c r="Z7" s="374" t="s">
        <v>20</v>
      </c>
      <c r="AA7" s="375"/>
      <c r="AB7" s="374" t="s">
        <v>21</v>
      </c>
      <c r="AC7" s="375"/>
      <c r="AD7" s="374" t="s">
        <v>22</v>
      </c>
      <c r="AE7" s="375"/>
      <c r="AF7" s="360" t="s">
        <v>23</v>
      </c>
      <c r="AG7" s="360" t="s">
        <v>24</v>
      </c>
      <c r="AH7" s="360" t="s">
        <v>25</v>
      </c>
      <c r="AI7" s="360" t="s">
        <v>26</v>
      </c>
      <c r="AJ7" s="374" t="s">
        <v>27</v>
      </c>
      <c r="AK7" s="376"/>
      <c r="AL7" s="376"/>
      <c r="AM7" s="376"/>
      <c r="AN7" s="375"/>
      <c r="AO7" s="374" t="s">
        <v>28</v>
      </c>
      <c r="AP7" s="376"/>
      <c r="AQ7" s="375"/>
      <c r="AR7" s="360" t="s">
        <v>29</v>
      </c>
      <c r="AS7" s="176"/>
      <c r="AT7" s="161"/>
      <c r="AU7" s="161"/>
      <c r="AV7" s="161"/>
      <c r="AW7" s="161"/>
      <c r="AX7" s="161"/>
      <c r="AY7" s="161"/>
    </row>
    <row r="8" spans="2:51" x14ac:dyDescent="0.25">
      <c r="B8" s="377">
        <v>41971</v>
      </c>
      <c r="C8" s="378"/>
      <c r="D8" s="379" t="s">
        <v>30</v>
      </c>
      <c r="E8" s="380"/>
      <c r="F8" s="380"/>
      <c r="G8" s="381"/>
      <c r="H8" s="177"/>
      <c r="I8" s="379" t="s">
        <v>30</v>
      </c>
      <c r="J8" s="380"/>
      <c r="K8" s="381"/>
      <c r="L8" s="178"/>
      <c r="M8" s="178"/>
      <c r="N8" s="178"/>
      <c r="O8" s="177" t="s">
        <v>31</v>
      </c>
      <c r="P8" s="177" t="s">
        <v>31</v>
      </c>
      <c r="Q8" s="177" t="s">
        <v>32</v>
      </c>
      <c r="R8" s="177" t="s">
        <v>32</v>
      </c>
      <c r="S8" s="177" t="s">
        <v>31</v>
      </c>
      <c r="T8" s="177" t="s">
        <v>33</v>
      </c>
      <c r="U8" s="382" t="s">
        <v>34</v>
      </c>
      <c r="V8" s="382"/>
      <c r="W8" s="179" t="s">
        <v>35</v>
      </c>
      <c r="X8" s="383">
        <v>0</v>
      </c>
      <c r="Y8" s="384"/>
      <c r="Z8" s="385" t="s">
        <v>36</v>
      </c>
      <c r="AA8" s="386"/>
      <c r="AB8" s="383">
        <v>1185</v>
      </c>
      <c r="AC8" s="384"/>
      <c r="AD8" s="388">
        <v>800</v>
      </c>
      <c r="AE8" s="389"/>
      <c r="AF8" s="177"/>
      <c r="AG8" s="179">
        <f>AG34-AG10</f>
        <v>25808</v>
      </c>
      <c r="AH8" s="180"/>
      <c r="AI8" s="180"/>
      <c r="AJ8" s="177" t="s">
        <v>37</v>
      </c>
      <c r="AK8" s="177" t="s">
        <v>37</v>
      </c>
      <c r="AL8" s="177" t="s">
        <v>37</v>
      </c>
      <c r="AM8" s="177" t="s">
        <v>37</v>
      </c>
      <c r="AN8" s="177" t="s">
        <v>37</v>
      </c>
      <c r="AO8" s="177" t="s">
        <v>37</v>
      </c>
      <c r="AP8" s="177" t="s">
        <v>32</v>
      </c>
      <c r="AQ8" s="177" t="s">
        <v>32</v>
      </c>
      <c r="AR8" s="177" t="s">
        <v>38</v>
      </c>
      <c r="AS8" s="176"/>
      <c r="AV8" s="181" t="s">
        <v>39</v>
      </c>
    </row>
    <row r="9" spans="2:51" ht="60" x14ac:dyDescent="0.25">
      <c r="B9" s="390" t="s">
        <v>40</v>
      </c>
      <c r="C9" s="390"/>
      <c r="D9" s="391" t="s">
        <v>41</v>
      </c>
      <c r="E9" s="392"/>
      <c r="F9" s="393" t="s">
        <v>42</v>
      </c>
      <c r="G9" s="392"/>
      <c r="H9" s="394" t="s">
        <v>43</v>
      </c>
      <c r="I9" s="390" t="s">
        <v>44</v>
      </c>
      <c r="J9" s="390"/>
      <c r="K9" s="390"/>
      <c r="L9" s="360" t="s">
        <v>45</v>
      </c>
      <c r="M9" s="387" t="s">
        <v>46</v>
      </c>
      <c r="N9" s="182" t="s">
        <v>47</v>
      </c>
      <c r="O9" s="395" t="s">
        <v>48</v>
      </c>
      <c r="P9" s="395" t="s">
        <v>49</v>
      </c>
      <c r="Q9" s="183" t="s">
        <v>50</v>
      </c>
      <c r="R9" s="402" t="s">
        <v>51</v>
      </c>
      <c r="S9" s="403"/>
      <c r="T9" s="404"/>
      <c r="U9" s="361" t="s">
        <v>52</v>
      </c>
      <c r="V9" s="361" t="s">
        <v>53</v>
      </c>
      <c r="W9" s="390" t="s">
        <v>54</v>
      </c>
      <c r="X9" s="408" t="s">
        <v>55</v>
      </c>
      <c r="Y9" s="409"/>
      <c r="Z9" s="409"/>
      <c r="AA9" s="409"/>
      <c r="AB9" s="409"/>
      <c r="AC9" s="409"/>
      <c r="AD9" s="409"/>
      <c r="AE9" s="410"/>
      <c r="AF9" s="363" t="s">
        <v>56</v>
      </c>
      <c r="AG9" s="363" t="s">
        <v>57</v>
      </c>
      <c r="AH9" s="397" t="s">
        <v>58</v>
      </c>
      <c r="AI9" s="411" t="s">
        <v>59</v>
      </c>
      <c r="AJ9" s="361" t="s">
        <v>60</v>
      </c>
      <c r="AK9" s="361" t="s">
        <v>61</v>
      </c>
      <c r="AL9" s="361" t="s">
        <v>62</v>
      </c>
      <c r="AM9" s="361" t="s">
        <v>63</v>
      </c>
      <c r="AN9" s="361" t="s">
        <v>64</v>
      </c>
      <c r="AO9" s="361" t="s">
        <v>65</v>
      </c>
      <c r="AP9" s="361" t="s">
        <v>66</v>
      </c>
      <c r="AQ9" s="395" t="s">
        <v>67</v>
      </c>
      <c r="AR9" s="361" t="s">
        <v>68</v>
      </c>
      <c r="AS9" s="397" t="s">
        <v>69</v>
      </c>
      <c r="AV9" s="184" t="s">
        <v>70</v>
      </c>
      <c r="AW9" s="184" t="s">
        <v>71</v>
      </c>
      <c r="AY9" s="185" t="s">
        <v>72</v>
      </c>
    </row>
    <row r="10" spans="2:51" x14ac:dyDescent="0.25">
      <c r="B10" s="361" t="s">
        <v>73</v>
      </c>
      <c r="C10" s="361" t="s">
        <v>74</v>
      </c>
      <c r="D10" s="361" t="s">
        <v>75</v>
      </c>
      <c r="E10" s="361" t="s">
        <v>76</v>
      </c>
      <c r="F10" s="361" t="s">
        <v>75</v>
      </c>
      <c r="G10" s="361" t="s">
        <v>76</v>
      </c>
      <c r="H10" s="394"/>
      <c r="I10" s="361" t="s">
        <v>76</v>
      </c>
      <c r="J10" s="361" t="s">
        <v>76</v>
      </c>
      <c r="K10" s="361" t="s">
        <v>76</v>
      </c>
      <c r="L10" s="177" t="s">
        <v>30</v>
      </c>
      <c r="M10" s="387"/>
      <c r="N10" s="177" t="s">
        <v>30</v>
      </c>
      <c r="O10" s="396"/>
      <c r="P10" s="396"/>
      <c r="Q10" s="150">
        <f>'NOV 27'!Q34</f>
        <v>15670675</v>
      </c>
      <c r="R10" s="405"/>
      <c r="S10" s="406"/>
      <c r="T10" s="407"/>
      <c r="U10" s="361" t="s">
        <v>76</v>
      </c>
      <c r="V10" s="361" t="s">
        <v>76</v>
      </c>
      <c r="W10" s="390"/>
      <c r="X10" s="186" t="s">
        <v>77</v>
      </c>
      <c r="Y10" s="186" t="s">
        <v>78</v>
      </c>
      <c r="Z10" s="186" t="s">
        <v>79</v>
      </c>
      <c r="AA10" s="186" t="s">
        <v>80</v>
      </c>
      <c r="AB10" s="186" t="s">
        <v>81</v>
      </c>
      <c r="AC10" s="186" t="s">
        <v>82</v>
      </c>
      <c r="AD10" s="186" t="s">
        <v>83</v>
      </c>
      <c r="AE10" s="186" t="s">
        <v>84</v>
      </c>
      <c r="AF10" s="187"/>
      <c r="AG10" s="148">
        <f>'NOV 27'!AG34</f>
        <v>32742384</v>
      </c>
      <c r="AH10" s="397"/>
      <c r="AI10" s="412"/>
      <c r="AJ10" s="361" t="s">
        <v>85</v>
      </c>
      <c r="AK10" s="361" t="s">
        <v>85</v>
      </c>
      <c r="AL10" s="361" t="s">
        <v>85</v>
      </c>
      <c r="AM10" s="361" t="s">
        <v>85</v>
      </c>
      <c r="AN10" s="361" t="s">
        <v>85</v>
      </c>
      <c r="AO10" s="361" t="s">
        <v>85</v>
      </c>
      <c r="AP10" s="149">
        <f>'NOV 27'!AP34</f>
        <v>7212542</v>
      </c>
      <c r="AQ10" s="396"/>
      <c r="AR10" s="362" t="s">
        <v>86</v>
      </c>
      <c r="AS10" s="397"/>
      <c r="AV10" s="188" t="s">
        <v>87</v>
      </c>
      <c r="AW10" s="188" t="s">
        <v>88</v>
      </c>
      <c r="AY10" s="189"/>
    </row>
    <row r="11" spans="2:51" x14ac:dyDescent="0.25">
      <c r="B11" s="190">
        <v>2</v>
      </c>
      <c r="C11" s="190">
        <v>4.1666666666666664E-2</v>
      </c>
      <c r="D11" s="191">
        <v>12</v>
      </c>
      <c r="E11" s="192">
        <f>D11/1.42</f>
        <v>8.4507042253521139</v>
      </c>
      <c r="F11" s="255">
        <v>66</v>
      </c>
      <c r="G11" s="192">
        <f>F11/1.42</f>
        <v>46.478873239436624</v>
      </c>
      <c r="H11" s="193" t="s">
        <v>89</v>
      </c>
      <c r="I11" s="193">
        <f>J11-(2/1.42)</f>
        <v>41.549295774647888</v>
      </c>
      <c r="J11" s="194">
        <f>(F11-5)/1.42</f>
        <v>42.95774647887324</v>
      </c>
      <c r="K11" s="193">
        <f>J11+(6/1.42)</f>
        <v>47.183098591549296</v>
      </c>
      <c r="L11" s="195">
        <v>14</v>
      </c>
      <c r="M11" s="196" t="s">
        <v>90</v>
      </c>
      <c r="N11" s="196">
        <v>11.4</v>
      </c>
      <c r="O11" s="197">
        <v>121</v>
      </c>
      <c r="P11" s="197">
        <v>93</v>
      </c>
      <c r="Q11" s="197">
        <v>15674597</v>
      </c>
      <c r="R11" s="198">
        <f>Q11-Q10</f>
        <v>3922</v>
      </c>
      <c r="S11" s="199">
        <f>R11*24/1000</f>
        <v>94.128</v>
      </c>
      <c r="T11" s="199">
        <f>R11/1000</f>
        <v>3.9220000000000002</v>
      </c>
      <c r="U11" s="200">
        <v>5.5</v>
      </c>
      <c r="V11" s="200">
        <f>U11</f>
        <v>5.5</v>
      </c>
      <c r="W11" s="262" t="s">
        <v>132</v>
      </c>
      <c r="X11" s="256">
        <v>0</v>
      </c>
      <c r="Y11" s="256">
        <v>0</v>
      </c>
      <c r="Z11" s="256">
        <v>1040</v>
      </c>
      <c r="AA11" s="256">
        <v>0</v>
      </c>
      <c r="AB11" s="256">
        <v>1048</v>
      </c>
      <c r="AC11" s="201" t="s">
        <v>91</v>
      </c>
      <c r="AD11" s="201" t="s">
        <v>91</v>
      </c>
      <c r="AE11" s="201" t="s">
        <v>91</v>
      </c>
      <c r="AF11" s="202" t="s">
        <v>91</v>
      </c>
      <c r="AG11" s="202">
        <v>32743046</v>
      </c>
      <c r="AH11" s="203">
        <f>IF(ISBLANK(AG11),"-",AG11-AG10)</f>
        <v>662</v>
      </c>
      <c r="AI11" s="204">
        <f>AH11/T11</f>
        <v>168.79143294237633</v>
      </c>
      <c r="AJ11" s="205">
        <v>0</v>
      </c>
      <c r="AK11" s="205">
        <v>0</v>
      </c>
      <c r="AL11" s="205">
        <v>1</v>
      </c>
      <c r="AM11" s="205">
        <v>0</v>
      </c>
      <c r="AN11" s="205">
        <v>1</v>
      </c>
      <c r="AO11" s="205">
        <v>0.38</v>
      </c>
      <c r="AP11" s="328">
        <v>7213655</v>
      </c>
      <c r="AQ11" s="256">
        <f>AP11-AP10</f>
        <v>1113</v>
      </c>
      <c r="AR11" s="206"/>
      <c r="AS11" s="207" t="s">
        <v>114</v>
      </c>
      <c r="AV11" s="188" t="s">
        <v>89</v>
      </c>
      <c r="AW11" s="188" t="s">
        <v>92</v>
      </c>
      <c r="AY11" s="253" t="s">
        <v>134</v>
      </c>
    </row>
    <row r="12" spans="2:51" x14ac:dyDescent="0.25">
      <c r="B12" s="190">
        <v>2.0416666666666701</v>
      </c>
      <c r="C12" s="190">
        <v>8.3333333333333329E-2</v>
      </c>
      <c r="D12" s="191">
        <v>14</v>
      </c>
      <c r="E12" s="192">
        <f t="shared" ref="E12:E34" si="0">D12/1.42</f>
        <v>9.8591549295774659</v>
      </c>
      <c r="F12" s="255">
        <v>66</v>
      </c>
      <c r="G12" s="192">
        <f t="shared" ref="G12:G34" si="1">F12/1.42</f>
        <v>46.478873239436624</v>
      </c>
      <c r="H12" s="193" t="s">
        <v>89</v>
      </c>
      <c r="I12" s="193">
        <f t="shared" ref="I12:I34" si="2">J12-(2/1.42)</f>
        <v>41.549295774647888</v>
      </c>
      <c r="J12" s="194">
        <f>(F12-5)/1.42</f>
        <v>42.95774647887324</v>
      </c>
      <c r="K12" s="193">
        <f>J12+(6/1.42)</f>
        <v>47.183098591549296</v>
      </c>
      <c r="L12" s="195">
        <v>14</v>
      </c>
      <c r="M12" s="196" t="s">
        <v>90</v>
      </c>
      <c r="N12" s="196">
        <v>11.2</v>
      </c>
      <c r="O12" s="197">
        <v>121</v>
      </c>
      <c r="P12" s="197">
        <v>90</v>
      </c>
      <c r="Q12" s="197">
        <v>15678328</v>
      </c>
      <c r="R12" s="198">
        <f t="shared" ref="R12:R34" si="3">Q12-Q11</f>
        <v>3731</v>
      </c>
      <c r="S12" s="199">
        <f t="shared" ref="S12:S34" si="4">R12*24/1000</f>
        <v>89.543999999999997</v>
      </c>
      <c r="T12" s="199">
        <f t="shared" ref="T12:T34" si="5">R12/1000</f>
        <v>3.7309999999999999</v>
      </c>
      <c r="U12" s="200">
        <v>6.7</v>
      </c>
      <c r="V12" s="200">
        <f t="shared" ref="V12:V34" si="6">U12</f>
        <v>6.7</v>
      </c>
      <c r="W12" s="262" t="s">
        <v>132</v>
      </c>
      <c r="X12" s="256">
        <v>0</v>
      </c>
      <c r="Y12" s="256">
        <v>0</v>
      </c>
      <c r="Z12" s="256">
        <v>1012</v>
      </c>
      <c r="AA12" s="256">
        <v>0</v>
      </c>
      <c r="AB12" s="256">
        <v>1008</v>
      </c>
      <c r="AC12" s="201" t="s">
        <v>91</v>
      </c>
      <c r="AD12" s="201" t="s">
        <v>91</v>
      </c>
      <c r="AE12" s="201" t="s">
        <v>91</v>
      </c>
      <c r="AF12" s="202" t="s">
        <v>91</v>
      </c>
      <c r="AG12" s="202">
        <v>32743642</v>
      </c>
      <c r="AH12" s="203">
        <f>IF(ISBLANK(AG12),"-",AG12-AG11)</f>
        <v>596</v>
      </c>
      <c r="AI12" s="204">
        <f t="shared" ref="AI12:AI34" si="7">AH12/T12</f>
        <v>159.74269632806218</v>
      </c>
      <c r="AJ12" s="205">
        <v>0</v>
      </c>
      <c r="AK12" s="205">
        <v>0</v>
      </c>
      <c r="AL12" s="205">
        <v>1</v>
      </c>
      <c r="AM12" s="205">
        <v>0</v>
      </c>
      <c r="AN12" s="205">
        <v>1</v>
      </c>
      <c r="AO12" s="205">
        <v>0.38</v>
      </c>
      <c r="AP12" s="256">
        <v>7214863</v>
      </c>
      <c r="AQ12" s="256">
        <f t="shared" ref="AQ12:AQ34" si="8">AP12-AP11</f>
        <v>1208</v>
      </c>
      <c r="AR12" s="208"/>
      <c r="AS12" s="207" t="s">
        <v>114</v>
      </c>
      <c r="AV12" s="188" t="s">
        <v>93</v>
      </c>
      <c r="AW12" s="188" t="s">
        <v>94</v>
      </c>
      <c r="AY12" s="253" t="s">
        <v>308</v>
      </c>
    </row>
    <row r="13" spans="2:51" x14ac:dyDescent="0.25">
      <c r="B13" s="190">
        <v>2.0833333333333299</v>
      </c>
      <c r="C13" s="190">
        <v>0.125</v>
      </c>
      <c r="D13" s="191">
        <v>16</v>
      </c>
      <c r="E13" s="192">
        <f t="shared" si="0"/>
        <v>11.267605633802818</v>
      </c>
      <c r="F13" s="255">
        <v>66</v>
      </c>
      <c r="G13" s="192">
        <f t="shared" si="1"/>
        <v>46.478873239436624</v>
      </c>
      <c r="H13" s="193" t="s">
        <v>89</v>
      </c>
      <c r="I13" s="193">
        <f t="shared" si="2"/>
        <v>41.549295774647888</v>
      </c>
      <c r="J13" s="194">
        <f>(F13-5)/1.42</f>
        <v>42.95774647887324</v>
      </c>
      <c r="K13" s="193">
        <f>J13+(6/1.42)</f>
        <v>47.183098591549296</v>
      </c>
      <c r="L13" s="195">
        <v>14</v>
      </c>
      <c r="M13" s="196" t="s">
        <v>90</v>
      </c>
      <c r="N13" s="196">
        <v>11.2</v>
      </c>
      <c r="O13" s="197">
        <v>119</v>
      </c>
      <c r="P13" s="197">
        <v>90</v>
      </c>
      <c r="Q13" s="197">
        <v>15682032</v>
      </c>
      <c r="R13" s="198">
        <f t="shared" si="3"/>
        <v>3704</v>
      </c>
      <c r="S13" s="199">
        <f t="shared" si="4"/>
        <v>88.896000000000001</v>
      </c>
      <c r="T13" s="199">
        <f t="shared" si="5"/>
        <v>3.7040000000000002</v>
      </c>
      <c r="U13" s="200">
        <v>7.9</v>
      </c>
      <c r="V13" s="200">
        <f t="shared" si="6"/>
        <v>7.9</v>
      </c>
      <c r="W13" s="262" t="s">
        <v>132</v>
      </c>
      <c r="X13" s="256">
        <v>0</v>
      </c>
      <c r="Y13" s="256">
        <v>0</v>
      </c>
      <c r="Z13" s="256">
        <v>1002</v>
      </c>
      <c r="AA13" s="256">
        <v>0</v>
      </c>
      <c r="AB13" s="256">
        <v>1008</v>
      </c>
      <c r="AC13" s="201" t="s">
        <v>91</v>
      </c>
      <c r="AD13" s="201" t="s">
        <v>91</v>
      </c>
      <c r="AE13" s="201" t="s">
        <v>91</v>
      </c>
      <c r="AF13" s="202" t="s">
        <v>91</v>
      </c>
      <c r="AG13" s="202">
        <v>32744216</v>
      </c>
      <c r="AH13" s="203">
        <f>IF(ISBLANK(AG13),"-",AG13-AG12)</f>
        <v>574</v>
      </c>
      <c r="AI13" s="204">
        <f t="shared" si="7"/>
        <v>154.96760259179266</v>
      </c>
      <c r="AJ13" s="205">
        <v>0</v>
      </c>
      <c r="AK13" s="205">
        <v>0</v>
      </c>
      <c r="AL13" s="205">
        <v>1</v>
      </c>
      <c r="AM13" s="205">
        <v>0</v>
      </c>
      <c r="AN13" s="205">
        <v>1</v>
      </c>
      <c r="AO13" s="205">
        <v>0.38</v>
      </c>
      <c r="AP13" s="256">
        <v>7216098</v>
      </c>
      <c r="AQ13" s="256">
        <f t="shared" si="8"/>
        <v>1235</v>
      </c>
      <c r="AR13" s="206"/>
      <c r="AS13" s="207" t="s">
        <v>114</v>
      </c>
      <c r="AV13" s="188" t="s">
        <v>95</v>
      </c>
      <c r="AW13" s="188" t="s">
        <v>96</v>
      </c>
      <c r="AY13" s="253" t="s">
        <v>136</v>
      </c>
    </row>
    <row r="14" spans="2:51" x14ac:dyDescent="0.25">
      <c r="B14" s="190">
        <v>2.125</v>
      </c>
      <c r="C14" s="190">
        <v>0.16666666666666699</v>
      </c>
      <c r="D14" s="191">
        <v>17</v>
      </c>
      <c r="E14" s="192">
        <f t="shared" si="0"/>
        <v>11.971830985915494</v>
      </c>
      <c r="F14" s="255">
        <v>66</v>
      </c>
      <c r="G14" s="192">
        <f t="shared" si="1"/>
        <v>46.478873239436624</v>
      </c>
      <c r="H14" s="193" t="s">
        <v>89</v>
      </c>
      <c r="I14" s="193">
        <f t="shared" si="2"/>
        <v>41.549295774647888</v>
      </c>
      <c r="J14" s="194">
        <f>(F14-5)/1.42</f>
        <v>42.95774647887324</v>
      </c>
      <c r="K14" s="193">
        <f>J14+(6/1.42)</f>
        <v>47.183098591549296</v>
      </c>
      <c r="L14" s="195">
        <v>14</v>
      </c>
      <c r="M14" s="196" t="s">
        <v>90</v>
      </c>
      <c r="N14" s="196">
        <v>12.8</v>
      </c>
      <c r="O14" s="197">
        <v>118</v>
      </c>
      <c r="P14" s="197">
        <v>91</v>
      </c>
      <c r="Q14" s="197">
        <v>15685752</v>
      </c>
      <c r="R14" s="198">
        <f t="shared" si="3"/>
        <v>3720</v>
      </c>
      <c r="S14" s="199">
        <f t="shared" si="4"/>
        <v>89.28</v>
      </c>
      <c r="T14" s="199">
        <f t="shared" si="5"/>
        <v>3.72</v>
      </c>
      <c r="U14" s="200">
        <v>9.1</v>
      </c>
      <c r="V14" s="200">
        <f t="shared" si="6"/>
        <v>9.1</v>
      </c>
      <c r="W14" s="262" t="s">
        <v>132</v>
      </c>
      <c r="X14" s="256">
        <v>0</v>
      </c>
      <c r="Y14" s="256">
        <v>0</v>
      </c>
      <c r="Z14" s="256">
        <v>1012</v>
      </c>
      <c r="AA14" s="256">
        <v>0</v>
      </c>
      <c r="AB14" s="256">
        <v>1008</v>
      </c>
      <c r="AC14" s="201" t="s">
        <v>91</v>
      </c>
      <c r="AD14" s="201" t="s">
        <v>91</v>
      </c>
      <c r="AE14" s="201" t="s">
        <v>91</v>
      </c>
      <c r="AF14" s="202" t="s">
        <v>91</v>
      </c>
      <c r="AG14" s="202">
        <v>32744770</v>
      </c>
      <c r="AH14" s="203">
        <f t="shared" ref="AH14:AH34" si="9">IF(ISBLANK(AG14),"-",AG14-AG13)</f>
        <v>554</v>
      </c>
      <c r="AI14" s="204">
        <f t="shared" si="7"/>
        <v>148.92473118279568</v>
      </c>
      <c r="AJ14" s="205">
        <v>0</v>
      </c>
      <c r="AK14" s="205">
        <v>0</v>
      </c>
      <c r="AL14" s="205">
        <v>1</v>
      </c>
      <c r="AM14" s="205">
        <v>0</v>
      </c>
      <c r="AN14" s="205">
        <v>1</v>
      </c>
      <c r="AO14" s="205">
        <v>0.38</v>
      </c>
      <c r="AP14" s="256">
        <v>7217187</v>
      </c>
      <c r="AQ14" s="256">
        <f t="shared" si="8"/>
        <v>1089</v>
      </c>
      <c r="AR14" s="206"/>
      <c r="AS14" s="207" t="s">
        <v>114</v>
      </c>
      <c r="AT14" s="209"/>
      <c r="AV14" s="188" t="s">
        <v>97</v>
      </c>
      <c r="AW14" s="188" t="s">
        <v>98</v>
      </c>
      <c r="AY14" s="253" t="s">
        <v>135</v>
      </c>
    </row>
    <row r="15" spans="2:51" x14ac:dyDescent="0.25">
      <c r="B15" s="190">
        <v>2.1666666666666701</v>
      </c>
      <c r="C15" s="190">
        <v>0.20833333333333301</v>
      </c>
      <c r="D15" s="191">
        <v>22</v>
      </c>
      <c r="E15" s="192">
        <f t="shared" si="0"/>
        <v>15.492957746478874</v>
      </c>
      <c r="F15" s="255">
        <v>66</v>
      </c>
      <c r="G15" s="192">
        <f t="shared" si="1"/>
        <v>46.478873239436624</v>
      </c>
      <c r="H15" s="193" t="s">
        <v>89</v>
      </c>
      <c r="I15" s="193">
        <f t="shared" si="2"/>
        <v>41.549295774647888</v>
      </c>
      <c r="J15" s="194">
        <f>(F15-5)/1.42</f>
        <v>42.95774647887324</v>
      </c>
      <c r="K15" s="193">
        <f>J15+(6/1.42)</f>
        <v>47.183098591549296</v>
      </c>
      <c r="L15" s="195">
        <v>18</v>
      </c>
      <c r="M15" s="196" t="s">
        <v>90</v>
      </c>
      <c r="N15" s="196">
        <v>13.1</v>
      </c>
      <c r="O15" s="197">
        <v>104</v>
      </c>
      <c r="P15" s="197">
        <v>103</v>
      </c>
      <c r="Q15" s="197">
        <v>15689633</v>
      </c>
      <c r="R15" s="198">
        <f t="shared" si="3"/>
        <v>3881</v>
      </c>
      <c r="S15" s="199">
        <f t="shared" si="4"/>
        <v>93.144000000000005</v>
      </c>
      <c r="T15" s="199">
        <f t="shared" si="5"/>
        <v>3.8809999999999998</v>
      </c>
      <c r="U15" s="200">
        <v>9.5</v>
      </c>
      <c r="V15" s="200">
        <f t="shared" si="6"/>
        <v>9.5</v>
      </c>
      <c r="W15" s="262" t="s">
        <v>132</v>
      </c>
      <c r="X15" s="256">
        <v>0</v>
      </c>
      <c r="Y15" s="256">
        <v>0</v>
      </c>
      <c r="Z15" s="256">
        <v>980</v>
      </c>
      <c r="AA15" s="256">
        <v>0</v>
      </c>
      <c r="AB15" s="256">
        <v>1008</v>
      </c>
      <c r="AC15" s="201" t="s">
        <v>91</v>
      </c>
      <c r="AD15" s="201" t="s">
        <v>91</v>
      </c>
      <c r="AE15" s="201" t="s">
        <v>91</v>
      </c>
      <c r="AF15" s="202" t="s">
        <v>91</v>
      </c>
      <c r="AG15" s="202">
        <v>32745306</v>
      </c>
      <c r="AH15" s="203">
        <f t="shared" si="9"/>
        <v>536</v>
      </c>
      <c r="AI15" s="204">
        <f t="shared" si="7"/>
        <v>138.10873486214894</v>
      </c>
      <c r="AJ15" s="205">
        <v>0</v>
      </c>
      <c r="AK15" s="205">
        <v>0</v>
      </c>
      <c r="AL15" s="205">
        <v>1</v>
      </c>
      <c r="AM15" s="205">
        <v>0</v>
      </c>
      <c r="AN15" s="205">
        <v>1</v>
      </c>
      <c r="AO15" s="205">
        <v>0.38</v>
      </c>
      <c r="AP15" s="256">
        <v>7217591</v>
      </c>
      <c r="AQ15" s="256">
        <f t="shared" si="8"/>
        <v>404</v>
      </c>
      <c r="AR15" s="206"/>
      <c r="AS15" s="207" t="s">
        <v>114</v>
      </c>
      <c r="AV15" s="188" t="s">
        <v>99</v>
      </c>
      <c r="AW15" s="188" t="s">
        <v>100</v>
      </c>
      <c r="AY15" s="253" t="s">
        <v>143</v>
      </c>
    </row>
    <row r="16" spans="2:51" x14ac:dyDescent="0.25">
      <c r="B16" s="190">
        <v>2.2083333333333299</v>
      </c>
      <c r="C16" s="190">
        <v>0.25</v>
      </c>
      <c r="D16" s="191">
        <v>11</v>
      </c>
      <c r="E16" s="192">
        <f t="shared" si="0"/>
        <v>7.746478873239437</v>
      </c>
      <c r="F16" s="210">
        <v>68</v>
      </c>
      <c r="G16" s="192">
        <f t="shared" si="1"/>
        <v>47.887323943661976</v>
      </c>
      <c r="H16" s="193" t="s">
        <v>89</v>
      </c>
      <c r="I16" s="193">
        <f t="shared" si="2"/>
        <v>46.478873239436624</v>
      </c>
      <c r="J16" s="194">
        <f t="shared" ref="J16:J25" si="10">F16/1.42</f>
        <v>47.887323943661976</v>
      </c>
      <c r="K16" s="193">
        <f>J16+1.42</f>
        <v>49.307323943661977</v>
      </c>
      <c r="L16" s="195">
        <v>19</v>
      </c>
      <c r="M16" s="196" t="s">
        <v>101</v>
      </c>
      <c r="N16" s="196">
        <v>13.1</v>
      </c>
      <c r="O16" s="197">
        <v>121</v>
      </c>
      <c r="P16" s="197">
        <v>118</v>
      </c>
      <c r="Q16" s="197">
        <v>15694247</v>
      </c>
      <c r="R16" s="198">
        <f t="shared" si="3"/>
        <v>4614</v>
      </c>
      <c r="S16" s="199">
        <f t="shared" si="4"/>
        <v>110.736</v>
      </c>
      <c r="T16" s="199">
        <f t="shared" si="5"/>
        <v>4.6139999999999999</v>
      </c>
      <c r="U16" s="200">
        <v>9.5</v>
      </c>
      <c r="V16" s="200">
        <f t="shared" si="6"/>
        <v>9.5</v>
      </c>
      <c r="W16" s="262" t="s">
        <v>132</v>
      </c>
      <c r="X16" s="256">
        <v>0</v>
      </c>
      <c r="Y16" s="256">
        <v>0</v>
      </c>
      <c r="Z16" s="256">
        <v>1153</v>
      </c>
      <c r="AA16" s="256">
        <v>0</v>
      </c>
      <c r="AB16" s="256">
        <v>1169</v>
      </c>
      <c r="AC16" s="201" t="s">
        <v>91</v>
      </c>
      <c r="AD16" s="201" t="s">
        <v>91</v>
      </c>
      <c r="AE16" s="201" t="s">
        <v>91</v>
      </c>
      <c r="AF16" s="202" t="s">
        <v>91</v>
      </c>
      <c r="AG16" s="202">
        <v>32746052</v>
      </c>
      <c r="AH16" s="203">
        <f t="shared" si="9"/>
        <v>746</v>
      </c>
      <c r="AI16" s="204">
        <f t="shared" si="7"/>
        <v>161.68183788469875</v>
      </c>
      <c r="AJ16" s="205">
        <v>0</v>
      </c>
      <c r="AK16" s="205">
        <v>0</v>
      </c>
      <c r="AL16" s="205">
        <v>1</v>
      </c>
      <c r="AM16" s="205">
        <v>0</v>
      </c>
      <c r="AN16" s="205">
        <v>1</v>
      </c>
      <c r="AO16" s="329">
        <v>0</v>
      </c>
      <c r="AP16" s="256">
        <v>7217591</v>
      </c>
      <c r="AQ16" s="256">
        <f t="shared" si="8"/>
        <v>0</v>
      </c>
      <c r="AR16" s="208"/>
      <c r="AS16" s="207" t="s">
        <v>102</v>
      </c>
      <c r="AV16" s="188" t="s">
        <v>103</v>
      </c>
      <c r="AW16" s="188" t="s">
        <v>104</v>
      </c>
      <c r="AY16" s="253" t="s">
        <v>133</v>
      </c>
    </row>
    <row r="17" spans="1:51" x14ac:dyDescent="0.25">
      <c r="B17" s="190">
        <v>2.25</v>
      </c>
      <c r="C17" s="190">
        <v>0.29166666666666702</v>
      </c>
      <c r="D17" s="191">
        <v>8</v>
      </c>
      <c r="E17" s="192">
        <f t="shared" si="0"/>
        <v>5.6338028169014089</v>
      </c>
      <c r="F17" s="210">
        <v>83</v>
      </c>
      <c r="G17" s="192">
        <f t="shared" si="1"/>
        <v>58.450704225352112</v>
      </c>
      <c r="H17" s="193" t="s">
        <v>89</v>
      </c>
      <c r="I17" s="193">
        <f t="shared" si="2"/>
        <v>57.04225352112676</v>
      </c>
      <c r="J17" s="194">
        <f t="shared" si="10"/>
        <v>58.450704225352112</v>
      </c>
      <c r="K17" s="193">
        <f t="shared" ref="K17:K22" si="11">J17+1.42</f>
        <v>59.870704225352114</v>
      </c>
      <c r="L17" s="195">
        <v>19</v>
      </c>
      <c r="M17" s="196" t="s">
        <v>101</v>
      </c>
      <c r="N17" s="196">
        <v>16.7</v>
      </c>
      <c r="O17" s="197">
        <v>139</v>
      </c>
      <c r="P17" s="197">
        <v>149</v>
      </c>
      <c r="Q17" s="197">
        <v>15700211</v>
      </c>
      <c r="R17" s="198">
        <f t="shared" si="3"/>
        <v>5964</v>
      </c>
      <c r="S17" s="199">
        <f t="shared" si="4"/>
        <v>143.136</v>
      </c>
      <c r="T17" s="199">
        <f t="shared" si="5"/>
        <v>5.9640000000000004</v>
      </c>
      <c r="U17" s="200">
        <v>9.1999999999999993</v>
      </c>
      <c r="V17" s="200">
        <f t="shared" si="6"/>
        <v>9.1999999999999993</v>
      </c>
      <c r="W17" s="262" t="s">
        <v>152</v>
      </c>
      <c r="X17" s="256">
        <v>0</v>
      </c>
      <c r="Y17" s="256">
        <v>1009</v>
      </c>
      <c r="Z17" s="256">
        <v>1196</v>
      </c>
      <c r="AA17" s="256">
        <v>1185</v>
      </c>
      <c r="AB17" s="256">
        <v>1198</v>
      </c>
      <c r="AC17" s="201" t="s">
        <v>91</v>
      </c>
      <c r="AD17" s="201" t="s">
        <v>91</v>
      </c>
      <c r="AE17" s="201" t="s">
        <v>91</v>
      </c>
      <c r="AF17" s="202" t="s">
        <v>91</v>
      </c>
      <c r="AG17" s="202">
        <v>32747382</v>
      </c>
      <c r="AH17" s="203">
        <f t="shared" si="9"/>
        <v>1330</v>
      </c>
      <c r="AI17" s="204">
        <f t="shared" si="7"/>
        <v>223.00469483568074</v>
      </c>
      <c r="AJ17" s="205">
        <v>0</v>
      </c>
      <c r="AK17" s="205">
        <v>1</v>
      </c>
      <c r="AL17" s="205">
        <v>1</v>
      </c>
      <c r="AM17" s="205">
        <v>1</v>
      </c>
      <c r="AN17" s="205">
        <v>1</v>
      </c>
      <c r="AO17" s="329">
        <v>0</v>
      </c>
      <c r="AP17" s="256">
        <v>7217591</v>
      </c>
      <c r="AQ17" s="256">
        <f t="shared" si="8"/>
        <v>0</v>
      </c>
      <c r="AR17" s="206"/>
      <c r="AS17" s="207" t="s">
        <v>102</v>
      </c>
      <c r="AT17" s="209"/>
      <c r="AV17" s="188" t="s">
        <v>105</v>
      </c>
      <c r="AW17" s="188" t="s">
        <v>106</v>
      </c>
      <c r="AY17" s="257"/>
    </row>
    <row r="18" spans="1:51" x14ac:dyDescent="0.25">
      <c r="B18" s="190">
        <v>2.2916666666666701</v>
      </c>
      <c r="C18" s="190">
        <v>0.33333333333333298</v>
      </c>
      <c r="D18" s="191">
        <v>8</v>
      </c>
      <c r="E18" s="192">
        <f t="shared" si="0"/>
        <v>5.6338028169014089</v>
      </c>
      <c r="F18" s="210">
        <v>83</v>
      </c>
      <c r="G18" s="192">
        <f t="shared" si="1"/>
        <v>58.450704225352112</v>
      </c>
      <c r="H18" s="193" t="s">
        <v>89</v>
      </c>
      <c r="I18" s="193">
        <f t="shared" si="2"/>
        <v>57.04225352112676</v>
      </c>
      <c r="J18" s="194">
        <f t="shared" si="10"/>
        <v>58.450704225352112</v>
      </c>
      <c r="K18" s="193">
        <f t="shared" si="11"/>
        <v>59.870704225352114</v>
      </c>
      <c r="L18" s="195">
        <v>19</v>
      </c>
      <c r="M18" s="196" t="s">
        <v>101</v>
      </c>
      <c r="N18" s="196">
        <v>17.3</v>
      </c>
      <c r="O18" s="197">
        <v>137</v>
      </c>
      <c r="P18" s="197">
        <v>146</v>
      </c>
      <c r="Q18" s="197">
        <v>15706309</v>
      </c>
      <c r="R18" s="198">
        <f t="shared" si="3"/>
        <v>6098</v>
      </c>
      <c r="S18" s="199">
        <f t="shared" si="4"/>
        <v>146.352</v>
      </c>
      <c r="T18" s="199">
        <f t="shared" si="5"/>
        <v>6.0979999999999999</v>
      </c>
      <c r="U18" s="200">
        <v>8.6999999999999993</v>
      </c>
      <c r="V18" s="200">
        <f t="shared" si="6"/>
        <v>8.6999999999999993</v>
      </c>
      <c r="W18" s="262" t="s">
        <v>152</v>
      </c>
      <c r="X18" s="256">
        <v>0</v>
      </c>
      <c r="Y18" s="256">
        <v>1054</v>
      </c>
      <c r="Z18" s="256">
        <v>1196</v>
      </c>
      <c r="AA18" s="256">
        <v>1185</v>
      </c>
      <c r="AB18" s="256">
        <v>1198</v>
      </c>
      <c r="AC18" s="201" t="s">
        <v>91</v>
      </c>
      <c r="AD18" s="201" t="s">
        <v>91</v>
      </c>
      <c r="AE18" s="201" t="s">
        <v>91</v>
      </c>
      <c r="AF18" s="202" t="s">
        <v>91</v>
      </c>
      <c r="AG18" s="202">
        <v>32748746</v>
      </c>
      <c r="AH18" s="203">
        <f t="shared" si="9"/>
        <v>1364</v>
      </c>
      <c r="AI18" s="204">
        <f t="shared" si="7"/>
        <v>223.67989504755658</v>
      </c>
      <c r="AJ18" s="205">
        <v>0</v>
      </c>
      <c r="AK18" s="205">
        <v>1</v>
      </c>
      <c r="AL18" s="205">
        <v>1</v>
      </c>
      <c r="AM18" s="205">
        <v>1</v>
      </c>
      <c r="AN18" s="205">
        <v>1</v>
      </c>
      <c r="AO18" s="329">
        <v>0</v>
      </c>
      <c r="AP18" s="256">
        <v>7217591</v>
      </c>
      <c r="AQ18" s="256">
        <f t="shared" si="8"/>
        <v>0</v>
      </c>
      <c r="AR18" s="206"/>
      <c r="AS18" s="207" t="s">
        <v>102</v>
      </c>
      <c r="AV18" s="188" t="s">
        <v>107</v>
      </c>
      <c r="AW18" s="188" t="s">
        <v>108</v>
      </c>
      <c r="AY18" s="257"/>
    </row>
    <row r="19" spans="1:51" x14ac:dyDescent="0.25">
      <c r="B19" s="190">
        <v>2.3333333333333299</v>
      </c>
      <c r="C19" s="190">
        <v>0.375</v>
      </c>
      <c r="D19" s="191">
        <v>8</v>
      </c>
      <c r="E19" s="192">
        <f t="shared" si="0"/>
        <v>5.6338028169014089</v>
      </c>
      <c r="F19" s="210">
        <v>83</v>
      </c>
      <c r="G19" s="192">
        <f t="shared" si="1"/>
        <v>58.450704225352112</v>
      </c>
      <c r="H19" s="193" t="s">
        <v>89</v>
      </c>
      <c r="I19" s="193">
        <f t="shared" si="2"/>
        <v>57.04225352112676</v>
      </c>
      <c r="J19" s="194">
        <f t="shared" si="10"/>
        <v>58.450704225352112</v>
      </c>
      <c r="K19" s="193">
        <f t="shared" si="11"/>
        <v>59.870704225352114</v>
      </c>
      <c r="L19" s="195">
        <v>19</v>
      </c>
      <c r="M19" s="196" t="s">
        <v>101</v>
      </c>
      <c r="N19" s="196">
        <v>18.399999999999999</v>
      </c>
      <c r="O19" s="197">
        <v>139</v>
      </c>
      <c r="P19" s="197">
        <v>148</v>
      </c>
      <c r="Q19" s="197">
        <v>15712510</v>
      </c>
      <c r="R19" s="198">
        <f t="shared" si="3"/>
        <v>6201</v>
      </c>
      <c r="S19" s="199">
        <f t="shared" si="4"/>
        <v>148.82400000000001</v>
      </c>
      <c r="T19" s="199">
        <f t="shared" si="5"/>
        <v>6.2009999999999996</v>
      </c>
      <c r="U19" s="200">
        <v>7.9</v>
      </c>
      <c r="V19" s="200">
        <f t="shared" si="6"/>
        <v>7.9</v>
      </c>
      <c r="W19" s="262" t="s">
        <v>152</v>
      </c>
      <c r="X19" s="256">
        <v>0</v>
      </c>
      <c r="Y19" s="256">
        <v>1095</v>
      </c>
      <c r="Z19" s="256">
        <v>1196</v>
      </c>
      <c r="AA19" s="256">
        <v>1185</v>
      </c>
      <c r="AB19" s="256">
        <v>1198</v>
      </c>
      <c r="AC19" s="201" t="s">
        <v>91</v>
      </c>
      <c r="AD19" s="201" t="s">
        <v>91</v>
      </c>
      <c r="AE19" s="201" t="s">
        <v>91</v>
      </c>
      <c r="AF19" s="202" t="s">
        <v>91</v>
      </c>
      <c r="AG19" s="202">
        <v>32750138</v>
      </c>
      <c r="AH19" s="203">
        <f t="shared" si="9"/>
        <v>1392</v>
      </c>
      <c r="AI19" s="204">
        <f t="shared" si="7"/>
        <v>224.47992259313014</v>
      </c>
      <c r="AJ19" s="205">
        <v>0</v>
      </c>
      <c r="AK19" s="205">
        <v>1</v>
      </c>
      <c r="AL19" s="205">
        <v>1</v>
      </c>
      <c r="AM19" s="205">
        <v>1</v>
      </c>
      <c r="AN19" s="205">
        <v>1</v>
      </c>
      <c r="AO19" s="329">
        <v>0</v>
      </c>
      <c r="AP19" s="256">
        <v>7217591</v>
      </c>
      <c r="AQ19" s="256">
        <f t="shared" si="8"/>
        <v>0</v>
      </c>
      <c r="AR19" s="206"/>
      <c r="AS19" s="207" t="s">
        <v>102</v>
      </c>
      <c r="AV19" s="188" t="s">
        <v>109</v>
      </c>
      <c r="AW19" s="188" t="s">
        <v>110</v>
      </c>
      <c r="AY19" s="257"/>
    </row>
    <row r="20" spans="1:51" x14ac:dyDescent="0.25">
      <c r="B20" s="190">
        <v>2.375</v>
      </c>
      <c r="C20" s="190">
        <v>0.41666666666666669</v>
      </c>
      <c r="D20" s="191">
        <v>8</v>
      </c>
      <c r="E20" s="192">
        <f t="shared" si="0"/>
        <v>5.6338028169014089</v>
      </c>
      <c r="F20" s="210">
        <v>83</v>
      </c>
      <c r="G20" s="192">
        <f t="shared" si="1"/>
        <v>58.450704225352112</v>
      </c>
      <c r="H20" s="193" t="s">
        <v>89</v>
      </c>
      <c r="I20" s="193">
        <f t="shared" si="2"/>
        <v>57.04225352112676</v>
      </c>
      <c r="J20" s="194">
        <f t="shared" si="10"/>
        <v>58.450704225352112</v>
      </c>
      <c r="K20" s="193">
        <f t="shared" si="11"/>
        <v>59.870704225352114</v>
      </c>
      <c r="L20" s="195">
        <v>19</v>
      </c>
      <c r="M20" s="196" t="s">
        <v>101</v>
      </c>
      <c r="N20" s="196">
        <v>17.7</v>
      </c>
      <c r="O20" s="197">
        <v>135</v>
      </c>
      <c r="P20" s="197">
        <v>150</v>
      </c>
      <c r="Q20" s="197">
        <v>15718725</v>
      </c>
      <c r="R20" s="198">
        <f t="shared" si="3"/>
        <v>6215</v>
      </c>
      <c r="S20" s="199">
        <f t="shared" si="4"/>
        <v>149.16</v>
      </c>
      <c r="T20" s="199">
        <f t="shared" si="5"/>
        <v>6.2149999999999999</v>
      </c>
      <c r="U20" s="200">
        <v>7.1</v>
      </c>
      <c r="V20" s="200">
        <f t="shared" si="6"/>
        <v>7.1</v>
      </c>
      <c r="W20" s="262" t="s">
        <v>152</v>
      </c>
      <c r="X20" s="256">
        <v>0</v>
      </c>
      <c r="Y20" s="256">
        <v>1113</v>
      </c>
      <c r="Z20" s="256">
        <v>1196</v>
      </c>
      <c r="AA20" s="256">
        <v>1185</v>
      </c>
      <c r="AB20" s="256">
        <v>1198</v>
      </c>
      <c r="AC20" s="201" t="s">
        <v>91</v>
      </c>
      <c r="AD20" s="201" t="s">
        <v>91</v>
      </c>
      <c r="AE20" s="201" t="s">
        <v>91</v>
      </c>
      <c r="AF20" s="202" t="s">
        <v>91</v>
      </c>
      <c r="AG20" s="202">
        <v>32751554</v>
      </c>
      <c r="AH20" s="203">
        <f t="shared" si="9"/>
        <v>1416</v>
      </c>
      <c r="AI20" s="204">
        <f t="shared" si="7"/>
        <v>227.83588093322606</v>
      </c>
      <c r="AJ20" s="205">
        <v>0</v>
      </c>
      <c r="AK20" s="205">
        <v>1</v>
      </c>
      <c r="AL20" s="205">
        <v>1</v>
      </c>
      <c r="AM20" s="205">
        <v>1</v>
      </c>
      <c r="AN20" s="205">
        <v>1</v>
      </c>
      <c r="AO20" s="329">
        <v>0</v>
      </c>
      <c r="AP20" s="256">
        <v>7217591</v>
      </c>
      <c r="AQ20" s="256">
        <f t="shared" si="8"/>
        <v>0</v>
      </c>
      <c r="AR20" s="208"/>
      <c r="AS20" s="207" t="s">
        <v>102</v>
      </c>
      <c r="AY20" s="257"/>
    </row>
    <row r="21" spans="1:51" x14ac:dyDescent="0.25">
      <c r="B21" s="190">
        <v>2.4166666666666701</v>
      </c>
      <c r="C21" s="190">
        <v>0.45833333333333298</v>
      </c>
      <c r="D21" s="191">
        <v>8</v>
      </c>
      <c r="E21" s="192">
        <f t="shared" si="0"/>
        <v>5.6338028169014089</v>
      </c>
      <c r="F21" s="210">
        <v>83</v>
      </c>
      <c r="G21" s="192">
        <f t="shared" si="1"/>
        <v>58.450704225352112</v>
      </c>
      <c r="H21" s="193" t="s">
        <v>89</v>
      </c>
      <c r="I21" s="193">
        <f t="shared" si="2"/>
        <v>57.04225352112676</v>
      </c>
      <c r="J21" s="194">
        <f t="shared" si="10"/>
        <v>58.450704225352112</v>
      </c>
      <c r="K21" s="193">
        <f t="shared" si="11"/>
        <v>59.870704225352114</v>
      </c>
      <c r="L21" s="195">
        <v>19</v>
      </c>
      <c r="M21" s="196" t="s">
        <v>101</v>
      </c>
      <c r="N21" s="196">
        <v>17.7</v>
      </c>
      <c r="O21" s="197">
        <v>133</v>
      </c>
      <c r="P21" s="197">
        <v>146</v>
      </c>
      <c r="Q21" s="197">
        <v>15724818</v>
      </c>
      <c r="R21" s="198">
        <f>Q21-Q20</f>
        <v>6093</v>
      </c>
      <c r="S21" s="199">
        <f t="shared" si="4"/>
        <v>146.232</v>
      </c>
      <c r="T21" s="199">
        <f t="shared" si="5"/>
        <v>6.093</v>
      </c>
      <c r="U21" s="200">
        <v>6.5</v>
      </c>
      <c r="V21" s="200">
        <f t="shared" si="6"/>
        <v>6.5</v>
      </c>
      <c r="W21" s="262" t="s">
        <v>152</v>
      </c>
      <c r="X21" s="256">
        <v>0</v>
      </c>
      <c r="Y21" s="256">
        <v>1051</v>
      </c>
      <c r="Z21" s="256">
        <v>1196</v>
      </c>
      <c r="AA21" s="256">
        <v>1185</v>
      </c>
      <c r="AB21" s="256">
        <v>1198</v>
      </c>
      <c r="AC21" s="201" t="s">
        <v>91</v>
      </c>
      <c r="AD21" s="201" t="s">
        <v>91</v>
      </c>
      <c r="AE21" s="201" t="s">
        <v>91</v>
      </c>
      <c r="AF21" s="202" t="s">
        <v>91</v>
      </c>
      <c r="AG21" s="202">
        <v>32752930</v>
      </c>
      <c r="AH21" s="203">
        <f t="shared" si="9"/>
        <v>1376</v>
      </c>
      <c r="AI21" s="204">
        <f t="shared" si="7"/>
        <v>225.83292302642377</v>
      </c>
      <c r="AJ21" s="205">
        <v>0</v>
      </c>
      <c r="AK21" s="205">
        <v>1</v>
      </c>
      <c r="AL21" s="205">
        <v>1</v>
      </c>
      <c r="AM21" s="205">
        <v>1</v>
      </c>
      <c r="AN21" s="205">
        <v>1</v>
      </c>
      <c r="AO21" s="329">
        <v>0</v>
      </c>
      <c r="AP21" s="256">
        <v>7217591</v>
      </c>
      <c r="AQ21" s="256">
        <f t="shared" si="8"/>
        <v>0</v>
      </c>
      <c r="AR21" s="206"/>
      <c r="AS21" s="207" t="s">
        <v>102</v>
      </c>
      <c r="AY21" s="257"/>
    </row>
    <row r="22" spans="1:51" x14ac:dyDescent="0.25">
      <c r="B22" s="190">
        <v>2.4583333333333299</v>
      </c>
      <c r="C22" s="190">
        <v>0.5</v>
      </c>
      <c r="D22" s="191">
        <v>7</v>
      </c>
      <c r="E22" s="192">
        <f t="shared" si="0"/>
        <v>4.9295774647887329</v>
      </c>
      <c r="F22" s="210">
        <v>83</v>
      </c>
      <c r="G22" s="192">
        <f t="shared" si="1"/>
        <v>58.450704225352112</v>
      </c>
      <c r="H22" s="193" t="s">
        <v>89</v>
      </c>
      <c r="I22" s="193">
        <f t="shared" si="2"/>
        <v>57.04225352112676</v>
      </c>
      <c r="J22" s="194">
        <f t="shared" si="10"/>
        <v>58.450704225352112</v>
      </c>
      <c r="K22" s="193">
        <f t="shared" si="11"/>
        <v>59.870704225352114</v>
      </c>
      <c r="L22" s="195">
        <v>19</v>
      </c>
      <c r="M22" s="196" t="s">
        <v>101</v>
      </c>
      <c r="N22" s="196">
        <v>17.3</v>
      </c>
      <c r="O22" s="197">
        <v>131</v>
      </c>
      <c r="P22" s="197">
        <v>141</v>
      </c>
      <c r="Q22" s="197">
        <v>15730926</v>
      </c>
      <c r="R22" s="198">
        <f t="shared" si="3"/>
        <v>6108</v>
      </c>
      <c r="S22" s="199">
        <f t="shared" si="4"/>
        <v>146.59200000000001</v>
      </c>
      <c r="T22" s="199">
        <f t="shared" si="5"/>
        <v>6.1079999999999997</v>
      </c>
      <c r="U22" s="200">
        <v>5.9</v>
      </c>
      <c r="V22" s="200">
        <f t="shared" si="6"/>
        <v>5.9</v>
      </c>
      <c r="W22" s="262" t="s">
        <v>152</v>
      </c>
      <c r="X22" s="256">
        <v>0</v>
      </c>
      <c r="Y22" s="256">
        <v>1095</v>
      </c>
      <c r="Z22" s="256">
        <v>1196</v>
      </c>
      <c r="AA22" s="256">
        <v>1185</v>
      </c>
      <c r="AB22" s="256">
        <v>1198</v>
      </c>
      <c r="AC22" s="201" t="s">
        <v>91</v>
      </c>
      <c r="AD22" s="201" t="s">
        <v>91</v>
      </c>
      <c r="AE22" s="201" t="s">
        <v>91</v>
      </c>
      <c r="AF22" s="202" t="s">
        <v>91</v>
      </c>
      <c r="AG22" s="202">
        <v>32754320</v>
      </c>
      <c r="AH22" s="203">
        <f t="shared" si="9"/>
        <v>1390</v>
      </c>
      <c r="AI22" s="204">
        <f t="shared" si="7"/>
        <v>227.57039947609692</v>
      </c>
      <c r="AJ22" s="205">
        <v>0</v>
      </c>
      <c r="AK22" s="205">
        <v>1</v>
      </c>
      <c r="AL22" s="205">
        <v>1</v>
      </c>
      <c r="AM22" s="205">
        <v>1</v>
      </c>
      <c r="AN22" s="205">
        <v>1</v>
      </c>
      <c r="AO22" s="329">
        <v>0</v>
      </c>
      <c r="AP22" s="256">
        <v>7217591</v>
      </c>
      <c r="AQ22" s="256">
        <f t="shared" si="8"/>
        <v>0</v>
      </c>
      <c r="AR22" s="206"/>
      <c r="AS22" s="207" t="s">
        <v>102</v>
      </c>
      <c r="AV22" s="211" t="s">
        <v>111</v>
      </c>
      <c r="AY22" s="257"/>
    </row>
    <row r="23" spans="1:51" x14ac:dyDescent="0.25">
      <c r="A23" s="301" t="s">
        <v>144</v>
      </c>
      <c r="B23" s="190">
        <v>2.5</v>
      </c>
      <c r="C23" s="190">
        <v>0.54166666666666696</v>
      </c>
      <c r="D23" s="191">
        <v>5</v>
      </c>
      <c r="E23" s="192">
        <f t="shared" si="0"/>
        <v>3.5211267605633805</v>
      </c>
      <c r="F23" s="255">
        <v>81</v>
      </c>
      <c r="G23" s="192">
        <f t="shared" si="1"/>
        <v>57.04225352112676</v>
      </c>
      <c r="H23" s="193" t="s">
        <v>89</v>
      </c>
      <c r="I23" s="193">
        <f t="shared" si="2"/>
        <v>55.633802816901408</v>
      </c>
      <c r="J23" s="194">
        <f t="shared" si="10"/>
        <v>57.04225352112676</v>
      </c>
      <c r="K23" s="193">
        <f>J23+(6/1.42)</f>
        <v>61.267605633802816</v>
      </c>
      <c r="L23" s="195">
        <v>19</v>
      </c>
      <c r="M23" s="196" t="s">
        <v>101</v>
      </c>
      <c r="N23" s="196">
        <v>17.5</v>
      </c>
      <c r="O23" s="197">
        <v>132</v>
      </c>
      <c r="P23" s="197">
        <v>138</v>
      </c>
      <c r="Q23" s="197">
        <v>15736695</v>
      </c>
      <c r="R23" s="198">
        <f t="shared" si="3"/>
        <v>5769</v>
      </c>
      <c r="S23" s="199">
        <f t="shared" si="4"/>
        <v>138.45599999999999</v>
      </c>
      <c r="T23" s="199">
        <f t="shared" si="5"/>
        <v>5.7690000000000001</v>
      </c>
      <c r="U23" s="200">
        <v>5.4</v>
      </c>
      <c r="V23" s="200">
        <f t="shared" si="6"/>
        <v>5.4</v>
      </c>
      <c r="W23" s="262" t="s">
        <v>152</v>
      </c>
      <c r="X23" s="256">
        <v>0</v>
      </c>
      <c r="Y23" s="256">
        <v>1049</v>
      </c>
      <c r="Z23" s="256">
        <v>1196</v>
      </c>
      <c r="AA23" s="256">
        <v>1185</v>
      </c>
      <c r="AB23" s="256">
        <v>1198</v>
      </c>
      <c r="AC23" s="201" t="s">
        <v>91</v>
      </c>
      <c r="AD23" s="201" t="s">
        <v>91</v>
      </c>
      <c r="AE23" s="201" t="s">
        <v>91</v>
      </c>
      <c r="AF23" s="202" t="s">
        <v>91</v>
      </c>
      <c r="AG23" s="202">
        <v>32755664</v>
      </c>
      <c r="AH23" s="203">
        <f t="shared" si="9"/>
        <v>1344</v>
      </c>
      <c r="AI23" s="204">
        <f t="shared" si="7"/>
        <v>232.96931877275091</v>
      </c>
      <c r="AJ23" s="205">
        <v>0</v>
      </c>
      <c r="AK23" s="205">
        <v>1</v>
      </c>
      <c r="AL23" s="205">
        <v>1</v>
      </c>
      <c r="AM23" s="205">
        <v>1</v>
      </c>
      <c r="AN23" s="205">
        <v>1</v>
      </c>
      <c r="AO23" s="329">
        <v>0</v>
      </c>
      <c r="AP23" s="256">
        <v>7217591</v>
      </c>
      <c r="AQ23" s="256">
        <f t="shared" si="8"/>
        <v>0</v>
      </c>
      <c r="AR23" s="206"/>
      <c r="AS23" s="207" t="s">
        <v>114</v>
      </c>
      <c r="AT23" s="209"/>
      <c r="AV23" s="212" t="s">
        <v>112</v>
      </c>
      <c r="AW23" s="213" t="s">
        <v>113</v>
      </c>
      <c r="AY23" s="257"/>
    </row>
    <row r="24" spans="1:51" x14ac:dyDescent="0.25">
      <c r="B24" s="190">
        <v>2.5416666666666701</v>
      </c>
      <c r="C24" s="190">
        <v>0.58333333333333404</v>
      </c>
      <c r="D24" s="191">
        <v>5</v>
      </c>
      <c r="E24" s="192">
        <f t="shared" si="0"/>
        <v>3.5211267605633805</v>
      </c>
      <c r="F24" s="255">
        <v>81</v>
      </c>
      <c r="G24" s="192">
        <f t="shared" si="1"/>
        <v>57.04225352112676</v>
      </c>
      <c r="H24" s="193" t="s">
        <v>89</v>
      </c>
      <c r="I24" s="193">
        <f t="shared" si="2"/>
        <v>55.633802816901408</v>
      </c>
      <c r="J24" s="194">
        <f t="shared" si="10"/>
        <v>57.04225352112676</v>
      </c>
      <c r="K24" s="193">
        <f t="shared" ref="K24:K34" si="12">J24+(6/1.42)</f>
        <v>61.267605633802816</v>
      </c>
      <c r="L24" s="195">
        <v>18</v>
      </c>
      <c r="M24" s="196" t="s">
        <v>101</v>
      </c>
      <c r="N24" s="196">
        <v>17.3</v>
      </c>
      <c r="O24" s="197">
        <v>131</v>
      </c>
      <c r="P24" s="197">
        <v>140</v>
      </c>
      <c r="Q24" s="197">
        <v>15742464</v>
      </c>
      <c r="R24" s="198">
        <f t="shared" si="3"/>
        <v>5769</v>
      </c>
      <c r="S24" s="199">
        <f t="shared" si="4"/>
        <v>138.45599999999999</v>
      </c>
      <c r="T24" s="199">
        <f t="shared" si="5"/>
        <v>5.7690000000000001</v>
      </c>
      <c r="U24" s="200">
        <v>5</v>
      </c>
      <c r="V24" s="200">
        <f t="shared" si="6"/>
        <v>5</v>
      </c>
      <c r="W24" s="262" t="s">
        <v>152</v>
      </c>
      <c r="X24" s="256">
        <v>0</v>
      </c>
      <c r="Y24" s="256">
        <v>1029</v>
      </c>
      <c r="Z24" s="256">
        <v>1195</v>
      </c>
      <c r="AA24" s="256">
        <v>1185</v>
      </c>
      <c r="AB24" s="256">
        <v>1198</v>
      </c>
      <c r="AC24" s="201" t="s">
        <v>91</v>
      </c>
      <c r="AD24" s="201" t="s">
        <v>91</v>
      </c>
      <c r="AE24" s="201" t="s">
        <v>91</v>
      </c>
      <c r="AF24" s="202" t="s">
        <v>91</v>
      </c>
      <c r="AG24" s="202">
        <v>32757002</v>
      </c>
      <c r="AH24" s="203">
        <f t="shared" si="9"/>
        <v>1338</v>
      </c>
      <c r="AI24" s="204">
        <f t="shared" si="7"/>
        <v>231.92927717108685</v>
      </c>
      <c r="AJ24" s="205">
        <v>0</v>
      </c>
      <c r="AK24" s="205">
        <v>1</v>
      </c>
      <c r="AL24" s="205">
        <v>1</v>
      </c>
      <c r="AM24" s="205">
        <v>1</v>
      </c>
      <c r="AN24" s="205">
        <v>1</v>
      </c>
      <c r="AO24" s="329">
        <v>0</v>
      </c>
      <c r="AP24" s="256">
        <v>7217591</v>
      </c>
      <c r="AQ24" s="256">
        <f t="shared" si="8"/>
        <v>0</v>
      </c>
      <c r="AR24" s="208"/>
      <c r="AS24" s="207" t="s">
        <v>114</v>
      </c>
      <c r="AV24" s="214" t="s">
        <v>30</v>
      </c>
      <c r="AW24" s="214">
        <v>14.7</v>
      </c>
      <c r="AY24" s="257"/>
    </row>
    <row r="25" spans="1:51" x14ac:dyDescent="0.25">
      <c r="B25" s="190">
        <v>2.5833333333333299</v>
      </c>
      <c r="C25" s="190">
        <v>0.625</v>
      </c>
      <c r="D25" s="191">
        <v>5</v>
      </c>
      <c r="E25" s="192">
        <f t="shared" si="0"/>
        <v>3.5211267605633805</v>
      </c>
      <c r="F25" s="255">
        <v>81</v>
      </c>
      <c r="G25" s="192">
        <f t="shared" si="1"/>
        <v>57.04225352112676</v>
      </c>
      <c r="H25" s="193" t="s">
        <v>89</v>
      </c>
      <c r="I25" s="193">
        <f t="shared" si="2"/>
        <v>55.633802816901408</v>
      </c>
      <c r="J25" s="194">
        <f t="shared" si="10"/>
        <v>57.04225352112676</v>
      </c>
      <c r="K25" s="193">
        <f t="shared" si="12"/>
        <v>61.267605633802816</v>
      </c>
      <c r="L25" s="195">
        <v>18</v>
      </c>
      <c r="M25" s="196" t="s">
        <v>101</v>
      </c>
      <c r="N25" s="196">
        <v>16.899999999999999</v>
      </c>
      <c r="O25" s="197">
        <v>134</v>
      </c>
      <c r="P25" s="197">
        <v>131</v>
      </c>
      <c r="Q25" s="197">
        <v>15748042</v>
      </c>
      <c r="R25" s="198">
        <f t="shared" si="3"/>
        <v>5578</v>
      </c>
      <c r="S25" s="199">
        <f t="shared" si="4"/>
        <v>133.87200000000001</v>
      </c>
      <c r="T25" s="199">
        <f t="shared" si="5"/>
        <v>5.5780000000000003</v>
      </c>
      <c r="U25" s="200">
        <v>4.9000000000000004</v>
      </c>
      <c r="V25" s="200">
        <f t="shared" si="6"/>
        <v>4.9000000000000004</v>
      </c>
      <c r="W25" s="262" t="s">
        <v>152</v>
      </c>
      <c r="X25" s="256">
        <v>0</v>
      </c>
      <c r="Y25" s="256">
        <v>1002</v>
      </c>
      <c r="Z25" s="256">
        <v>1195</v>
      </c>
      <c r="AA25" s="256">
        <v>1185</v>
      </c>
      <c r="AB25" s="256">
        <v>1198</v>
      </c>
      <c r="AC25" s="201" t="s">
        <v>91</v>
      </c>
      <c r="AD25" s="201" t="s">
        <v>91</v>
      </c>
      <c r="AE25" s="201" t="s">
        <v>91</v>
      </c>
      <c r="AF25" s="202" t="s">
        <v>91</v>
      </c>
      <c r="AG25" s="202">
        <v>32758312</v>
      </c>
      <c r="AH25" s="203">
        <f t="shared" si="9"/>
        <v>1310</v>
      </c>
      <c r="AI25" s="204">
        <f t="shared" si="7"/>
        <v>234.85120114736463</v>
      </c>
      <c r="AJ25" s="205">
        <v>0</v>
      </c>
      <c r="AK25" s="205">
        <v>1</v>
      </c>
      <c r="AL25" s="205">
        <v>1</v>
      </c>
      <c r="AM25" s="205">
        <v>1</v>
      </c>
      <c r="AN25" s="205">
        <v>1</v>
      </c>
      <c r="AO25" s="329">
        <v>0</v>
      </c>
      <c r="AP25" s="256">
        <v>7217591</v>
      </c>
      <c r="AQ25" s="256">
        <f t="shared" si="8"/>
        <v>0</v>
      </c>
      <c r="AR25" s="206"/>
      <c r="AS25" s="207" t="s">
        <v>114</v>
      </c>
      <c r="AV25" s="214" t="s">
        <v>75</v>
      </c>
      <c r="AW25" s="214">
        <v>10.36</v>
      </c>
      <c r="AY25" s="257"/>
    </row>
    <row r="26" spans="1:51" x14ac:dyDescent="0.25">
      <c r="B26" s="190">
        <v>2.625</v>
      </c>
      <c r="C26" s="190">
        <v>0.66666666666666696</v>
      </c>
      <c r="D26" s="191">
        <v>5</v>
      </c>
      <c r="E26" s="192">
        <f t="shared" si="0"/>
        <v>3.5211267605633805</v>
      </c>
      <c r="F26" s="255">
        <v>81</v>
      </c>
      <c r="G26" s="192">
        <f t="shared" si="1"/>
        <v>57.04225352112676</v>
      </c>
      <c r="H26" s="193" t="s">
        <v>89</v>
      </c>
      <c r="I26" s="193">
        <f t="shared" si="2"/>
        <v>53.521126760563384</v>
      </c>
      <c r="J26" s="194">
        <f>(F26-3)/1.42</f>
        <v>54.929577464788736</v>
      </c>
      <c r="K26" s="193">
        <f t="shared" si="12"/>
        <v>59.154929577464792</v>
      </c>
      <c r="L26" s="195">
        <v>18</v>
      </c>
      <c r="M26" s="196" t="s">
        <v>101</v>
      </c>
      <c r="N26" s="196">
        <v>16.7</v>
      </c>
      <c r="O26" s="197">
        <v>132</v>
      </c>
      <c r="P26" s="197">
        <v>133</v>
      </c>
      <c r="Q26" s="197">
        <v>15753572</v>
      </c>
      <c r="R26" s="198">
        <f t="shared" si="3"/>
        <v>5530</v>
      </c>
      <c r="S26" s="199">
        <f t="shared" si="4"/>
        <v>132.72</v>
      </c>
      <c r="T26" s="199">
        <f t="shared" si="5"/>
        <v>5.53</v>
      </c>
      <c r="U26" s="200">
        <v>4.8</v>
      </c>
      <c r="V26" s="200">
        <f t="shared" si="6"/>
        <v>4.8</v>
      </c>
      <c r="W26" s="262" t="s">
        <v>152</v>
      </c>
      <c r="X26" s="256">
        <v>0</v>
      </c>
      <c r="Y26" s="256">
        <v>1028</v>
      </c>
      <c r="Z26" s="256">
        <v>1196</v>
      </c>
      <c r="AA26" s="256">
        <v>1185</v>
      </c>
      <c r="AB26" s="256">
        <v>1198</v>
      </c>
      <c r="AC26" s="201" t="s">
        <v>91</v>
      </c>
      <c r="AD26" s="201" t="s">
        <v>91</v>
      </c>
      <c r="AE26" s="201" t="s">
        <v>91</v>
      </c>
      <c r="AF26" s="202" t="s">
        <v>91</v>
      </c>
      <c r="AG26" s="202">
        <v>32759618</v>
      </c>
      <c r="AH26" s="203">
        <f t="shared" si="9"/>
        <v>1306</v>
      </c>
      <c r="AI26" s="204">
        <f t="shared" si="7"/>
        <v>236.16636528028931</v>
      </c>
      <c r="AJ26" s="205">
        <v>0</v>
      </c>
      <c r="AK26" s="205">
        <v>1</v>
      </c>
      <c r="AL26" s="205">
        <v>1</v>
      </c>
      <c r="AM26" s="205">
        <v>1</v>
      </c>
      <c r="AN26" s="205">
        <v>1</v>
      </c>
      <c r="AO26" s="329">
        <v>0</v>
      </c>
      <c r="AP26" s="256">
        <v>7217591</v>
      </c>
      <c r="AQ26" s="256">
        <f t="shared" si="8"/>
        <v>0</v>
      </c>
      <c r="AR26" s="206"/>
      <c r="AS26" s="207" t="s">
        <v>114</v>
      </c>
      <c r="AV26" s="214" t="s">
        <v>115</v>
      </c>
      <c r="AW26" s="214">
        <v>1.01325</v>
      </c>
      <c r="AY26" s="257"/>
    </row>
    <row r="27" spans="1:51" x14ac:dyDescent="0.25">
      <c r="B27" s="190">
        <v>2.6666666666666701</v>
      </c>
      <c r="C27" s="190">
        <v>0.70833333333333404</v>
      </c>
      <c r="D27" s="191">
        <v>5</v>
      </c>
      <c r="E27" s="192">
        <f t="shared" si="0"/>
        <v>3.5211267605633805</v>
      </c>
      <c r="F27" s="255">
        <v>81</v>
      </c>
      <c r="G27" s="192">
        <f t="shared" si="1"/>
        <v>57.04225352112676</v>
      </c>
      <c r="H27" s="193" t="s">
        <v>89</v>
      </c>
      <c r="I27" s="193">
        <f t="shared" si="2"/>
        <v>53.521126760563384</v>
      </c>
      <c r="J27" s="194">
        <f t="shared" ref="J27:J32" si="13">(F27-3)/1.42</f>
        <v>54.929577464788736</v>
      </c>
      <c r="K27" s="193">
        <f t="shared" si="12"/>
        <v>59.154929577464792</v>
      </c>
      <c r="L27" s="195">
        <v>18</v>
      </c>
      <c r="M27" s="196" t="s">
        <v>101</v>
      </c>
      <c r="N27" s="196">
        <v>16.7</v>
      </c>
      <c r="O27" s="197">
        <v>132</v>
      </c>
      <c r="P27" s="197">
        <v>140</v>
      </c>
      <c r="Q27" s="197">
        <v>15759160</v>
      </c>
      <c r="R27" s="198">
        <f t="shared" si="3"/>
        <v>5588</v>
      </c>
      <c r="S27" s="199">
        <f t="shared" si="4"/>
        <v>134.11199999999999</v>
      </c>
      <c r="T27" s="199">
        <f t="shared" si="5"/>
        <v>5.5880000000000001</v>
      </c>
      <c r="U27" s="200">
        <v>4.5</v>
      </c>
      <c r="V27" s="200">
        <f t="shared" si="6"/>
        <v>4.5</v>
      </c>
      <c r="W27" s="262" t="s">
        <v>152</v>
      </c>
      <c r="X27" s="256">
        <v>0</v>
      </c>
      <c r="Y27" s="256">
        <v>1038</v>
      </c>
      <c r="Z27" s="256">
        <v>1194</v>
      </c>
      <c r="AA27" s="256">
        <v>1185</v>
      </c>
      <c r="AB27" s="256">
        <v>1198</v>
      </c>
      <c r="AC27" s="201" t="s">
        <v>91</v>
      </c>
      <c r="AD27" s="201" t="s">
        <v>91</v>
      </c>
      <c r="AE27" s="201" t="s">
        <v>91</v>
      </c>
      <c r="AF27" s="202" t="s">
        <v>91</v>
      </c>
      <c r="AG27" s="202">
        <v>32760930</v>
      </c>
      <c r="AH27" s="203">
        <f t="shared" si="9"/>
        <v>1312</v>
      </c>
      <c r="AI27" s="204">
        <f t="shared" si="7"/>
        <v>234.78883321403006</v>
      </c>
      <c r="AJ27" s="205">
        <v>0</v>
      </c>
      <c r="AK27" s="205">
        <v>1</v>
      </c>
      <c r="AL27" s="205">
        <v>1</v>
      </c>
      <c r="AM27" s="205">
        <v>1</v>
      </c>
      <c r="AN27" s="205">
        <v>1</v>
      </c>
      <c r="AO27" s="329">
        <v>0</v>
      </c>
      <c r="AP27" s="256">
        <v>7217591</v>
      </c>
      <c r="AQ27" s="256">
        <f t="shared" si="8"/>
        <v>0</v>
      </c>
      <c r="AR27" s="206"/>
      <c r="AS27" s="207" t="s">
        <v>114</v>
      </c>
      <c r="AV27" s="214" t="s">
        <v>116</v>
      </c>
      <c r="AW27" s="214">
        <v>1</v>
      </c>
      <c r="AY27" s="257"/>
    </row>
    <row r="28" spans="1:51" x14ac:dyDescent="0.25">
      <c r="B28" s="190">
        <v>2.7083333333333299</v>
      </c>
      <c r="C28" s="190">
        <v>0.750000000000002</v>
      </c>
      <c r="D28" s="191">
        <v>3</v>
      </c>
      <c r="E28" s="192">
        <f t="shared" si="0"/>
        <v>2.1126760563380285</v>
      </c>
      <c r="F28" s="255">
        <v>78</v>
      </c>
      <c r="G28" s="192">
        <f t="shared" si="1"/>
        <v>54.929577464788736</v>
      </c>
      <c r="H28" s="193" t="s">
        <v>89</v>
      </c>
      <c r="I28" s="193">
        <f t="shared" si="2"/>
        <v>51.408450704225352</v>
      </c>
      <c r="J28" s="194">
        <f t="shared" si="13"/>
        <v>52.816901408450704</v>
      </c>
      <c r="K28" s="193">
        <f t="shared" si="12"/>
        <v>57.04225352112676</v>
      </c>
      <c r="L28" s="195">
        <v>18</v>
      </c>
      <c r="M28" s="196" t="s">
        <v>101</v>
      </c>
      <c r="N28" s="196">
        <v>16.7</v>
      </c>
      <c r="O28" s="197">
        <v>132</v>
      </c>
      <c r="P28" s="197">
        <v>135</v>
      </c>
      <c r="Q28" s="197">
        <v>15764847</v>
      </c>
      <c r="R28" s="198">
        <f t="shared" si="3"/>
        <v>5687</v>
      </c>
      <c r="S28" s="199">
        <f t="shared" si="4"/>
        <v>136.488</v>
      </c>
      <c r="T28" s="199">
        <f t="shared" si="5"/>
        <v>5.6870000000000003</v>
      </c>
      <c r="U28" s="200">
        <v>4.0999999999999996</v>
      </c>
      <c r="V28" s="200">
        <f t="shared" si="6"/>
        <v>4.0999999999999996</v>
      </c>
      <c r="W28" s="262" t="s">
        <v>152</v>
      </c>
      <c r="X28" s="256">
        <v>0</v>
      </c>
      <c r="Y28" s="256">
        <v>1000</v>
      </c>
      <c r="Z28" s="256">
        <v>1195</v>
      </c>
      <c r="AA28" s="256">
        <v>1185</v>
      </c>
      <c r="AB28" s="256">
        <v>1198</v>
      </c>
      <c r="AC28" s="201" t="s">
        <v>91</v>
      </c>
      <c r="AD28" s="201" t="s">
        <v>91</v>
      </c>
      <c r="AE28" s="201" t="s">
        <v>91</v>
      </c>
      <c r="AF28" s="202" t="s">
        <v>91</v>
      </c>
      <c r="AG28" s="202">
        <v>32762218</v>
      </c>
      <c r="AH28" s="203">
        <f t="shared" si="9"/>
        <v>1288</v>
      </c>
      <c r="AI28" s="204">
        <f t="shared" si="7"/>
        <v>226.48144891858624</v>
      </c>
      <c r="AJ28" s="205">
        <v>0</v>
      </c>
      <c r="AK28" s="205">
        <v>1</v>
      </c>
      <c r="AL28" s="205">
        <v>1</v>
      </c>
      <c r="AM28" s="205">
        <v>1</v>
      </c>
      <c r="AN28" s="205">
        <v>1</v>
      </c>
      <c r="AO28" s="329">
        <v>0</v>
      </c>
      <c r="AP28" s="256">
        <v>7217591</v>
      </c>
      <c r="AQ28" s="256">
        <f t="shared" si="8"/>
        <v>0</v>
      </c>
      <c r="AR28" s="208"/>
      <c r="AS28" s="207" t="s">
        <v>114</v>
      </c>
      <c r="AV28" s="214" t="s">
        <v>117</v>
      </c>
      <c r="AW28" s="214">
        <v>101.325</v>
      </c>
      <c r="AY28" s="257"/>
    </row>
    <row r="29" spans="1:51" x14ac:dyDescent="0.25">
      <c r="B29" s="190">
        <v>2.75</v>
      </c>
      <c r="C29" s="190">
        <v>0.79166666666666896</v>
      </c>
      <c r="D29" s="191">
        <v>3</v>
      </c>
      <c r="E29" s="192">
        <f t="shared" si="0"/>
        <v>2.1126760563380285</v>
      </c>
      <c r="F29" s="255">
        <v>78</v>
      </c>
      <c r="G29" s="192">
        <f t="shared" si="1"/>
        <v>54.929577464788736</v>
      </c>
      <c r="H29" s="193" t="s">
        <v>89</v>
      </c>
      <c r="I29" s="193">
        <f t="shared" si="2"/>
        <v>51.408450704225352</v>
      </c>
      <c r="J29" s="194">
        <f t="shared" si="13"/>
        <v>52.816901408450704</v>
      </c>
      <c r="K29" s="193">
        <f t="shared" si="12"/>
        <v>57.04225352112676</v>
      </c>
      <c r="L29" s="195">
        <v>18</v>
      </c>
      <c r="M29" s="196" t="s">
        <v>101</v>
      </c>
      <c r="N29" s="196">
        <v>16.600000000000001</v>
      </c>
      <c r="O29" s="197">
        <v>134</v>
      </c>
      <c r="P29" s="197">
        <v>137</v>
      </c>
      <c r="Q29" s="197">
        <v>15770419</v>
      </c>
      <c r="R29" s="198">
        <f t="shared" si="3"/>
        <v>5572</v>
      </c>
      <c r="S29" s="199">
        <f t="shared" si="4"/>
        <v>133.72800000000001</v>
      </c>
      <c r="T29" s="199">
        <f t="shared" si="5"/>
        <v>5.5720000000000001</v>
      </c>
      <c r="U29" s="200">
        <v>3.9</v>
      </c>
      <c r="V29" s="200">
        <f t="shared" si="6"/>
        <v>3.9</v>
      </c>
      <c r="W29" s="262" t="s">
        <v>152</v>
      </c>
      <c r="X29" s="256">
        <v>0</v>
      </c>
      <c r="Y29" s="256">
        <v>990</v>
      </c>
      <c r="Z29" s="256">
        <v>1195</v>
      </c>
      <c r="AA29" s="256">
        <v>1185</v>
      </c>
      <c r="AB29" s="256">
        <v>1198</v>
      </c>
      <c r="AC29" s="201" t="s">
        <v>91</v>
      </c>
      <c r="AD29" s="201" t="s">
        <v>91</v>
      </c>
      <c r="AE29" s="201" t="s">
        <v>91</v>
      </c>
      <c r="AF29" s="202" t="s">
        <v>91</v>
      </c>
      <c r="AG29" s="202">
        <v>32763510</v>
      </c>
      <c r="AH29" s="203">
        <f t="shared" si="9"/>
        <v>1292</v>
      </c>
      <c r="AI29" s="204">
        <f t="shared" si="7"/>
        <v>231.87365398420675</v>
      </c>
      <c r="AJ29" s="205">
        <v>0</v>
      </c>
      <c r="AK29" s="205">
        <v>1</v>
      </c>
      <c r="AL29" s="205">
        <v>1</v>
      </c>
      <c r="AM29" s="205">
        <v>1</v>
      </c>
      <c r="AN29" s="205">
        <v>1</v>
      </c>
      <c r="AO29" s="329">
        <v>0</v>
      </c>
      <c r="AP29" s="256">
        <v>7217591</v>
      </c>
      <c r="AQ29" s="256">
        <f t="shared" si="8"/>
        <v>0</v>
      </c>
      <c r="AR29" s="206"/>
      <c r="AS29" s="207" t="s">
        <v>114</v>
      </c>
      <c r="AY29" s="257"/>
    </row>
    <row r="30" spans="1:51" x14ac:dyDescent="0.25">
      <c r="B30" s="190">
        <v>2.7916666666666701</v>
      </c>
      <c r="C30" s="190">
        <v>0.83333333333333703</v>
      </c>
      <c r="D30" s="191">
        <v>9</v>
      </c>
      <c r="E30" s="192">
        <f t="shared" si="0"/>
        <v>6.3380281690140849</v>
      </c>
      <c r="F30" s="255">
        <v>76</v>
      </c>
      <c r="G30" s="192">
        <f t="shared" si="1"/>
        <v>53.521126760563384</v>
      </c>
      <c r="H30" s="193" t="s">
        <v>89</v>
      </c>
      <c r="I30" s="193">
        <f t="shared" si="2"/>
        <v>50</v>
      </c>
      <c r="J30" s="194">
        <f t="shared" si="13"/>
        <v>51.408450704225352</v>
      </c>
      <c r="K30" s="193">
        <f t="shared" si="12"/>
        <v>55.633802816901408</v>
      </c>
      <c r="L30" s="195">
        <v>18</v>
      </c>
      <c r="M30" s="196" t="s">
        <v>101</v>
      </c>
      <c r="N30" s="196">
        <v>16.600000000000001</v>
      </c>
      <c r="O30" s="197">
        <v>113</v>
      </c>
      <c r="P30" s="197">
        <v>127</v>
      </c>
      <c r="Q30" s="197">
        <v>15775718</v>
      </c>
      <c r="R30" s="198">
        <f t="shared" si="3"/>
        <v>5299</v>
      </c>
      <c r="S30" s="199">
        <f t="shared" si="4"/>
        <v>127.176</v>
      </c>
      <c r="T30" s="199">
        <f t="shared" si="5"/>
        <v>5.2990000000000004</v>
      </c>
      <c r="U30" s="200">
        <v>3.2</v>
      </c>
      <c r="V30" s="200">
        <f t="shared" si="6"/>
        <v>3.2</v>
      </c>
      <c r="W30" s="262" t="s">
        <v>153</v>
      </c>
      <c r="X30" s="256">
        <v>0</v>
      </c>
      <c r="Y30" s="256">
        <v>1109</v>
      </c>
      <c r="Z30" s="256">
        <v>1195</v>
      </c>
      <c r="AA30" s="256">
        <v>0</v>
      </c>
      <c r="AB30" s="256">
        <v>1199</v>
      </c>
      <c r="AC30" s="201" t="s">
        <v>91</v>
      </c>
      <c r="AD30" s="201" t="s">
        <v>91</v>
      </c>
      <c r="AE30" s="201" t="s">
        <v>91</v>
      </c>
      <c r="AF30" s="202" t="s">
        <v>91</v>
      </c>
      <c r="AG30" s="202">
        <v>32764610</v>
      </c>
      <c r="AH30" s="203">
        <f t="shared" si="9"/>
        <v>1100</v>
      </c>
      <c r="AI30" s="204">
        <f t="shared" si="7"/>
        <v>207.58633704472541</v>
      </c>
      <c r="AJ30" s="205">
        <v>0</v>
      </c>
      <c r="AK30" s="205">
        <v>1</v>
      </c>
      <c r="AL30" s="205">
        <v>1</v>
      </c>
      <c r="AM30" s="205">
        <v>0</v>
      </c>
      <c r="AN30" s="205">
        <v>1</v>
      </c>
      <c r="AO30" s="329">
        <v>0</v>
      </c>
      <c r="AP30" s="256">
        <v>7217591</v>
      </c>
      <c r="AQ30" s="256">
        <f t="shared" si="8"/>
        <v>0</v>
      </c>
      <c r="AR30" s="206"/>
      <c r="AS30" s="207" t="s">
        <v>114</v>
      </c>
      <c r="AV30" s="398" t="s">
        <v>118</v>
      </c>
      <c r="AW30" s="398"/>
      <c r="AY30" s="257"/>
    </row>
    <row r="31" spans="1:51" x14ac:dyDescent="0.25">
      <c r="B31" s="190">
        <v>2.8333333333333299</v>
      </c>
      <c r="C31" s="190">
        <v>0.875000000000004</v>
      </c>
      <c r="D31" s="191">
        <v>11</v>
      </c>
      <c r="E31" s="192">
        <f>D31/1.42</f>
        <v>7.746478873239437</v>
      </c>
      <c r="F31" s="255">
        <v>76</v>
      </c>
      <c r="G31" s="192">
        <f t="shared" si="1"/>
        <v>53.521126760563384</v>
      </c>
      <c r="H31" s="193" t="s">
        <v>89</v>
      </c>
      <c r="I31" s="193">
        <f t="shared" si="2"/>
        <v>50</v>
      </c>
      <c r="J31" s="194">
        <f t="shared" si="13"/>
        <v>51.408450704225352</v>
      </c>
      <c r="K31" s="193">
        <f t="shared" si="12"/>
        <v>55.633802816901408</v>
      </c>
      <c r="L31" s="195">
        <v>18</v>
      </c>
      <c r="M31" s="196" t="s">
        <v>101</v>
      </c>
      <c r="N31" s="196">
        <v>16.100000000000001</v>
      </c>
      <c r="O31" s="197">
        <v>113</v>
      </c>
      <c r="P31" s="197">
        <v>123</v>
      </c>
      <c r="Q31" s="197">
        <v>15781006</v>
      </c>
      <c r="R31" s="198">
        <f t="shared" si="3"/>
        <v>5288</v>
      </c>
      <c r="S31" s="199">
        <f t="shared" si="4"/>
        <v>126.91200000000001</v>
      </c>
      <c r="T31" s="199">
        <f t="shared" si="5"/>
        <v>5.2880000000000003</v>
      </c>
      <c r="U31" s="200">
        <v>2.6</v>
      </c>
      <c r="V31" s="200">
        <f t="shared" si="6"/>
        <v>2.6</v>
      </c>
      <c r="W31" s="262" t="s">
        <v>153</v>
      </c>
      <c r="X31" s="256">
        <v>0</v>
      </c>
      <c r="Y31" s="256">
        <v>1034</v>
      </c>
      <c r="Z31" s="256">
        <v>1195</v>
      </c>
      <c r="AA31" s="256">
        <v>0</v>
      </c>
      <c r="AB31" s="256">
        <v>1199</v>
      </c>
      <c r="AC31" s="201" t="s">
        <v>91</v>
      </c>
      <c r="AD31" s="201" t="s">
        <v>91</v>
      </c>
      <c r="AE31" s="201" t="s">
        <v>91</v>
      </c>
      <c r="AF31" s="202" t="s">
        <v>91</v>
      </c>
      <c r="AG31" s="202">
        <v>32765662</v>
      </c>
      <c r="AH31" s="203">
        <f t="shared" si="9"/>
        <v>1052</v>
      </c>
      <c r="AI31" s="204">
        <f t="shared" si="7"/>
        <v>198.94099848714069</v>
      </c>
      <c r="AJ31" s="205">
        <v>0</v>
      </c>
      <c r="AK31" s="205">
        <v>1</v>
      </c>
      <c r="AL31" s="205">
        <v>1</v>
      </c>
      <c r="AM31" s="205">
        <v>0</v>
      </c>
      <c r="AN31" s="205">
        <v>1</v>
      </c>
      <c r="AO31" s="329">
        <v>0</v>
      </c>
      <c r="AP31" s="256">
        <v>7217591</v>
      </c>
      <c r="AQ31" s="256">
        <f t="shared" si="8"/>
        <v>0</v>
      </c>
      <c r="AR31" s="206"/>
      <c r="AS31" s="207" t="s">
        <v>114</v>
      </c>
      <c r="AV31" s="215" t="s">
        <v>30</v>
      </c>
      <c r="AW31" s="215" t="s">
        <v>75</v>
      </c>
      <c r="AY31" s="257"/>
    </row>
    <row r="32" spans="1:51" x14ac:dyDescent="0.25">
      <c r="B32" s="190">
        <v>2.875</v>
      </c>
      <c r="C32" s="190">
        <v>0.91666666666667096</v>
      </c>
      <c r="D32" s="191">
        <v>13</v>
      </c>
      <c r="E32" s="192">
        <f t="shared" si="0"/>
        <v>9.1549295774647899</v>
      </c>
      <c r="F32" s="255">
        <v>76</v>
      </c>
      <c r="G32" s="192">
        <f t="shared" si="1"/>
        <v>53.521126760563384</v>
      </c>
      <c r="H32" s="193" t="s">
        <v>89</v>
      </c>
      <c r="I32" s="193">
        <f t="shared" si="2"/>
        <v>50</v>
      </c>
      <c r="J32" s="194">
        <f t="shared" si="13"/>
        <v>51.408450704225352</v>
      </c>
      <c r="K32" s="193">
        <f t="shared" si="12"/>
        <v>55.633802816901408</v>
      </c>
      <c r="L32" s="195">
        <v>14</v>
      </c>
      <c r="M32" s="196" t="s">
        <v>119</v>
      </c>
      <c r="N32" s="196">
        <v>12.6</v>
      </c>
      <c r="O32" s="197">
        <v>120</v>
      </c>
      <c r="P32" s="197">
        <v>125</v>
      </c>
      <c r="Q32" s="197">
        <v>15786014</v>
      </c>
      <c r="R32" s="198">
        <f>Q32-Q31</f>
        <v>5008</v>
      </c>
      <c r="S32" s="199">
        <f t="shared" si="4"/>
        <v>120.19199999999999</v>
      </c>
      <c r="T32" s="199">
        <f t="shared" si="5"/>
        <v>5.008</v>
      </c>
      <c r="U32" s="200">
        <v>2.2999999999999998</v>
      </c>
      <c r="V32" s="200">
        <f t="shared" si="6"/>
        <v>2.2999999999999998</v>
      </c>
      <c r="W32" s="262" t="s">
        <v>153</v>
      </c>
      <c r="X32" s="256">
        <v>0</v>
      </c>
      <c r="Y32" s="256">
        <v>991</v>
      </c>
      <c r="Z32" s="256">
        <v>1195</v>
      </c>
      <c r="AA32" s="256">
        <v>0</v>
      </c>
      <c r="AB32" s="256">
        <v>1199</v>
      </c>
      <c r="AC32" s="201" t="s">
        <v>91</v>
      </c>
      <c r="AD32" s="201" t="s">
        <v>91</v>
      </c>
      <c r="AE32" s="201" t="s">
        <v>91</v>
      </c>
      <c r="AF32" s="202" t="s">
        <v>91</v>
      </c>
      <c r="AG32" s="202">
        <v>32766678</v>
      </c>
      <c r="AH32" s="203">
        <f t="shared" si="9"/>
        <v>1016</v>
      </c>
      <c r="AI32" s="204">
        <f t="shared" si="7"/>
        <v>202.87539936102237</v>
      </c>
      <c r="AJ32" s="205">
        <v>0</v>
      </c>
      <c r="AK32" s="205">
        <v>1</v>
      </c>
      <c r="AL32" s="205">
        <v>1</v>
      </c>
      <c r="AM32" s="205">
        <v>0</v>
      </c>
      <c r="AN32" s="205">
        <v>1</v>
      </c>
      <c r="AO32" s="329">
        <v>0</v>
      </c>
      <c r="AP32" s="256">
        <v>7217591</v>
      </c>
      <c r="AQ32" s="256">
        <f t="shared" si="8"/>
        <v>0</v>
      </c>
      <c r="AR32" s="208"/>
      <c r="AS32" s="207" t="s">
        <v>114</v>
      </c>
      <c r="AV32" s="216">
        <v>1</v>
      </c>
      <c r="AW32" s="216">
        <f>IFERROR(AV32*VLOOKUP(AV31,AV24:AW28,2,FALSE)/VLOOKUP(AW31,AV24:AW28,2,FALSE),"Enter Unit and Value")</f>
        <v>1.4189189189189189</v>
      </c>
      <c r="AY32" s="257"/>
    </row>
    <row r="33" spans="2:51" x14ac:dyDescent="0.25">
      <c r="B33" s="190">
        <v>2.9166666666666701</v>
      </c>
      <c r="C33" s="190">
        <v>0.95833333333333803</v>
      </c>
      <c r="D33" s="191">
        <v>8</v>
      </c>
      <c r="E33" s="192">
        <f t="shared" si="0"/>
        <v>5.6338028169014089</v>
      </c>
      <c r="F33" s="255">
        <v>66</v>
      </c>
      <c r="G33" s="192">
        <f t="shared" si="1"/>
        <v>46.478873239436624</v>
      </c>
      <c r="H33" s="193" t="s">
        <v>89</v>
      </c>
      <c r="I33" s="193">
        <f>J33-(2/1.42)</f>
        <v>41.549295774647888</v>
      </c>
      <c r="J33" s="194">
        <f t="shared" ref="J33:J34" si="14">(F33-5)/1.42</f>
        <v>42.95774647887324</v>
      </c>
      <c r="K33" s="193">
        <f t="shared" si="12"/>
        <v>47.183098591549296</v>
      </c>
      <c r="L33" s="195">
        <v>14</v>
      </c>
      <c r="M33" s="196" t="s">
        <v>119</v>
      </c>
      <c r="N33" s="196">
        <v>11.9</v>
      </c>
      <c r="O33" s="197">
        <v>122</v>
      </c>
      <c r="P33" s="197">
        <v>104</v>
      </c>
      <c r="Q33" s="197">
        <v>15790548</v>
      </c>
      <c r="R33" s="198">
        <f t="shared" si="3"/>
        <v>4534</v>
      </c>
      <c r="S33" s="199">
        <f t="shared" si="4"/>
        <v>108.816</v>
      </c>
      <c r="T33" s="199">
        <f t="shared" si="5"/>
        <v>4.5339999999999998</v>
      </c>
      <c r="U33" s="200">
        <v>2.9</v>
      </c>
      <c r="V33" s="200">
        <f t="shared" si="6"/>
        <v>2.9</v>
      </c>
      <c r="W33" s="262" t="s">
        <v>132</v>
      </c>
      <c r="X33" s="256">
        <v>0</v>
      </c>
      <c r="Y33" s="256">
        <v>0</v>
      </c>
      <c r="Z33" s="256">
        <v>1142</v>
      </c>
      <c r="AA33" s="256">
        <v>0</v>
      </c>
      <c r="AB33" s="256">
        <v>1110</v>
      </c>
      <c r="AC33" s="201" t="s">
        <v>91</v>
      </c>
      <c r="AD33" s="201" t="s">
        <v>91</v>
      </c>
      <c r="AE33" s="201" t="s">
        <v>91</v>
      </c>
      <c r="AF33" s="202" t="s">
        <v>91</v>
      </c>
      <c r="AG33" s="202">
        <v>32767486</v>
      </c>
      <c r="AH33" s="203">
        <f t="shared" si="9"/>
        <v>808</v>
      </c>
      <c r="AI33" s="204">
        <f t="shared" si="7"/>
        <v>178.20908689898545</v>
      </c>
      <c r="AJ33" s="205">
        <v>0</v>
      </c>
      <c r="AK33" s="205">
        <v>0</v>
      </c>
      <c r="AL33" s="205">
        <v>1</v>
      </c>
      <c r="AM33" s="205">
        <v>0</v>
      </c>
      <c r="AN33" s="205">
        <v>1</v>
      </c>
      <c r="AO33" s="329">
        <v>0.28000000000000003</v>
      </c>
      <c r="AP33" s="256">
        <v>7218101</v>
      </c>
      <c r="AQ33" s="256">
        <f t="shared" si="8"/>
        <v>510</v>
      </c>
      <c r="AR33" s="206"/>
      <c r="AS33" s="207" t="s">
        <v>114</v>
      </c>
      <c r="AY33" s="257"/>
    </row>
    <row r="34" spans="2:51" x14ac:dyDescent="0.25">
      <c r="B34" s="190">
        <v>2.9583333333333299</v>
      </c>
      <c r="C34" s="190">
        <v>1</v>
      </c>
      <c r="D34" s="191">
        <v>11</v>
      </c>
      <c r="E34" s="192">
        <f t="shared" si="0"/>
        <v>7.746478873239437</v>
      </c>
      <c r="F34" s="255">
        <v>66</v>
      </c>
      <c r="G34" s="192">
        <f t="shared" si="1"/>
        <v>46.478873239436624</v>
      </c>
      <c r="H34" s="193" t="s">
        <v>89</v>
      </c>
      <c r="I34" s="193">
        <f t="shared" si="2"/>
        <v>41.549295774647888</v>
      </c>
      <c r="J34" s="194">
        <f t="shared" si="14"/>
        <v>42.95774647887324</v>
      </c>
      <c r="K34" s="193">
        <f t="shared" si="12"/>
        <v>47.183098591549296</v>
      </c>
      <c r="L34" s="195">
        <v>14</v>
      </c>
      <c r="M34" s="196" t="s">
        <v>119</v>
      </c>
      <c r="N34" s="217">
        <v>11.5</v>
      </c>
      <c r="O34" s="197">
        <v>119</v>
      </c>
      <c r="P34" s="197">
        <v>101</v>
      </c>
      <c r="Q34" s="197">
        <v>15794651</v>
      </c>
      <c r="R34" s="198">
        <f t="shared" si="3"/>
        <v>4103</v>
      </c>
      <c r="S34" s="199">
        <f t="shared" si="4"/>
        <v>98.471999999999994</v>
      </c>
      <c r="T34" s="199">
        <f t="shared" si="5"/>
        <v>4.1029999999999998</v>
      </c>
      <c r="U34" s="200">
        <v>3.5</v>
      </c>
      <c r="V34" s="200">
        <f t="shared" si="6"/>
        <v>3.5</v>
      </c>
      <c r="W34" s="262" t="s">
        <v>132</v>
      </c>
      <c r="X34" s="256">
        <v>0</v>
      </c>
      <c r="Y34" s="256">
        <v>0</v>
      </c>
      <c r="Z34" s="256">
        <v>1055</v>
      </c>
      <c r="AA34" s="256">
        <v>0</v>
      </c>
      <c r="AB34" s="256">
        <v>1110</v>
      </c>
      <c r="AC34" s="201" t="s">
        <v>91</v>
      </c>
      <c r="AD34" s="201" t="s">
        <v>91</v>
      </c>
      <c r="AE34" s="201" t="s">
        <v>91</v>
      </c>
      <c r="AF34" s="202" t="s">
        <v>91</v>
      </c>
      <c r="AG34" s="202">
        <v>32768192</v>
      </c>
      <c r="AH34" s="203">
        <f t="shared" si="9"/>
        <v>706</v>
      </c>
      <c r="AI34" s="204">
        <f t="shared" si="7"/>
        <v>172.06921764562517</v>
      </c>
      <c r="AJ34" s="205">
        <v>0</v>
      </c>
      <c r="AK34" s="205">
        <v>0</v>
      </c>
      <c r="AL34" s="205">
        <v>1</v>
      </c>
      <c r="AM34" s="205">
        <v>0</v>
      </c>
      <c r="AN34" s="205">
        <v>1</v>
      </c>
      <c r="AO34" s="329">
        <v>0.28000000000000003</v>
      </c>
      <c r="AP34" s="328">
        <v>7218754</v>
      </c>
      <c r="AQ34" s="256">
        <f t="shared" si="8"/>
        <v>653</v>
      </c>
      <c r="AR34" s="206"/>
      <c r="AS34" s="207" t="s">
        <v>114</v>
      </c>
      <c r="AV34" s="212" t="s">
        <v>120</v>
      </c>
      <c r="AW34" s="218" t="s">
        <v>31</v>
      </c>
      <c r="AY34" s="257"/>
    </row>
    <row r="35" spans="2:51" x14ac:dyDescent="0.25">
      <c r="B35" s="219"/>
      <c r="C35" s="220"/>
      <c r="D35" s="219"/>
      <c r="E35" s="221"/>
      <c r="F35" s="221"/>
      <c r="G35" s="222"/>
      <c r="H35" s="223"/>
      <c r="I35" s="221"/>
      <c r="J35" s="221"/>
      <c r="K35" s="222"/>
      <c r="L35" s="399" t="s">
        <v>121</v>
      </c>
      <c r="M35" s="400"/>
      <c r="N35" s="401"/>
      <c r="O35" s="224"/>
      <c r="P35" s="224">
        <f>AVERAGE(P11:P34)</f>
        <v>124.95833333333333</v>
      </c>
      <c r="Q35" s="225">
        <f>Q34-Q10</f>
        <v>123976</v>
      </c>
      <c r="R35" s="226">
        <f>SUM(R11:R34)</f>
        <v>123976</v>
      </c>
      <c r="S35" s="227">
        <f>AVERAGE(S11:S34)</f>
        <v>123.97599999999998</v>
      </c>
      <c r="T35" s="227">
        <f>SUM(T11:T34)</f>
        <v>123.976</v>
      </c>
      <c r="U35" s="223"/>
      <c r="V35" s="223"/>
      <c r="W35" s="213"/>
      <c r="X35" s="228"/>
      <c r="Y35" s="229"/>
      <c r="Z35" s="229"/>
      <c r="AA35" s="229"/>
      <c r="AB35" s="230"/>
      <c r="AC35" s="228"/>
      <c r="AD35" s="229"/>
      <c r="AE35" s="230"/>
      <c r="AF35" s="231"/>
      <c r="AG35" s="232">
        <f>AG34-AG10</f>
        <v>25808</v>
      </c>
      <c r="AH35" s="233">
        <f>SUM(AH11:AH34)</f>
        <v>25808</v>
      </c>
      <c r="AI35" s="234">
        <f>$AH$35/$T35</f>
        <v>208.16932309479253</v>
      </c>
      <c r="AJ35" s="231"/>
      <c r="AK35" s="235"/>
      <c r="AL35" s="235"/>
      <c r="AM35" s="235"/>
      <c r="AN35" s="236"/>
      <c r="AO35" s="237"/>
      <c r="AP35" s="238"/>
      <c r="AQ35" s="239">
        <f>SUM(AQ11:AQ34)</f>
        <v>6212</v>
      </c>
      <c r="AR35" s="240" t="e">
        <f>AVERAGE(AR11:AR34)</f>
        <v>#DIV/0!</v>
      </c>
      <c r="AS35" s="237"/>
      <c r="AV35" s="241" t="s">
        <v>31</v>
      </c>
      <c r="AW35" s="241">
        <v>1</v>
      </c>
      <c r="AY35" s="257"/>
    </row>
    <row r="36" spans="2:51" x14ac:dyDescent="0.25">
      <c r="B36" s="242"/>
      <c r="C36" s="242"/>
      <c r="D36" s="242"/>
      <c r="E36" s="243"/>
      <c r="F36" s="243"/>
      <c r="G36" s="243"/>
      <c r="H36" s="243"/>
      <c r="I36" s="244"/>
      <c r="J36" s="244"/>
      <c r="K36" s="244"/>
      <c r="L36" s="254"/>
      <c r="M36" s="254"/>
      <c r="N36" s="254"/>
      <c r="O36" s="254"/>
      <c r="P36" s="254"/>
      <c r="Q36" s="254"/>
      <c r="R36" s="254"/>
      <c r="S36" s="254"/>
      <c r="T36" s="254"/>
      <c r="U36" s="245"/>
      <c r="V36" s="245"/>
      <c r="W36" s="254"/>
      <c r="X36" s="254"/>
      <c r="Y36" s="254"/>
      <c r="Z36" s="258"/>
      <c r="AA36" s="254"/>
      <c r="AB36" s="254"/>
      <c r="AC36" s="254"/>
      <c r="AD36" s="254"/>
      <c r="AE36" s="254"/>
      <c r="AH36" s="246"/>
      <c r="AM36" s="254"/>
      <c r="AN36" s="254"/>
      <c r="AO36" s="254"/>
      <c r="AP36" s="254"/>
      <c r="AQ36" s="254"/>
      <c r="AR36" s="254"/>
      <c r="AV36" s="241" t="s">
        <v>122</v>
      </c>
      <c r="AW36" s="241">
        <v>41.67</v>
      </c>
      <c r="AY36" s="257"/>
    </row>
    <row r="37" spans="2:51" x14ac:dyDescent="0.25">
      <c r="B37" s="275" t="s">
        <v>123</v>
      </c>
      <c r="C37" s="275"/>
      <c r="D37" s="275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58"/>
      <c r="X37" s="258"/>
      <c r="Y37" s="258"/>
      <c r="Z37" s="258"/>
      <c r="AA37" s="258"/>
      <c r="AB37" s="258"/>
      <c r="AC37" s="258"/>
      <c r="AD37" s="258"/>
      <c r="AE37" s="258"/>
      <c r="AM37" s="169"/>
      <c r="AN37" s="254"/>
      <c r="AO37" s="254"/>
      <c r="AP37" s="254"/>
      <c r="AQ37" s="254"/>
      <c r="AR37" s="258"/>
      <c r="AV37" s="241" t="s">
        <v>124</v>
      </c>
      <c r="AW37" s="241">
        <v>11.574999999999999</v>
      </c>
      <c r="AY37" s="257"/>
    </row>
    <row r="38" spans="2:51" x14ac:dyDescent="0.25">
      <c r="B38" s="356" t="s">
        <v>320</v>
      </c>
      <c r="C38" s="275"/>
      <c r="D38" s="275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58"/>
      <c r="X38" s="258"/>
      <c r="Y38" s="258"/>
      <c r="Z38" s="258"/>
      <c r="AA38" s="258"/>
      <c r="AB38" s="258"/>
      <c r="AC38" s="258"/>
      <c r="AD38" s="258"/>
      <c r="AE38" s="258"/>
      <c r="AM38" s="169"/>
      <c r="AN38" s="254"/>
      <c r="AO38" s="254"/>
      <c r="AP38" s="254"/>
      <c r="AQ38" s="254"/>
      <c r="AR38" s="258"/>
      <c r="AV38" s="247"/>
      <c r="AW38" s="247"/>
      <c r="AY38" s="257"/>
    </row>
    <row r="39" spans="2:51" x14ac:dyDescent="0.25">
      <c r="B39" s="295" t="s">
        <v>170</v>
      </c>
      <c r="C39" s="275"/>
      <c r="D39" s="275"/>
      <c r="E39" s="263"/>
      <c r="F39" s="263"/>
      <c r="G39" s="263"/>
      <c r="H39" s="263"/>
      <c r="I39" s="263"/>
      <c r="J39" s="263"/>
      <c r="K39" s="263"/>
      <c r="L39" s="263"/>
      <c r="M39" s="263"/>
      <c r="N39" s="263"/>
      <c r="O39" s="263"/>
      <c r="P39" s="263"/>
      <c r="Q39" s="263"/>
      <c r="R39" s="263"/>
      <c r="S39" s="263"/>
      <c r="T39" s="263"/>
      <c r="U39" s="263"/>
      <c r="V39" s="263"/>
      <c r="W39" s="258"/>
      <c r="X39" s="258"/>
      <c r="Y39" s="258"/>
      <c r="Z39" s="258"/>
      <c r="AA39" s="258"/>
      <c r="AB39" s="258"/>
      <c r="AC39" s="258"/>
      <c r="AD39" s="258"/>
      <c r="AE39" s="258"/>
      <c r="AM39" s="169"/>
      <c r="AN39" s="254"/>
      <c r="AO39" s="254"/>
      <c r="AP39" s="254"/>
      <c r="AQ39" s="254"/>
      <c r="AR39" s="258"/>
      <c r="AV39" s="247"/>
      <c r="AW39" s="247"/>
      <c r="AY39" s="257"/>
    </row>
    <row r="40" spans="2:51" x14ac:dyDescent="0.25">
      <c r="B40" s="273" t="s">
        <v>131</v>
      </c>
      <c r="C40" s="264"/>
      <c r="D40" s="264"/>
      <c r="E40" s="264"/>
      <c r="F40" s="264"/>
      <c r="G40" s="264"/>
      <c r="H40" s="264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3"/>
      <c r="T40" s="263"/>
      <c r="U40" s="263"/>
      <c r="V40" s="263"/>
      <c r="W40" s="258"/>
      <c r="X40" s="258"/>
      <c r="Y40" s="258"/>
      <c r="Z40" s="258"/>
      <c r="AA40" s="258"/>
      <c r="AB40" s="258"/>
      <c r="AC40" s="258"/>
      <c r="AD40" s="258"/>
      <c r="AE40" s="258"/>
      <c r="AM40" s="169"/>
      <c r="AN40" s="254"/>
      <c r="AO40" s="254"/>
      <c r="AP40" s="254"/>
      <c r="AQ40" s="254"/>
      <c r="AR40" s="258"/>
      <c r="AV40" s="247"/>
      <c r="AW40" s="247"/>
      <c r="AY40" s="257"/>
    </row>
    <row r="41" spans="2:51" x14ac:dyDescent="0.25">
      <c r="B41" s="276" t="s">
        <v>141</v>
      </c>
      <c r="C41" s="264"/>
      <c r="D41" s="264"/>
      <c r="E41" s="264"/>
      <c r="F41" s="264"/>
      <c r="G41" s="264"/>
      <c r="H41" s="264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3"/>
      <c r="T41" s="263"/>
      <c r="U41" s="263"/>
      <c r="V41" s="263"/>
      <c r="W41" s="258"/>
      <c r="X41" s="258"/>
      <c r="Y41" s="258"/>
      <c r="Z41" s="258"/>
      <c r="AA41" s="258"/>
      <c r="AB41" s="258"/>
      <c r="AC41" s="258"/>
      <c r="AD41" s="258"/>
      <c r="AE41" s="258"/>
      <c r="AM41" s="169"/>
      <c r="AN41" s="254"/>
      <c r="AO41" s="254"/>
      <c r="AP41" s="254"/>
      <c r="AQ41" s="254"/>
      <c r="AR41" s="258"/>
      <c r="AV41" s="247"/>
      <c r="AW41" s="247"/>
      <c r="AY41" s="257"/>
    </row>
    <row r="42" spans="2:51" x14ac:dyDescent="0.25">
      <c r="B42" s="268" t="s">
        <v>319</v>
      </c>
      <c r="C42" s="264"/>
      <c r="D42" s="264"/>
      <c r="E42" s="264"/>
      <c r="F42" s="264"/>
      <c r="G42" s="264"/>
      <c r="H42" s="264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9"/>
      <c r="T42" s="269"/>
      <c r="U42" s="269"/>
      <c r="V42" s="269"/>
      <c r="W42" s="258"/>
      <c r="X42" s="258"/>
      <c r="Y42" s="258"/>
      <c r="Z42" s="258"/>
      <c r="AA42" s="258"/>
      <c r="AB42" s="258"/>
      <c r="AC42" s="258"/>
      <c r="AD42" s="258"/>
      <c r="AE42" s="258"/>
      <c r="AM42" s="259"/>
      <c r="AN42" s="259"/>
      <c r="AO42" s="259"/>
      <c r="AP42" s="259"/>
      <c r="AQ42" s="259"/>
      <c r="AR42" s="259"/>
      <c r="AS42" s="260"/>
      <c r="AV42" s="257"/>
      <c r="AW42" s="301"/>
      <c r="AX42" s="301"/>
      <c r="AY42" s="301"/>
    </row>
    <row r="43" spans="2:51" x14ac:dyDescent="0.25">
      <c r="B43" s="276" t="s">
        <v>126</v>
      </c>
      <c r="C43" s="264"/>
      <c r="D43" s="264"/>
      <c r="E43" s="264"/>
      <c r="F43" s="264"/>
      <c r="G43" s="264"/>
      <c r="H43" s="264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9"/>
      <c r="T43" s="269"/>
      <c r="U43" s="269"/>
      <c r="V43" s="269"/>
      <c r="W43" s="258"/>
      <c r="X43" s="258"/>
      <c r="Y43" s="258"/>
      <c r="Z43" s="258"/>
      <c r="AA43" s="258"/>
      <c r="AB43" s="258"/>
      <c r="AC43" s="258"/>
      <c r="AD43" s="258"/>
      <c r="AE43" s="258"/>
      <c r="AM43" s="259"/>
      <c r="AN43" s="259"/>
      <c r="AO43" s="259"/>
      <c r="AP43" s="259"/>
      <c r="AQ43" s="259"/>
      <c r="AR43" s="259"/>
      <c r="AS43" s="260"/>
      <c r="AV43" s="257"/>
      <c r="AW43" s="301"/>
      <c r="AX43" s="301"/>
      <c r="AY43" s="301"/>
    </row>
    <row r="44" spans="2:51" x14ac:dyDescent="0.25">
      <c r="B44" s="336" t="s">
        <v>321</v>
      </c>
      <c r="C44" s="264"/>
      <c r="D44" s="264"/>
      <c r="E44" s="274"/>
      <c r="F44" s="274"/>
      <c r="G44" s="274"/>
      <c r="H44" s="264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9"/>
      <c r="T44" s="269"/>
      <c r="U44" s="269"/>
      <c r="V44" s="269"/>
      <c r="W44" s="258"/>
      <c r="X44" s="258"/>
      <c r="Y44" s="258"/>
      <c r="Z44" s="258"/>
      <c r="AA44" s="258"/>
      <c r="AB44" s="258"/>
      <c r="AC44" s="258"/>
      <c r="AD44" s="258"/>
      <c r="AE44" s="258"/>
      <c r="AM44" s="259"/>
      <c r="AN44" s="259"/>
      <c r="AO44" s="259"/>
      <c r="AP44" s="259"/>
      <c r="AQ44" s="259"/>
      <c r="AR44" s="259"/>
      <c r="AS44" s="260"/>
      <c r="AV44" s="257"/>
      <c r="AW44" s="301"/>
      <c r="AX44" s="301"/>
      <c r="AY44" s="301"/>
    </row>
    <row r="45" spans="2:51" x14ac:dyDescent="0.25">
      <c r="B45" s="276" t="s">
        <v>127</v>
      </c>
      <c r="C45" s="248"/>
      <c r="D45" s="248"/>
      <c r="E45" s="248"/>
      <c r="F45" s="248"/>
      <c r="G45" s="248"/>
      <c r="H45" s="248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9"/>
      <c r="T45" s="269"/>
      <c r="U45" s="269"/>
      <c r="V45" s="269"/>
      <c r="W45" s="258"/>
      <c r="X45" s="258"/>
      <c r="Y45" s="258"/>
      <c r="Z45" s="258"/>
      <c r="AA45" s="258"/>
      <c r="AB45" s="258"/>
      <c r="AC45" s="258"/>
      <c r="AD45" s="258"/>
      <c r="AE45" s="258"/>
      <c r="AM45" s="259"/>
      <c r="AN45" s="259"/>
      <c r="AO45" s="259"/>
      <c r="AP45" s="259"/>
      <c r="AQ45" s="259"/>
      <c r="AR45" s="259"/>
      <c r="AS45" s="260"/>
      <c r="AV45" s="257"/>
      <c r="AW45" s="301"/>
      <c r="AX45" s="301"/>
      <c r="AY45" s="301"/>
    </row>
    <row r="46" spans="2:51" x14ac:dyDescent="0.25">
      <c r="B46" s="267" t="s">
        <v>128</v>
      </c>
      <c r="C46" s="248"/>
      <c r="D46" s="248"/>
      <c r="E46" s="248"/>
      <c r="F46" s="248"/>
      <c r="G46" s="248"/>
      <c r="H46" s="248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9"/>
      <c r="T46" s="269"/>
      <c r="U46" s="269"/>
      <c r="V46" s="269"/>
      <c r="W46" s="258"/>
      <c r="X46" s="258"/>
      <c r="Y46" s="258"/>
      <c r="Z46" s="258"/>
      <c r="AA46" s="258"/>
      <c r="AB46" s="258"/>
      <c r="AC46" s="258"/>
      <c r="AD46" s="258"/>
      <c r="AE46" s="258"/>
      <c r="AM46" s="259"/>
      <c r="AN46" s="259"/>
      <c r="AO46" s="259"/>
      <c r="AP46" s="259"/>
      <c r="AQ46" s="259"/>
      <c r="AR46" s="259"/>
      <c r="AS46" s="260"/>
      <c r="AV46" s="257"/>
      <c r="AW46" s="301"/>
      <c r="AX46" s="301"/>
      <c r="AY46" s="301"/>
    </row>
    <row r="47" spans="2:51" x14ac:dyDescent="0.25">
      <c r="B47" s="267" t="s">
        <v>161</v>
      </c>
      <c r="C47" s="248"/>
      <c r="D47" s="248"/>
      <c r="E47" s="248"/>
      <c r="F47" s="248"/>
      <c r="G47" s="248"/>
      <c r="H47" s="248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9"/>
      <c r="T47" s="269"/>
      <c r="U47" s="269"/>
      <c r="V47" s="269"/>
      <c r="W47" s="258"/>
      <c r="X47" s="258"/>
      <c r="Y47" s="258"/>
      <c r="Z47" s="258"/>
      <c r="AA47" s="258"/>
      <c r="AB47" s="258"/>
      <c r="AC47" s="258"/>
      <c r="AD47" s="258"/>
      <c r="AE47" s="258"/>
      <c r="AM47" s="259"/>
      <c r="AN47" s="259"/>
      <c r="AO47" s="259"/>
      <c r="AP47" s="259"/>
      <c r="AQ47" s="259"/>
      <c r="AR47" s="259"/>
      <c r="AS47" s="260"/>
      <c r="AV47" s="257"/>
      <c r="AW47" s="301"/>
      <c r="AX47" s="301"/>
      <c r="AY47" s="301"/>
    </row>
    <row r="48" spans="2:51" x14ac:dyDescent="0.25">
      <c r="B48" s="276" t="s">
        <v>311</v>
      </c>
      <c r="C48" s="264"/>
      <c r="D48" s="264"/>
      <c r="E48" s="264"/>
      <c r="F48" s="264"/>
      <c r="G48" s="264"/>
      <c r="H48" s="264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9"/>
      <c r="T48" s="269"/>
      <c r="U48" s="269"/>
      <c r="V48" s="269"/>
      <c r="W48" s="258"/>
      <c r="X48" s="258"/>
      <c r="Y48" s="258"/>
      <c r="Z48" s="258"/>
      <c r="AA48" s="258"/>
      <c r="AB48" s="258"/>
      <c r="AC48" s="258"/>
      <c r="AD48" s="258"/>
      <c r="AE48" s="258"/>
      <c r="AM48" s="259"/>
      <c r="AN48" s="259"/>
      <c r="AO48" s="259"/>
      <c r="AP48" s="259"/>
      <c r="AQ48" s="259"/>
      <c r="AR48" s="259"/>
      <c r="AS48" s="260"/>
      <c r="AV48" s="257"/>
      <c r="AW48" s="301"/>
      <c r="AX48" s="301"/>
      <c r="AY48" s="301"/>
    </row>
    <row r="49" spans="2:51" x14ac:dyDescent="0.25">
      <c r="B49" s="276" t="s">
        <v>137</v>
      </c>
      <c r="C49" s="264"/>
      <c r="D49" s="264"/>
      <c r="E49" s="264"/>
      <c r="F49" s="264"/>
      <c r="G49" s="264"/>
      <c r="H49" s="264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9"/>
      <c r="U49" s="269"/>
      <c r="V49" s="269"/>
      <c r="W49" s="258"/>
      <c r="X49" s="258"/>
      <c r="Y49" s="258"/>
      <c r="Z49" s="258"/>
      <c r="AA49" s="258"/>
      <c r="AB49" s="258"/>
      <c r="AC49" s="258"/>
      <c r="AD49" s="258"/>
      <c r="AE49" s="258"/>
      <c r="AM49" s="259"/>
      <c r="AN49" s="259"/>
      <c r="AO49" s="259"/>
      <c r="AP49" s="259"/>
      <c r="AQ49" s="259"/>
      <c r="AR49" s="259"/>
      <c r="AS49" s="260"/>
      <c r="AV49" s="257"/>
      <c r="AW49" s="301"/>
      <c r="AX49" s="301"/>
      <c r="AY49" s="301"/>
    </row>
    <row r="50" spans="2:51" x14ac:dyDescent="0.25">
      <c r="B50" s="336" t="s">
        <v>322</v>
      </c>
      <c r="C50" s="264"/>
      <c r="D50" s="264"/>
      <c r="E50" s="264"/>
      <c r="F50" s="264"/>
      <c r="G50" s="264"/>
      <c r="H50" s="264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71"/>
      <c r="T50" s="269"/>
      <c r="U50" s="269"/>
      <c r="V50" s="269"/>
      <c r="W50" s="258"/>
      <c r="X50" s="258"/>
      <c r="Y50" s="258"/>
      <c r="Z50" s="258"/>
      <c r="AA50" s="258"/>
      <c r="AB50" s="258"/>
      <c r="AC50" s="258"/>
      <c r="AD50" s="258"/>
      <c r="AE50" s="258"/>
      <c r="AM50" s="259"/>
      <c r="AN50" s="259"/>
      <c r="AO50" s="259"/>
      <c r="AP50" s="259"/>
      <c r="AQ50" s="259"/>
      <c r="AR50" s="259"/>
      <c r="AS50" s="260"/>
      <c r="AV50" s="257"/>
      <c r="AW50" s="301"/>
      <c r="AX50" s="301"/>
      <c r="AY50" s="301"/>
    </row>
    <row r="51" spans="2:51" x14ac:dyDescent="0.25">
      <c r="B51" s="276" t="s">
        <v>138</v>
      </c>
      <c r="C51" s="264"/>
      <c r="D51" s="264"/>
      <c r="E51" s="264"/>
      <c r="F51" s="264"/>
      <c r="G51" s="264"/>
      <c r="H51" s="264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71"/>
      <c r="T51" s="269"/>
      <c r="U51" s="269"/>
      <c r="V51" s="269"/>
      <c r="W51" s="258"/>
      <c r="X51" s="258"/>
      <c r="Y51" s="258"/>
      <c r="Z51" s="258"/>
      <c r="AA51" s="258"/>
      <c r="AB51" s="258"/>
      <c r="AC51" s="258"/>
      <c r="AD51" s="258"/>
      <c r="AE51" s="258"/>
      <c r="AM51" s="259"/>
      <c r="AN51" s="259"/>
      <c r="AO51" s="259"/>
      <c r="AP51" s="259"/>
      <c r="AQ51" s="259"/>
      <c r="AR51" s="259"/>
      <c r="AS51" s="260"/>
      <c r="AV51" s="257"/>
      <c r="AW51" s="301"/>
      <c r="AX51" s="301"/>
      <c r="AY51" s="301"/>
    </row>
    <row r="52" spans="2:51" x14ac:dyDescent="0.25">
      <c r="B52" s="284" t="s">
        <v>139</v>
      </c>
      <c r="C52" s="264"/>
      <c r="D52" s="264"/>
      <c r="E52" s="264"/>
      <c r="F52" s="264"/>
      <c r="G52" s="264"/>
      <c r="H52" s="264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9"/>
      <c r="U52" s="269"/>
      <c r="V52" s="269"/>
      <c r="W52" s="258"/>
      <c r="X52" s="258"/>
      <c r="Y52" s="258"/>
      <c r="Z52" s="258"/>
      <c r="AA52" s="258"/>
      <c r="AB52" s="258"/>
      <c r="AC52" s="258"/>
      <c r="AD52" s="258"/>
      <c r="AE52" s="258"/>
      <c r="AM52" s="259"/>
      <c r="AN52" s="259"/>
      <c r="AO52" s="259"/>
      <c r="AP52" s="259"/>
      <c r="AQ52" s="259"/>
      <c r="AR52" s="259"/>
      <c r="AS52" s="260"/>
      <c r="AV52" s="257"/>
      <c r="AW52" s="301"/>
      <c r="AX52" s="301"/>
      <c r="AY52" s="301"/>
    </row>
    <row r="53" spans="2:51" x14ac:dyDescent="0.25">
      <c r="B53" s="270" t="s">
        <v>142</v>
      </c>
      <c r="C53" s="248"/>
      <c r="D53" s="248"/>
      <c r="E53" s="248"/>
      <c r="F53" s="248"/>
      <c r="G53" s="248"/>
      <c r="H53" s="248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71"/>
      <c r="U53" s="250"/>
      <c r="V53" s="250"/>
      <c r="W53" s="258"/>
      <c r="X53" s="258"/>
      <c r="Y53" s="258"/>
      <c r="Z53" s="258"/>
      <c r="AA53" s="258"/>
      <c r="AB53" s="258"/>
      <c r="AC53" s="258"/>
      <c r="AD53" s="258"/>
      <c r="AE53" s="258"/>
      <c r="AM53" s="259"/>
      <c r="AN53" s="259"/>
      <c r="AO53" s="259"/>
      <c r="AP53" s="259"/>
      <c r="AQ53" s="259"/>
      <c r="AR53" s="259"/>
      <c r="AS53" s="260"/>
      <c r="AV53" s="257"/>
      <c r="AW53" s="301"/>
      <c r="AX53" s="301"/>
      <c r="AY53" s="301"/>
    </row>
    <row r="54" spans="2:51" x14ac:dyDescent="0.25">
      <c r="B54" s="336" t="s">
        <v>323</v>
      </c>
      <c r="C54" s="264"/>
      <c r="D54" s="264"/>
      <c r="E54" s="264"/>
      <c r="F54" s="264"/>
      <c r="G54" s="264"/>
      <c r="H54" s="264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71"/>
      <c r="U54" s="250"/>
      <c r="V54" s="250"/>
      <c r="W54" s="258"/>
      <c r="X54" s="258"/>
      <c r="Y54" s="258"/>
      <c r="Z54" s="258"/>
      <c r="AA54" s="258"/>
      <c r="AB54" s="258"/>
      <c r="AC54" s="258"/>
      <c r="AD54" s="258"/>
      <c r="AE54" s="258"/>
      <c r="AM54" s="259"/>
      <c r="AN54" s="259"/>
      <c r="AO54" s="259"/>
      <c r="AP54" s="259"/>
      <c r="AQ54" s="259"/>
      <c r="AR54" s="259"/>
      <c r="AS54" s="260"/>
      <c r="AV54" s="257"/>
      <c r="AW54" s="301"/>
      <c r="AX54" s="301"/>
      <c r="AY54" s="301"/>
    </row>
    <row r="55" spans="2:51" x14ac:dyDescent="0.25">
      <c r="B55" s="276" t="s">
        <v>312</v>
      </c>
      <c r="C55" s="264"/>
      <c r="D55" s="264"/>
      <c r="E55" s="264"/>
      <c r="F55" s="264"/>
      <c r="G55" s="264"/>
      <c r="H55" s="264"/>
      <c r="I55" s="264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71"/>
      <c r="U55" s="250"/>
      <c r="V55" s="250"/>
      <c r="W55" s="258"/>
      <c r="X55" s="258"/>
      <c r="Y55" s="258"/>
      <c r="Z55" s="258"/>
      <c r="AA55" s="258"/>
      <c r="AB55" s="258"/>
      <c r="AC55" s="258"/>
      <c r="AD55" s="258"/>
      <c r="AE55" s="258"/>
      <c r="AM55" s="259"/>
      <c r="AN55" s="259"/>
      <c r="AO55" s="259"/>
      <c r="AP55" s="259"/>
      <c r="AQ55" s="259"/>
      <c r="AR55" s="259"/>
      <c r="AS55" s="260"/>
      <c r="AV55" s="257"/>
      <c r="AW55" s="301"/>
      <c r="AX55" s="301"/>
      <c r="AY55" s="301"/>
    </row>
    <row r="56" spans="2:51" x14ac:dyDescent="0.25">
      <c r="B56" s="272" t="s">
        <v>140</v>
      </c>
      <c r="C56" s="264"/>
      <c r="D56" s="264"/>
      <c r="E56" s="264"/>
      <c r="F56" s="264"/>
      <c r="G56" s="264"/>
      <c r="H56" s="264"/>
      <c r="I56" s="264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71"/>
      <c r="U56" s="250"/>
      <c r="V56" s="250"/>
      <c r="W56" s="258"/>
      <c r="X56" s="258"/>
      <c r="Y56" s="258"/>
      <c r="Z56" s="258"/>
      <c r="AA56" s="258"/>
      <c r="AB56" s="258"/>
      <c r="AC56" s="258"/>
      <c r="AD56" s="258"/>
      <c r="AE56" s="258"/>
      <c r="AM56" s="259"/>
      <c r="AN56" s="259"/>
      <c r="AO56" s="259"/>
      <c r="AP56" s="259"/>
      <c r="AQ56" s="259"/>
      <c r="AR56" s="259"/>
      <c r="AS56" s="260"/>
      <c r="AV56" s="257"/>
      <c r="AW56" s="301"/>
      <c r="AX56" s="301"/>
      <c r="AY56" s="301"/>
    </row>
    <row r="57" spans="2:51" x14ac:dyDescent="0.25">
      <c r="B57" s="277" t="s">
        <v>129</v>
      </c>
      <c r="C57" s="248"/>
      <c r="D57" s="248"/>
      <c r="E57" s="248"/>
      <c r="F57" s="248"/>
      <c r="G57" s="248"/>
      <c r="H57" s="248"/>
      <c r="I57" s="248"/>
      <c r="J57" s="252"/>
      <c r="K57" s="252"/>
      <c r="L57" s="252"/>
      <c r="M57" s="252"/>
      <c r="N57" s="252"/>
      <c r="O57" s="252"/>
      <c r="P57" s="252"/>
      <c r="Q57" s="252"/>
      <c r="R57" s="265"/>
      <c r="S57" s="265"/>
      <c r="T57" s="271"/>
      <c r="U57" s="250"/>
      <c r="V57" s="250"/>
      <c r="W57" s="258"/>
      <c r="X57" s="258"/>
      <c r="Y57" s="258"/>
      <c r="Z57" s="252"/>
      <c r="AA57" s="258"/>
      <c r="AB57" s="258"/>
      <c r="AC57" s="258"/>
      <c r="AD57" s="258"/>
      <c r="AE57" s="258"/>
      <c r="AM57" s="259"/>
      <c r="AN57" s="259"/>
      <c r="AO57" s="259"/>
      <c r="AP57" s="259"/>
      <c r="AQ57" s="259"/>
      <c r="AR57" s="259"/>
      <c r="AS57" s="260"/>
      <c r="AV57" s="257"/>
      <c r="AW57" s="301"/>
      <c r="AX57" s="301"/>
      <c r="AY57" s="301"/>
    </row>
    <row r="58" spans="2:51" x14ac:dyDescent="0.25">
      <c r="B58" s="277" t="s">
        <v>274</v>
      </c>
      <c r="C58" s="267"/>
      <c r="D58" s="264"/>
      <c r="E58" s="264"/>
      <c r="F58" s="264"/>
      <c r="G58" s="264"/>
      <c r="H58" s="264"/>
      <c r="I58" s="264"/>
      <c r="J58" s="252"/>
      <c r="K58" s="252"/>
      <c r="L58" s="252"/>
      <c r="M58" s="252"/>
      <c r="N58" s="252"/>
      <c r="O58" s="252"/>
      <c r="P58" s="252"/>
      <c r="Q58" s="252"/>
      <c r="R58" s="265"/>
      <c r="S58" s="252"/>
      <c r="T58" s="252"/>
      <c r="U58" s="252"/>
      <c r="V58" s="252"/>
      <c r="W58" s="252"/>
      <c r="X58" s="252"/>
      <c r="Y58" s="252"/>
      <c r="Z58" s="251"/>
      <c r="AA58" s="252"/>
      <c r="AB58" s="252"/>
      <c r="AC58" s="252"/>
      <c r="AD58" s="252"/>
      <c r="AE58" s="252"/>
      <c r="AF58" s="252"/>
      <c r="AG58" s="252"/>
      <c r="AH58" s="252"/>
      <c r="AI58" s="252"/>
      <c r="AJ58" s="252"/>
      <c r="AK58" s="252"/>
      <c r="AL58" s="252"/>
      <c r="AM58" s="252"/>
      <c r="AN58" s="252"/>
      <c r="AO58" s="252"/>
      <c r="AP58" s="252"/>
      <c r="AQ58" s="252"/>
      <c r="AR58" s="252"/>
      <c r="AS58" s="252"/>
      <c r="AT58" s="252"/>
      <c r="AU58" s="252"/>
      <c r="AV58" s="257"/>
      <c r="AW58" s="301"/>
      <c r="AX58" s="301"/>
      <c r="AY58" s="301"/>
    </row>
    <row r="59" spans="2:51" x14ac:dyDescent="0.25">
      <c r="B59" s="277" t="s">
        <v>130</v>
      </c>
      <c r="C59" s="261"/>
      <c r="D59" s="248"/>
      <c r="E59" s="264"/>
      <c r="F59" s="264"/>
      <c r="G59" s="264"/>
      <c r="H59" s="264"/>
      <c r="I59" s="264"/>
      <c r="J59" s="265"/>
      <c r="K59" s="265"/>
      <c r="L59" s="265"/>
      <c r="M59" s="265"/>
      <c r="N59" s="265"/>
      <c r="O59" s="265"/>
      <c r="P59" s="265"/>
      <c r="Q59" s="265"/>
      <c r="R59" s="252"/>
      <c r="S59" s="252"/>
      <c r="T59" s="252"/>
      <c r="U59" s="252"/>
      <c r="V59" s="252"/>
      <c r="W59" s="251"/>
      <c r="X59" s="251"/>
      <c r="Y59" s="251"/>
      <c r="Z59" s="258"/>
      <c r="AA59" s="251"/>
      <c r="AB59" s="251"/>
      <c r="AC59" s="251"/>
      <c r="AD59" s="251"/>
      <c r="AE59" s="251"/>
      <c r="AF59" s="251"/>
      <c r="AG59" s="251"/>
      <c r="AH59" s="251"/>
      <c r="AI59" s="251"/>
      <c r="AJ59" s="251"/>
      <c r="AK59" s="251"/>
      <c r="AL59" s="251"/>
      <c r="AM59" s="251"/>
      <c r="AN59" s="251"/>
      <c r="AO59" s="251"/>
      <c r="AP59" s="251"/>
      <c r="AQ59" s="251"/>
      <c r="AR59" s="251"/>
      <c r="AS59" s="251"/>
      <c r="AT59" s="251"/>
      <c r="AU59" s="251"/>
      <c r="AV59" s="257"/>
      <c r="AW59" s="301"/>
      <c r="AX59" s="301"/>
      <c r="AY59" s="301"/>
    </row>
    <row r="60" spans="2:51" x14ac:dyDescent="0.25">
      <c r="B60" s="277"/>
      <c r="C60" s="276"/>
      <c r="D60" s="248"/>
      <c r="E60" s="264"/>
      <c r="F60" s="264"/>
      <c r="G60" s="264"/>
      <c r="H60" s="264"/>
      <c r="I60" s="264"/>
      <c r="J60" s="265"/>
      <c r="K60" s="265"/>
      <c r="L60" s="265"/>
      <c r="M60" s="265"/>
      <c r="N60" s="265"/>
      <c r="O60" s="265"/>
      <c r="P60" s="265"/>
      <c r="Q60" s="265"/>
      <c r="R60" s="252"/>
      <c r="S60" s="265"/>
      <c r="T60" s="271"/>
      <c r="U60" s="250"/>
      <c r="V60" s="250"/>
      <c r="W60" s="258"/>
      <c r="X60" s="258"/>
      <c r="Y60" s="258"/>
      <c r="Z60" s="258"/>
      <c r="AA60" s="258"/>
      <c r="AB60" s="258"/>
      <c r="AC60" s="258"/>
      <c r="AD60" s="258"/>
      <c r="AE60" s="258"/>
      <c r="AM60" s="259"/>
      <c r="AN60" s="259"/>
      <c r="AO60" s="259"/>
      <c r="AP60" s="259"/>
      <c r="AQ60" s="259"/>
      <c r="AR60" s="259"/>
      <c r="AS60" s="260"/>
      <c r="AV60" s="257"/>
      <c r="AW60" s="301"/>
      <c r="AX60" s="301"/>
      <c r="AY60" s="301"/>
    </row>
    <row r="61" spans="2:51" x14ac:dyDescent="0.25">
      <c r="B61" s="277"/>
      <c r="C61" s="276"/>
      <c r="D61" s="264"/>
      <c r="E61" s="248"/>
      <c r="F61" s="264"/>
      <c r="G61" s="248"/>
      <c r="H61" s="248"/>
      <c r="I61" s="264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71"/>
      <c r="U61" s="250"/>
      <c r="V61" s="250"/>
      <c r="W61" s="258"/>
      <c r="X61" s="258"/>
      <c r="Y61" s="258"/>
      <c r="Z61" s="258"/>
      <c r="AA61" s="258"/>
      <c r="AB61" s="258"/>
      <c r="AC61" s="258"/>
      <c r="AD61" s="258"/>
      <c r="AE61" s="258"/>
      <c r="AM61" s="259"/>
      <c r="AN61" s="259"/>
      <c r="AO61" s="259"/>
      <c r="AP61" s="259"/>
      <c r="AQ61" s="259"/>
      <c r="AR61" s="259"/>
      <c r="AS61" s="260"/>
      <c r="AV61" s="257"/>
      <c r="AW61" s="301"/>
      <c r="AX61" s="301"/>
      <c r="AY61" s="301"/>
    </row>
    <row r="62" spans="2:51" x14ac:dyDescent="0.25">
      <c r="B62" s="277"/>
      <c r="C62" s="267"/>
      <c r="D62" s="264"/>
      <c r="E62" s="248"/>
      <c r="F62" s="248"/>
      <c r="G62" s="248"/>
      <c r="H62" s="248"/>
      <c r="I62" s="252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71"/>
      <c r="U62" s="250"/>
      <c r="V62" s="250"/>
      <c r="W62" s="258"/>
      <c r="X62" s="258"/>
      <c r="Y62" s="258"/>
      <c r="Z62" s="258"/>
      <c r="AA62" s="258"/>
      <c r="AB62" s="258"/>
      <c r="AC62" s="258"/>
      <c r="AD62" s="258"/>
      <c r="AE62" s="258"/>
      <c r="AM62" s="259"/>
      <c r="AN62" s="259"/>
      <c r="AO62" s="259"/>
      <c r="AP62" s="259"/>
      <c r="AQ62" s="259"/>
      <c r="AR62" s="259"/>
      <c r="AS62" s="260"/>
      <c r="AV62" s="257"/>
      <c r="AW62" s="301"/>
      <c r="AX62" s="301"/>
      <c r="AY62" s="301"/>
    </row>
    <row r="63" spans="2:51" x14ac:dyDescent="0.25">
      <c r="B63" s="147"/>
      <c r="C63" s="267"/>
      <c r="D63" s="264"/>
      <c r="E63" s="264"/>
      <c r="F63" s="248"/>
      <c r="G63" s="264"/>
      <c r="H63" s="264"/>
      <c r="I63" s="252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71"/>
      <c r="U63" s="250"/>
      <c r="V63" s="250"/>
      <c r="W63" s="258"/>
      <c r="X63" s="258"/>
      <c r="Y63" s="258"/>
      <c r="Z63" s="258"/>
      <c r="AA63" s="258"/>
      <c r="AB63" s="258"/>
      <c r="AC63" s="258"/>
      <c r="AD63" s="258"/>
      <c r="AE63" s="258"/>
      <c r="AM63" s="259"/>
      <c r="AN63" s="259"/>
      <c r="AO63" s="259"/>
      <c r="AP63" s="259"/>
      <c r="AQ63" s="259"/>
      <c r="AR63" s="259"/>
      <c r="AS63" s="260"/>
      <c r="AV63" s="257"/>
      <c r="AW63" s="301"/>
      <c r="AX63" s="301"/>
      <c r="AY63" s="301"/>
    </row>
    <row r="64" spans="2:51" x14ac:dyDescent="0.25">
      <c r="I64" s="259"/>
      <c r="J64" s="259"/>
      <c r="K64" s="259"/>
      <c r="L64" s="259"/>
      <c r="M64" s="259"/>
      <c r="N64" s="259"/>
      <c r="O64" s="260"/>
      <c r="P64" s="254"/>
      <c r="R64" s="254"/>
      <c r="W64" s="258"/>
      <c r="X64" s="258"/>
      <c r="Y64" s="258"/>
      <c r="Z64" s="258"/>
      <c r="AA64" s="258"/>
      <c r="AB64" s="258"/>
      <c r="AC64" s="258"/>
      <c r="AD64" s="258"/>
      <c r="AE64" s="258"/>
      <c r="AM64" s="259"/>
      <c r="AN64" s="259"/>
      <c r="AO64" s="259"/>
      <c r="AP64" s="259"/>
      <c r="AQ64" s="259"/>
      <c r="AR64" s="259"/>
      <c r="AS64" s="260"/>
      <c r="AU64" s="301"/>
      <c r="AV64" s="257"/>
      <c r="AW64" s="301"/>
      <c r="AX64" s="301"/>
      <c r="AY64" s="301"/>
    </row>
    <row r="65" spans="1:51" x14ac:dyDescent="0.25">
      <c r="I65" s="259"/>
      <c r="J65" s="259"/>
      <c r="K65" s="259"/>
      <c r="L65" s="259"/>
      <c r="M65" s="259"/>
      <c r="N65" s="259"/>
      <c r="O65" s="260"/>
      <c r="R65" s="254"/>
      <c r="W65" s="258"/>
      <c r="X65" s="258"/>
      <c r="Y65" s="258"/>
      <c r="Z65" s="258"/>
      <c r="AA65" s="258"/>
      <c r="AB65" s="258"/>
      <c r="AC65" s="258"/>
      <c r="AD65" s="258"/>
      <c r="AE65" s="258"/>
      <c r="AM65" s="259"/>
      <c r="AN65" s="259"/>
      <c r="AO65" s="259"/>
      <c r="AP65" s="259"/>
      <c r="AQ65" s="259"/>
      <c r="AR65" s="259"/>
      <c r="AS65" s="260"/>
      <c r="AU65" s="301"/>
      <c r="AV65" s="257"/>
      <c r="AW65" s="301"/>
      <c r="AX65" s="301"/>
      <c r="AY65" s="301"/>
    </row>
    <row r="66" spans="1:51" x14ac:dyDescent="0.25">
      <c r="A66" s="258"/>
      <c r="O66" s="260"/>
      <c r="R66" s="251"/>
      <c r="AS66" s="301"/>
      <c r="AT66" s="301"/>
      <c r="AU66" s="301"/>
      <c r="AV66" s="301"/>
      <c r="AW66" s="301"/>
      <c r="AX66" s="301"/>
      <c r="AY66" s="301"/>
    </row>
    <row r="67" spans="1:51" x14ac:dyDescent="0.25">
      <c r="A67" s="258"/>
      <c r="O67" s="260"/>
      <c r="R67" s="254"/>
      <c r="AS67" s="301"/>
      <c r="AT67" s="301"/>
      <c r="AU67" s="301"/>
      <c r="AV67" s="301"/>
      <c r="AW67" s="301"/>
      <c r="AX67" s="301"/>
      <c r="AY67" s="301"/>
    </row>
    <row r="68" spans="1:51" x14ac:dyDescent="0.25">
      <c r="A68" s="258"/>
      <c r="O68" s="260"/>
      <c r="R68" s="254"/>
      <c r="AS68" s="301"/>
      <c r="AT68" s="301"/>
      <c r="AU68" s="301"/>
      <c r="AV68" s="301"/>
      <c r="AW68" s="301"/>
      <c r="AX68" s="301"/>
      <c r="AY68" s="301"/>
    </row>
    <row r="69" spans="1:51" x14ac:dyDescent="0.25">
      <c r="A69" s="258"/>
      <c r="O69" s="260"/>
      <c r="R69" s="254"/>
      <c r="AS69" s="301"/>
      <c r="AT69" s="301"/>
      <c r="AU69" s="301"/>
      <c r="AV69" s="301"/>
      <c r="AW69" s="301"/>
      <c r="AX69" s="301"/>
      <c r="AY69" s="301"/>
    </row>
    <row r="70" spans="1:51" x14ac:dyDescent="0.25">
      <c r="A70" s="258"/>
      <c r="O70" s="260"/>
      <c r="R70" s="254"/>
      <c r="AS70" s="301"/>
      <c r="AT70" s="301"/>
      <c r="AU70" s="301"/>
      <c r="AV70" s="301"/>
      <c r="AW70" s="301"/>
      <c r="AX70" s="301"/>
      <c r="AY70" s="301"/>
    </row>
    <row r="71" spans="1:51" x14ac:dyDescent="0.25">
      <c r="A71" s="258"/>
      <c r="O71" s="260"/>
      <c r="R71" s="254"/>
      <c r="AS71" s="301"/>
      <c r="AT71" s="301"/>
      <c r="AU71" s="301"/>
      <c r="AV71" s="301"/>
      <c r="AW71" s="301"/>
      <c r="AX71" s="301"/>
      <c r="AY71" s="301"/>
    </row>
    <row r="72" spans="1:51" x14ac:dyDescent="0.25">
      <c r="A72" s="258"/>
      <c r="O72" s="260"/>
      <c r="AS72" s="301"/>
      <c r="AT72" s="301"/>
      <c r="AU72" s="301"/>
      <c r="AV72" s="301"/>
      <c r="AW72" s="301"/>
      <c r="AX72" s="301"/>
      <c r="AY72" s="301"/>
    </row>
    <row r="73" spans="1:51" x14ac:dyDescent="0.25">
      <c r="A73" s="258"/>
      <c r="O73" s="260"/>
      <c r="AS73" s="301"/>
      <c r="AT73" s="301"/>
      <c r="AU73" s="301"/>
      <c r="AV73" s="301"/>
      <c r="AW73" s="301"/>
      <c r="AX73" s="301"/>
      <c r="AY73" s="301"/>
    </row>
    <row r="74" spans="1:51" x14ac:dyDescent="0.25">
      <c r="O74" s="260"/>
      <c r="AS74" s="301"/>
      <c r="AT74" s="301"/>
      <c r="AU74" s="301"/>
      <c r="AV74" s="301"/>
      <c r="AW74" s="301"/>
      <c r="AX74" s="301"/>
      <c r="AY74" s="301"/>
    </row>
    <row r="75" spans="1:51" x14ac:dyDescent="0.25">
      <c r="O75" s="260"/>
      <c r="AS75" s="301"/>
      <c r="AT75" s="301"/>
      <c r="AU75" s="301"/>
      <c r="AV75" s="301"/>
      <c r="AW75" s="301"/>
      <c r="AX75" s="301"/>
      <c r="AY75" s="301"/>
    </row>
    <row r="76" spans="1:51" x14ac:dyDescent="0.25">
      <c r="O76" s="260"/>
      <c r="Q76" s="254"/>
      <c r="AS76" s="301"/>
      <c r="AT76" s="301"/>
      <c r="AU76" s="301"/>
      <c r="AV76" s="301"/>
      <c r="AW76" s="301"/>
      <c r="AX76" s="301"/>
      <c r="AY76" s="301"/>
    </row>
    <row r="77" spans="1:51" x14ac:dyDescent="0.25">
      <c r="O77" s="161"/>
      <c r="P77" s="254"/>
      <c r="Q77" s="254"/>
      <c r="AS77" s="301"/>
      <c r="AT77" s="301"/>
      <c r="AU77" s="301"/>
      <c r="AV77" s="301"/>
      <c r="AW77" s="301"/>
      <c r="AX77" s="301"/>
      <c r="AY77" s="301"/>
    </row>
    <row r="78" spans="1:51" x14ac:dyDescent="0.25">
      <c r="O78" s="161"/>
      <c r="P78" s="254"/>
      <c r="Q78" s="254"/>
      <c r="AS78" s="301"/>
      <c r="AT78" s="301"/>
      <c r="AU78" s="301"/>
      <c r="AV78" s="301"/>
      <c r="AW78" s="301"/>
      <c r="AX78" s="301"/>
      <c r="AY78" s="301"/>
    </row>
    <row r="79" spans="1:51" x14ac:dyDescent="0.25">
      <c r="O79" s="161"/>
      <c r="P79" s="254"/>
      <c r="Q79" s="254"/>
      <c r="AS79" s="301"/>
      <c r="AT79" s="301"/>
      <c r="AU79" s="301"/>
      <c r="AV79" s="301"/>
      <c r="AW79" s="301"/>
      <c r="AX79" s="301"/>
      <c r="AY79" s="301"/>
    </row>
    <row r="80" spans="1:51" x14ac:dyDescent="0.25">
      <c r="O80" s="161"/>
      <c r="P80" s="254"/>
      <c r="Q80" s="254"/>
      <c r="AS80" s="301"/>
      <c r="AT80" s="301"/>
      <c r="AU80" s="301"/>
      <c r="AV80" s="301"/>
      <c r="AW80" s="301"/>
      <c r="AX80" s="301"/>
      <c r="AY80" s="301"/>
    </row>
    <row r="81" spans="15:51" x14ac:dyDescent="0.25">
      <c r="O81" s="161"/>
      <c r="P81" s="254"/>
      <c r="Q81" s="254"/>
      <c r="AS81" s="301"/>
      <c r="AT81" s="301"/>
      <c r="AU81" s="301"/>
      <c r="AV81" s="301"/>
      <c r="AW81" s="301"/>
      <c r="AX81" s="301"/>
      <c r="AY81" s="301"/>
    </row>
    <row r="82" spans="15:51" x14ac:dyDescent="0.25">
      <c r="O82" s="161"/>
      <c r="P82" s="254"/>
      <c r="Q82" s="254"/>
      <c r="AS82" s="301"/>
      <c r="AT82" s="301"/>
      <c r="AU82" s="301"/>
      <c r="AV82" s="301"/>
      <c r="AW82" s="301"/>
      <c r="AX82" s="301"/>
      <c r="AY82" s="301"/>
    </row>
    <row r="83" spans="15:51" x14ac:dyDescent="0.25">
      <c r="O83" s="161"/>
      <c r="P83" s="254"/>
      <c r="Q83" s="254"/>
      <c r="AS83" s="301"/>
      <c r="AT83" s="301"/>
      <c r="AU83" s="301"/>
      <c r="AV83" s="301"/>
      <c r="AW83" s="301"/>
      <c r="AX83" s="301"/>
      <c r="AY83" s="301"/>
    </row>
    <row r="84" spans="15:51" x14ac:dyDescent="0.25">
      <c r="O84" s="161"/>
      <c r="P84" s="254"/>
      <c r="Q84" s="254"/>
      <c r="AS84" s="301"/>
      <c r="AT84" s="301"/>
      <c r="AU84" s="301"/>
      <c r="AV84" s="301"/>
      <c r="AW84" s="301"/>
      <c r="AX84" s="301"/>
      <c r="AY84" s="301"/>
    </row>
    <row r="85" spans="15:51" x14ac:dyDescent="0.25">
      <c r="O85" s="161"/>
      <c r="P85" s="254"/>
      <c r="Q85" s="254"/>
      <c r="AS85" s="301"/>
      <c r="AT85" s="301"/>
      <c r="AU85" s="301"/>
      <c r="AV85" s="301"/>
      <c r="AW85" s="301"/>
      <c r="AX85" s="301"/>
      <c r="AY85" s="301"/>
    </row>
    <row r="86" spans="15:51" x14ac:dyDescent="0.25">
      <c r="O86" s="161"/>
      <c r="P86" s="254"/>
      <c r="Q86" s="254"/>
      <c r="AS86" s="301"/>
      <c r="AT86" s="301"/>
      <c r="AU86" s="301"/>
      <c r="AV86" s="301"/>
      <c r="AW86" s="301"/>
      <c r="AX86" s="301"/>
      <c r="AY86" s="301"/>
    </row>
    <row r="87" spans="15:51" x14ac:dyDescent="0.25">
      <c r="O87" s="161"/>
      <c r="P87" s="254"/>
      <c r="Q87" s="254"/>
      <c r="AS87" s="301"/>
      <c r="AT87" s="301"/>
      <c r="AU87" s="301"/>
      <c r="AV87" s="301"/>
      <c r="AW87" s="301"/>
      <c r="AX87" s="301"/>
      <c r="AY87" s="301"/>
    </row>
    <row r="88" spans="15:51" x14ac:dyDescent="0.25">
      <c r="O88" s="161"/>
      <c r="P88" s="254"/>
      <c r="Q88" s="254"/>
      <c r="R88" s="254"/>
      <c r="S88" s="254"/>
      <c r="AS88" s="301"/>
      <c r="AT88" s="301"/>
      <c r="AU88" s="301"/>
      <c r="AV88" s="301"/>
      <c r="AW88" s="301"/>
      <c r="AX88" s="301"/>
      <c r="AY88" s="301"/>
    </row>
    <row r="89" spans="15:51" x14ac:dyDescent="0.25">
      <c r="O89" s="161"/>
      <c r="P89" s="254"/>
      <c r="R89" s="254"/>
      <c r="S89" s="254"/>
      <c r="T89" s="254"/>
      <c r="AS89" s="301"/>
      <c r="AT89" s="301"/>
      <c r="AU89" s="301"/>
      <c r="AV89" s="301"/>
      <c r="AW89" s="301"/>
      <c r="AX89" s="301"/>
      <c r="AY89" s="301"/>
    </row>
    <row r="90" spans="15:51" x14ac:dyDescent="0.25">
      <c r="O90" s="254"/>
      <c r="Q90" s="254"/>
      <c r="R90" s="254"/>
      <c r="S90" s="254"/>
      <c r="T90" s="254"/>
      <c r="AS90" s="301"/>
      <c r="AT90" s="301"/>
      <c r="AU90" s="301"/>
      <c r="AV90" s="301"/>
      <c r="AW90" s="301"/>
      <c r="AX90" s="301"/>
      <c r="AY90" s="301"/>
    </row>
    <row r="91" spans="15:51" x14ac:dyDescent="0.25">
      <c r="O91" s="161"/>
      <c r="P91" s="254"/>
      <c r="Q91" s="254"/>
      <c r="T91" s="254"/>
      <c r="AS91" s="301"/>
      <c r="AT91" s="301"/>
      <c r="AU91" s="301"/>
      <c r="AV91" s="301"/>
      <c r="AW91" s="301"/>
      <c r="AX91" s="301"/>
      <c r="AY91" s="301"/>
    </row>
    <row r="92" spans="15:51" x14ac:dyDescent="0.25">
      <c r="O92" s="161"/>
      <c r="P92" s="254"/>
      <c r="Q92" s="254"/>
      <c r="R92" s="254"/>
      <c r="S92" s="254"/>
      <c r="AS92" s="301"/>
      <c r="AT92" s="301"/>
      <c r="AU92" s="301"/>
      <c r="AV92" s="301"/>
      <c r="AW92" s="301"/>
      <c r="AX92" s="301"/>
      <c r="AY92" s="301"/>
    </row>
    <row r="93" spans="15:51" x14ac:dyDescent="0.25">
      <c r="O93" s="161"/>
      <c r="P93" s="254"/>
      <c r="R93" s="254"/>
      <c r="S93" s="254"/>
      <c r="T93" s="254"/>
      <c r="AS93" s="301"/>
      <c r="AT93" s="301"/>
      <c r="AU93" s="301"/>
      <c r="AV93" s="301"/>
      <c r="AW93" s="301"/>
      <c r="AX93" s="301"/>
      <c r="AY93" s="301"/>
    </row>
    <row r="94" spans="15:51" x14ac:dyDescent="0.25">
      <c r="R94" s="254"/>
      <c r="S94" s="254"/>
      <c r="T94" s="254"/>
      <c r="U94" s="254"/>
      <c r="AS94" s="301"/>
      <c r="AT94" s="301"/>
      <c r="AU94" s="301"/>
      <c r="AV94" s="301"/>
      <c r="AW94" s="301"/>
      <c r="AX94" s="301"/>
      <c r="AY94" s="301"/>
    </row>
    <row r="95" spans="15:51" x14ac:dyDescent="0.25">
      <c r="T95" s="254"/>
      <c r="U95" s="254"/>
      <c r="AS95" s="301"/>
      <c r="AT95" s="301"/>
      <c r="AU95" s="301"/>
      <c r="AV95" s="301"/>
      <c r="AW95" s="301"/>
      <c r="AX95" s="301"/>
      <c r="AY95" s="301"/>
    </row>
    <row r="96" spans="15:51" x14ac:dyDescent="0.25">
      <c r="AS96" s="301"/>
      <c r="AT96" s="301"/>
      <c r="AU96" s="301"/>
      <c r="AV96" s="301"/>
      <c r="AW96" s="301"/>
      <c r="AX96" s="301"/>
      <c r="AY96" s="301"/>
    </row>
    <row r="97" spans="45:51" x14ac:dyDescent="0.25">
      <c r="AS97" s="301"/>
      <c r="AT97" s="301"/>
      <c r="AU97" s="301"/>
      <c r="AV97" s="301"/>
      <c r="AW97" s="301"/>
      <c r="AX97" s="301"/>
      <c r="AY97" s="301"/>
    </row>
    <row r="98" spans="45:51" x14ac:dyDescent="0.25">
      <c r="AS98" s="301"/>
      <c r="AT98" s="301"/>
      <c r="AU98" s="301"/>
      <c r="AV98" s="301"/>
      <c r="AW98" s="301"/>
      <c r="AX98" s="301"/>
      <c r="AY98" s="301"/>
    </row>
    <row r="99" spans="45:51" x14ac:dyDescent="0.25">
      <c r="AS99" s="301"/>
      <c r="AT99" s="301"/>
      <c r="AU99" s="301"/>
      <c r="AV99" s="301"/>
      <c r="AW99" s="301"/>
      <c r="AX99" s="301"/>
      <c r="AY99" s="301"/>
    </row>
    <row r="100" spans="45:51" x14ac:dyDescent="0.25">
      <c r="AS100" s="301"/>
      <c r="AT100" s="301"/>
      <c r="AU100" s="301"/>
      <c r="AV100" s="301"/>
      <c r="AW100" s="301"/>
      <c r="AX100" s="301"/>
      <c r="AY100" s="301"/>
    </row>
    <row r="101" spans="45:51" x14ac:dyDescent="0.25">
      <c r="AS101" s="301"/>
      <c r="AT101" s="301"/>
      <c r="AU101" s="301"/>
      <c r="AV101" s="301"/>
      <c r="AW101" s="301"/>
      <c r="AX101" s="301"/>
      <c r="AY101" s="301"/>
    </row>
    <row r="113" spans="45:51" x14ac:dyDescent="0.25">
      <c r="AS113" s="301"/>
      <c r="AT113" s="301"/>
      <c r="AU113" s="301"/>
      <c r="AV113" s="301"/>
      <c r="AW113" s="301"/>
      <c r="AX113" s="301"/>
      <c r="AY113" s="301"/>
    </row>
  </sheetData>
  <protectedRanges>
    <protectedRange sqref="R58 S60:T63 S54:T57 N60:Q63 R61:R63 T44 T53 B63" name="Range2_12_5_1_1_5_1"/>
    <protectedRange sqref="L10 L6 D6 D8 AD8 AF8 O8:U8 AJ8:AR8 AF10 AR11:AR34 L24:N31 N32:N34 N10:N23 E11:G15 O16:T34 R11:Y11 AA11:AA15 AC11:AF15 R12:T15 W12:Y15 U12:V34 E16:E34 G16:G34 W16:AG34" name="Range1_16_3_1_1_2_2"/>
    <protectedRange sqref="I61 J60:M63" name="Range2_2_12_2_1_1_1_1"/>
    <protectedRange sqref="L16:M23" name="Range1_1_1_1_10_1_1_1_1_1"/>
    <protectedRange sqref="L32:M34" name="Range1_1_10_1_1_1_1_1"/>
    <protectedRange sqref="K11:L15 K16:K34 I11:I15 I16:J24 I25:I34 J25" name="Range1_1_2_1_10_2_1_1_1_1"/>
    <protectedRange sqref="M11:M15" name="Range1_2_1_2_1_10_1_1_1_1_1"/>
    <protectedRange sqref="Q10" name="Range1_17_1_1_1_1_1"/>
    <protectedRange sqref="AG10" name="Range1_18_1_1_1_1_1"/>
    <protectedRange sqref="AS16:AS34" name="Range1_1_1_1_1_1"/>
    <protectedRange sqref="P3:U5" name="Range1_16_1_1_1_1_1_1"/>
    <protectedRange sqref="C63" name="Range2_1_3_1_1_1_1"/>
    <protectedRange sqref="H11:H34" name="Range1_1_1_1_1_1_1_1_1"/>
    <protectedRange sqref="S58:Y59 R59:R60 AA58:AU59 I62:I63 Z57:Z58" name="Range2_2_1_10_1_1_1_2_1_1"/>
    <protectedRange sqref="G63:H63 D61 R56:R57 E63" name="Range2_12_1_6_1_1_1_1"/>
    <protectedRange sqref="I60" name="Range2_2_12_1_7_1_1_2_1"/>
    <protectedRange sqref="D62:D63" name="Range2_1_1_1_1_11_1_2_1_1_2_1"/>
    <protectedRange sqref="F61" name="Range2_2_2_9_1_1_1_1_1_1"/>
    <protectedRange sqref="C62" name="Range2_1_1_2_1_1_1_1"/>
    <protectedRange sqref="C61" name="Range2_1_2_2_1_1_1_1"/>
    <protectedRange sqref="E61:E62 F62:F63 G61:H62" name="Range2_2_1_1_1_1_1_1"/>
    <protectedRange sqref="AS11:AS15" name="Range1_4_1_1_1_1_1_1"/>
    <protectedRange sqref="J11:J15 J26:J34" name="Range1_1_2_1_10_1_1_1_1_1_1"/>
    <protectedRange sqref="R66" name="Range2_2_1_10_1_1_1_1_1_1_1"/>
    <protectedRange sqref="T42:T43" name="Range2_12_5_1_1_4_2_1"/>
    <protectedRange sqref="B42" name="Range2_12_5_1_1_1_2_1"/>
    <protectedRange sqref="E42:H43" name="Range2_2_12_1_7_1_1_1_1_1"/>
    <protectedRange sqref="D42:D43" name="Range2_3_2_1_3_1_1_2_10_1_1_1_1_1_1_1"/>
    <protectedRange sqref="C42:C43" name="Range2_1_1_1_1_11_1_2_1_1_1_1_1"/>
    <protectedRange sqref="S40:S41" name="Range2_12_3_1_1_1_1_1_1"/>
    <protectedRange sqref="D40:H40 N40:R41" name="Range2_12_1_3_1_1_1_1_1_1"/>
    <protectedRange sqref="I40:M40 E41:M41" name="Range2_2_12_1_6_1_1_1_1_1_1"/>
    <protectedRange sqref="D41" name="Range2_1_1_1_1_11_1_1_1_1_1_1_1_1"/>
    <protectedRange sqref="C41" name="Range2_1_2_1_1_1_1_1_1_1"/>
    <protectedRange sqref="C40" name="Range2_3_1_1_1_1_1_1_1"/>
    <protectedRange sqref="S42:S43" name="Range2_12_5_1_1_4_1_1_1"/>
    <protectedRange sqref="Q42:R43" name="Range2_12_1_5_1_1_1_1_1_1_1"/>
    <protectedRange sqref="N42:P43" name="Range2_12_1_2_2_1_1_1_1_1_1_1"/>
    <protectedRange sqref="K42:M43" name="Range2_2_12_1_4_2_1_1_1_1_1_1_1"/>
    <protectedRange sqref="G44:H44" name="Range2_2_12_1_3_1_1_1_1_1_4_1_1_1_1"/>
    <protectedRange sqref="E44:F44" name="Range2_2_12_1_7_1_1_3_1_1_1_1"/>
    <protectedRange sqref="I42:J43" name="Range2_2_12_1_4_2_1_1_1_2_1_1_1_1"/>
    <protectedRange sqref="S44" name="Range2_12_5_1_1_2_3_1_1_1"/>
    <protectedRange sqref="Q44:R44" name="Range2_12_1_6_1_1_1_1_2_1_1_1"/>
    <protectedRange sqref="N44:P44" name="Range2_12_1_2_3_1_1_1_1_2_1_1_1"/>
    <protectedRange sqref="I44:M44" name="Range2_2_12_1_4_3_1_1_1_1_2_1_1_1"/>
    <protectedRange sqref="D44" name="Range2_2_12_1_3_1_2_1_1_1_2_1_2_1_1_1"/>
    <protectedRange sqref="S53" name="Range2_12_5_1_1_5_1_1_1_1"/>
    <protectedRange sqref="T51:T52" name="Range2_12_5_1_1_3_1_1"/>
    <protectedRange sqref="S51" name="Range2_12_4_1_1_1_4_2_2_2_1_1"/>
    <protectedRange sqref="S52" name="Range2_12_2_1_1_1_2_1_1_1_1_1"/>
    <protectedRange sqref="T50" name="Range2_12_5_1_1_2_1_1_1_1"/>
    <protectedRange sqref="T45:T47" name="Range2_12_5_1_1_3_1_1_1_1_1_1_1"/>
    <protectedRange sqref="S45:S47" name="Range2_12_5_1_1_2_3_1_1_1_1_1_1_1_1_1"/>
    <protectedRange sqref="Q45:R47" name="Range2_12_1_6_1_1_1_1_2_1_1_1_1_1_1_1_1"/>
    <protectedRange sqref="N45:P47" name="Range2_12_1_2_3_1_1_1_1_2_1_1_1_1_1_1_1_1"/>
    <protectedRange sqref="I45:M47" name="Range2_2_12_1_4_3_1_1_1_1_2_1_1_1_1_1_1_1_1"/>
    <protectedRange sqref="E45:H47" name="Range2_2_12_1_3_1_2_1_1_1_1_2_1_1_1_1_1_1_1_1"/>
    <protectedRange sqref="D45:D47" name="Range2_2_12_1_3_1_2_1_1_1_2_1_2_3_1_1_1_1_1_1"/>
    <protectedRange sqref="T48" name="Range2_12_5_1_1_2_1_1_1_1_1_1_1_1_1"/>
    <protectedRange sqref="S48" name="Range2_12_4_1_1_1_4_2_1_1_1_1_1_1_1_1"/>
    <protectedRange sqref="T49" name="Range2_12_5_1_1_6_1_1_1_1_1_1_1_1_1"/>
    <protectedRange sqref="S49" name="Range2_12_5_1_1_5_3_1_1_1_1_1_1_1_1_1"/>
    <protectedRange sqref="S50" name="Range2_12_4_1_1_1_4_2_2_1_1_1_1"/>
    <protectedRange sqref="O11:P15" name="Range1_16_3_1_1_7"/>
    <protectedRange sqref="Q11:Q15" name="Range1_16_3_1_1_3_1"/>
    <protectedRange sqref="Z11:Z15" name="Range1_16_3_1_1_4_1"/>
    <protectedRange sqref="AB11:AB15" name="Range1_16_3_1_1_5_1"/>
    <protectedRange sqref="AG11:AG15" name="Range1_16_3_1_1_6_1"/>
    <protectedRange sqref="R54:R55" name="Range2_12_1_6_1_1_1_1_1"/>
    <protectedRange sqref="R53" name="Range2_12_1_6_1_1_4_1_1_1_1_1_1_1_1_1_1_1_1_1"/>
    <protectedRange sqref="D54:E54 D50:E50" name="Range2_2_12_1_3_1_2_1_1_1_2_1_1_1_1_3_1_1_1_1_1_1_1_1_1"/>
    <protectedRange sqref="F54 F50" name="Range2_2_12_1_3_1_2_1_1_1_3_1_1_1_1_1_3_1_1_1_1_1_1_1_1_1"/>
    <protectedRange sqref="Q51:R51" name="Range2_12_1_6_1_1_1_2_3_2_1_1_3_1_1_1"/>
    <protectedRange sqref="N51:P51" name="Range2_12_1_2_3_1_1_1_2_3_2_1_1_3_1_1_1"/>
    <protectedRange sqref="K51:M51" name="Range2_2_12_1_4_3_1_1_1_3_3_2_1_1_3_1_1_1"/>
    <protectedRange sqref="J51" name="Range2_2_12_1_4_3_1_1_1_3_2_1_2_2_1_1_1"/>
    <protectedRange sqref="G52:H52" name="Range2_2_12_1_3_1_2_1_1_1_2_1_1_1_1_1_1_2_1_1_1_1_1"/>
    <protectedRange sqref="D52:E52" name="Range2_2_12_1_3_1_2_1_1_1_2_1_1_1_1_3_1_1_1_1_1_1_1"/>
    <protectedRange sqref="F52" name="Range2_2_12_1_3_1_2_1_1_1_3_1_1_1_1_1_3_1_1_1_1_1_1_1"/>
    <protectedRange sqref="Q52:R52" name="Range2_12_1_6_1_1_1_2_3_1_1_3_1_1_1_1_1_1_1_1_1_1"/>
    <protectedRange sqref="N52:P52" name="Range2_12_1_2_3_1_1_1_2_3_1_1_3_1_1_1_1_1_1_1_1_1_1"/>
    <protectedRange sqref="J52:M52" name="Range2_2_12_1_4_3_1_1_1_3_3_1_1_3_1_1_1_1_1_1_1_1_1_1"/>
    <protectedRange sqref="I51:I52" name="Range2_2_12_1_4_3_1_1_1_2_1_2_1_1_3_1_1_1_1_1_1_1_1_1"/>
    <protectedRange sqref="G54:H54 G50:H50" name="Range2_2_12_1_3_1_2_1_1_1_2_1_3_1_1_3_1_1_1_1_1_1_1_1_1_1"/>
    <protectedRange sqref="Q48:R48" name="Range2_12_1_6_1_1_1_2_3_2_1_1_1_1_1_1_1_1_1"/>
    <protectedRange sqref="N48:P48" name="Range2_12_1_2_3_1_1_1_2_3_2_1_1_1_1_1_1_1_1_1"/>
    <protectedRange sqref="J48:M48" name="Range2_2_12_1_4_3_1_1_1_3_3_2_1_1_1_1_1_1_1_1_1"/>
    <protectedRange sqref="I48" name="Range2_2_12_1_4_3_1_1_1_2_1_2_2_1_1_1_1_1_1_1_1"/>
    <protectedRange sqref="G48:H48 D48:E48" name="Range2_2_12_1_3_1_2_1_1_1_2_1_3_2_1_1_1_1_1_1_1_1"/>
    <protectedRange sqref="F48" name="Range2_2_12_1_3_1_2_1_1_1_1_1_2_2_1_1_1_1_1_1_1_1"/>
    <protectedRange sqref="Q49:R49" name="Range2_12_1_6_1_1_1_2_3_2_1_1_2_1_1_1_1_1_1_1_1"/>
    <protectedRange sqref="N49:P49" name="Range2_12_1_2_3_1_1_1_2_3_2_1_1_2_1_1_1_1_1_1_1_1"/>
    <protectedRange sqref="J49:M49" name="Range2_2_12_1_4_3_1_1_1_3_3_2_1_1_2_1_1_1_1_1_1_1_1"/>
    <protectedRange sqref="I49" name="Range2_2_12_1_4_3_1_1_1_2_1_2_2_1_2_1_1_1_1_1_1_1_1"/>
    <protectedRange sqref="D49:E49 G49:H49" name="Range2_2_12_1_3_1_2_1_1_1_2_1_3_2_1_2_1_1_1_1_1_1_2_1"/>
    <protectedRange sqref="F49" name="Range2_2_12_1_3_1_2_1_1_1_1_1_2_2_1_2_1_1_1_1_1_1_2_1"/>
    <protectedRange sqref="Q50:R50" name="Range2_12_1_6_1_1_1_2_3_2_1_1_1_1_1_1_1"/>
    <protectedRange sqref="N50:P50" name="Range2_12_1_2_3_1_1_1_2_3_2_1_1_1_1_1_1_1"/>
    <protectedRange sqref="K50:M50" name="Range2_2_12_1_4_3_1_1_1_3_3_2_1_1_1_1_1_1_1"/>
    <protectedRange sqref="J50" name="Range2_2_12_1_4_3_1_1_1_3_2_1_2_1_1_1_1_1"/>
    <protectedRange sqref="D51:E51" name="Range2_2_12_1_3_1_2_1_1_1_2_1_2_3_2_1_1_1_1_1"/>
    <protectedRange sqref="I50" name="Range2_2_12_1_4_2_1_1_1_4_1_2_1_1_1_2_1_1_1_1_1"/>
    <protectedRange sqref="F51:H51" name="Range2_2_12_1_3_1_1_1_1_1_4_1_2_1_2_1_2_1_1_1_1_1"/>
    <protectedRange sqref="N55:Q55" name="Range2_12_1_6_1_1_2_1_1"/>
    <protectedRange sqref="I55:M55" name="Range2_2_12_1_7_1_1_3_1_1"/>
    <protectedRange sqref="N54:Q54" name="Range2_12_1_6_1_1_4_1_1_1_1_1_1_1_1_1_1_2_1_1"/>
    <protectedRange sqref="J54:M54" name="Range2_2_12_1_7_1_1_6_1_1_1_1_1_1_1_1_1_1_2_1_1"/>
    <protectedRange sqref="I54" name="Range2_2_12_1_4_3_1_1_1_5_1_1_1_1_1_1_1_1_1_1_1_2_1_1"/>
    <protectedRange sqref="Q53" name="Range2_12_1_4_1_1_1_1_1_1_1_1_1_1_1_1_1_1_2_1_1"/>
    <protectedRange sqref="N53:P53" name="Range2_12_1_2_1_1_1_1_1_1_1_1_1_1_1_1_1_1_1_2_1_1"/>
    <protectedRange sqref="J53:M53" name="Range2_2_12_1_4_1_1_1_1_1_1_1_1_1_1_1_1_1_1_1_2_1_1"/>
    <protectedRange sqref="I53" name="Range2_2_12_1_4_3_1_1_1_3_3_1_1_3_1_1_1_1_1_1_3_1_1"/>
    <protectedRange sqref="D56:E56 G56:H56" name="Range2_2_12_1_3_3_1_1_1_2_1_1_1_1_1_1_1_1_1_1_1_2_1_1"/>
    <protectedRange sqref="F56" name="Range2_2_12_1_3_1_2_1_1_1_2_1_3_1_1_3_1_1_1_1_1_1_3_1_1"/>
    <protectedRange sqref="D55:E55" name="Range2_2_12_1_3_1_2_1_1_1_2_1_1_1_1_3_1_1_1_1_1_1_2_1_1"/>
    <protectedRange sqref="F55" name="Range2_2_12_1_3_1_2_1_1_1_3_1_1_1_1_1_3_1_1_1_1_1_1_2_1_1"/>
    <protectedRange sqref="G55:H55" name="Range2_2_12_1_3_1_2_1_1_1_2_1_3_1_1_3_1_1_1_1_1_1_1_2_1_1"/>
    <protectedRange sqref="D53:E53 G53:H53" name="Range2_2_12_1_3_1_2_1_1_1_2_1_3_2_1_2_1_1_1_1_1_1_1_1_1"/>
    <protectedRange sqref="F53" name="Range2_2_12_1_3_1_2_1_1_1_1_1_2_2_1_2_1_1_1_1_1_1_1_1_1"/>
    <protectedRange sqref="N59:Q59" name="Range2_12_5_1_1_5_1_1"/>
    <protectedRange sqref="J59:M59" name="Range2_2_12_2_1_1_1_1_1"/>
    <protectedRange sqref="J57:Q58" name="Range2_2_1_10_1_1_1_2_1_1_1"/>
    <protectedRange sqref="I58:I59 G59:H59 F59:F60 E59" name="Range2_2_12_1_7_1_1_2_1_1"/>
    <protectedRange sqref="E60 G60:H60" name="Range2_2_2_9_1_1_1_1_1_1_1"/>
    <protectedRange sqref="C60" name="Range2_3_2_1_1_1_1_1"/>
    <protectedRange sqref="C59" name="Range2_5_1_1_1_1_1_1"/>
    <protectedRange sqref="I57" name="Range2_2_1_1_1_1_1_1_1"/>
    <protectedRange sqref="D59:D60" name="Range2_1_1_1_1_1_1_1_1_1_1_1"/>
    <protectedRange sqref="N56:Q56" name="Range2_12_1_6_1_1_2_1_2"/>
    <protectedRange sqref="D58:E58 G58:H58 I56:M56" name="Range2_2_12_1_7_1_1_3_1_2"/>
    <protectedRange sqref="C58" name="Range2_1_1_2_1_1_2_1_1"/>
    <protectedRange sqref="F58" name="Range2_2_12_1_1_1_1_1_2_1_1"/>
    <protectedRange sqref="G57:H57" name="Range2_2_12_1_3_1_2_1_1_1_3_1_1_1_1_1_1_1_2_1_1_2_1_1"/>
    <protectedRange sqref="D57:E57" name="Range2_2_12_1_3_3_1_1_1_2_1_1_1_1_1_1_1_1_1_1_1_2_1_2"/>
    <protectedRange sqref="F57" name="Range2_2_12_1_3_1_2_1_1_1_2_1_3_1_1_3_1_1_1_1_1_1_3_1_2"/>
    <protectedRange sqref="B60:B62" name="Range2_12_5_1_1_2_1_3_1"/>
    <protectedRange sqref="B53" name="Range2_12_5_1_1_1_2_1_1_1_1_1_1_1_1_2_1_1"/>
    <protectedRange sqref="B52" name="Range2_12_5_1_1_2_1_4_1_1_1_2_1_1_1_1_1_1_1_1_2_1_1"/>
    <protectedRange sqref="B54 B50" name="Range2_12_5_1_1_1_2_1_1_1_1_1_1_1_1_1_1_1"/>
    <protectedRange sqref="B57:B59" name="Range2_12_5_1_1_2_1_3_1_1"/>
    <protectedRange sqref="B55" name="Range2_12_5_1_1_2_2_1_3_1_1_1_1_1_1_1_1_1_1_1_1_1_1"/>
    <protectedRange sqref="B56" name="Range2_12_5_1_1_2_1_4_1_1_1_2_1_1_1_1_1_1_1_1_1_1_1"/>
    <protectedRange sqref="B43" name="Range2_12_5_1_1_1_2_1_1"/>
    <protectedRange sqref="F16:F22" name="Range1_16_3_1_1_2_1_1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Y15 AA11:AA15 AC11:AE15 X16:AE34">
    <cfRule type="containsText" dxfId="112" priority="21" operator="containsText" text="N/A">
      <formula>NOT(ISERROR(SEARCH("N/A",X11)))</formula>
    </cfRule>
    <cfRule type="cellIs" dxfId="111" priority="39" operator="equal">
      <formula>0</formula>
    </cfRule>
  </conditionalFormatting>
  <conditionalFormatting sqref="X11:Y15 AA11:AA15 AC11:AE15 X16:AE34">
    <cfRule type="cellIs" dxfId="110" priority="38" operator="greaterThanOrEqual">
      <formula>1185</formula>
    </cfRule>
  </conditionalFormatting>
  <conditionalFormatting sqref="X11:Y15 AA11:AA15 AC11:AE15 X16:AE34">
    <cfRule type="cellIs" dxfId="109" priority="37" operator="between">
      <formula>0.1</formula>
      <formula>1184</formula>
    </cfRule>
  </conditionalFormatting>
  <conditionalFormatting sqref="X8 AJ11:AO15 AK33:AL34 AK16 AM16 AO33:AO34 AL16:AL34 AN16:AN34">
    <cfRule type="cellIs" dxfId="108" priority="36" operator="equal">
      <formula>0</formula>
    </cfRule>
  </conditionalFormatting>
  <conditionalFormatting sqref="X8 AJ11:AO15 AK33:AL34 AK16 AM16 AO33:AO34 AL16:AL34 AN16:AN34">
    <cfRule type="cellIs" dxfId="107" priority="35" operator="greaterThan">
      <formula>1179</formula>
    </cfRule>
  </conditionalFormatting>
  <conditionalFormatting sqref="X8 AJ11:AO15 AK33:AL34 AK16 AM16 AO33:AO34 AL16:AL34 AN16:AN34">
    <cfRule type="cellIs" dxfId="106" priority="34" operator="greaterThan">
      <formula>99</formula>
    </cfRule>
  </conditionalFormatting>
  <conditionalFormatting sqref="X8 AJ11:AO15 AK33:AL34 AK16 AM16 AO33:AO34 AL16:AL34 AN16:AN34">
    <cfRule type="cellIs" dxfId="105" priority="33" operator="greaterThan">
      <formula>0.99</formula>
    </cfRule>
  </conditionalFormatting>
  <conditionalFormatting sqref="AB8">
    <cfRule type="cellIs" dxfId="104" priority="32" operator="equal">
      <formula>0</formula>
    </cfRule>
  </conditionalFormatting>
  <conditionalFormatting sqref="AB8">
    <cfRule type="cellIs" dxfId="103" priority="31" operator="greaterThan">
      <formula>1179</formula>
    </cfRule>
  </conditionalFormatting>
  <conditionalFormatting sqref="AB8">
    <cfRule type="cellIs" dxfId="102" priority="30" operator="greaterThan">
      <formula>99</formula>
    </cfRule>
  </conditionalFormatting>
  <conditionalFormatting sqref="AB8">
    <cfRule type="cellIs" dxfId="101" priority="29" operator="greaterThan">
      <formula>0.99</formula>
    </cfRule>
  </conditionalFormatting>
  <conditionalFormatting sqref="AQ11:AQ34">
    <cfRule type="cellIs" dxfId="100" priority="28" operator="equal">
      <formula>0</formula>
    </cfRule>
  </conditionalFormatting>
  <conditionalFormatting sqref="AQ11:AQ34">
    <cfRule type="cellIs" dxfId="99" priority="27" operator="greaterThan">
      <formula>1179</formula>
    </cfRule>
  </conditionalFormatting>
  <conditionalFormatting sqref="AQ11:AQ34">
    <cfRule type="cellIs" dxfId="98" priority="26" operator="greaterThan">
      <formula>99</formula>
    </cfRule>
  </conditionalFormatting>
  <conditionalFormatting sqref="AQ11:AQ34">
    <cfRule type="cellIs" dxfId="97" priority="25" operator="greaterThan">
      <formula>0.99</formula>
    </cfRule>
  </conditionalFormatting>
  <conditionalFormatting sqref="AI11:AI34">
    <cfRule type="cellIs" dxfId="96" priority="24" operator="greaterThan">
      <formula>$AI$8</formula>
    </cfRule>
  </conditionalFormatting>
  <conditionalFormatting sqref="AH11:AH34">
    <cfRule type="cellIs" dxfId="95" priority="22" operator="greaterThan">
      <formula>$AH$8</formula>
    </cfRule>
    <cfRule type="cellIs" dxfId="94" priority="23" operator="greaterThan">
      <formula>$AH$8</formula>
    </cfRule>
  </conditionalFormatting>
  <conditionalFormatting sqref="Z11:Z15">
    <cfRule type="containsText" dxfId="93" priority="17" operator="containsText" text="N/A">
      <formula>NOT(ISERROR(SEARCH("N/A",Z11)))</formula>
    </cfRule>
    <cfRule type="cellIs" dxfId="92" priority="20" operator="equal">
      <formula>0</formula>
    </cfRule>
  </conditionalFormatting>
  <conditionalFormatting sqref="Z11:Z15">
    <cfRule type="cellIs" dxfId="91" priority="19" operator="greaterThanOrEqual">
      <formula>1185</formula>
    </cfRule>
  </conditionalFormatting>
  <conditionalFormatting sqref="Z11:Z15">
    <cfRule type="cellIs" dxfId="90" priority="18" operator="between">
      <formula>0.1</formula>
      <formula>1184</formula>
    </cfRule>
  </conditionalFormatting>
  <conditionalFormatting sqref="AB11:AB15">
    <cfRule type="containsText" dxfId="89" priority="13" operator="containsText" text="N/A">
      <formula>NOT(ISERROR(SEARCH("N/A",AB11)))</formula>
    </cfRule>
    <cfRule type="cellIs" dxfId="88" priority="16" operator="equal">
      <formula>0</formula>
    </cfRule>
  </conditionalFormatting>
  <conditionalFormatting sqref="AB11:AB15">
    <cfRule type="cellIs" dxfId="87" priority="15" operator="greaterThanOrEqual">
      <formula>1185</formula>
    </cfRule>
  </conditionalFormatting>
  <conditionalFormatting sqref="AB11:AB15">
    <cfRule type="cellIs" dxfId="86" priority="14" operator="between">
      <formula>0.1</formula>
      <formula>1184</formula>
    </cfRule>
  </conditionalFormatting>
  <conditionalFormatting sqref="AP11:AP34">
    <cfRule type="cellIs" dxfId="85" priority="12" operator="equal">
      <formula>0</formula>
    </cfRule>
  </conditionalFormatting>
  <conditionalFormatting sqref="AP11:AP34">
    <cfRule type="cellIs" dxfId="84" priority="11" operator="greaterThan">
      <formula>1179</formula>
    </cfRule>
  </conditionalFormatting>
  <conditionalFormatting sqref="AP11:AP34">
    <cfRule type="cellIs" dxfId="83" priority="10" operator="greaterThan">
      <formula>99</formula>
    </cfRule>
  </conditionalFormatting>
  <conditionalFormatting sqref="AP11:AP34">
    <cfRule type="cellIs" dxfId="82" priority="9" operator="greaterThan">
      <formula>0.99</formula>
    </cfRule>
  </conditionalFormatting>
  <conditionalFormatting sqref="AJ16:AJ34 AO16:AO32 AM17:AM34 AK17:AK32">
    <cfRule type="cellIs" dxfId="81" priority="8" operator="equal">
      <formula>0</formula>
    </cfRule>
  </conditionalFormatting>
  <conditionalFormatting sqref="AJ16:AJ34 AO16:AO32 AM17:AM34 AK17:AK32">
    <cfRule type="cellIs" dxfId="80" priority="7" operator="greaterThan">
      <formula>1179</formula>
    </cfRule>
  </conditionalFormatting>
  <conditionalFormatting sqref="AJ16:AJ34 AO16:AO32 AM17:AM34 AK17:AK32">
    <cfRule type="cellIs" dxfId="79" priority="6" operator="greaterThan">
      <formula>99</formula>
    </cfRule>
  </conditionalFormatting>
  <conditionalFormatting sqref="AJ16:AJ34 AO16:AO32 AM17:AM34 AK17:AK32">
    <cfRule type="cellIs" dxfId="78" priority="5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P3:P5">
      <formula1>$AY$10:$AY$41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3"/>
  <sheetViews>
    <sheetView showGridLines="0" topLeftCell="A41" zoomScaleNormal="100" workbookViewId="0">
      <selection activeCell="B54" sqref="B54:B59"/>
    </sheetView>
  </sheetViews>
  <sheetFormatPr defaultRowHeight="15" x14ac:dyDescent="0.25"/>
  <cols>
    <col min="1" max="1" width="7.140625" style="301" customWidth="1"/>
    <col min="2" max="2" width="10.5703125" style="301" customWidth="1"/>
    <col min="3" max="3" width="14" style="301" customWidth="1"/>
    <col min="4" max="7" width="9.28515625" style="301" bestFit="1" customWidth="1"/>
    <col min="8" max="8" width="20.42578125" style="301" customWidth="1"/>
    <col min="9" max="10" width="9.28515625" style="301" bestFit="1" customWidth="1"/>
    <col min="11" max="11" width="9" style="301" customWidth="1"/>
    <col min="12" max="14" width="9.140625" style="301" hidden="1" customWidth="1"/>
    <col min="15" max="16" width="9.28515625" style="301" bestFit="1" customWidth="1"/>
    <col min="17" max="18" width="9.140625" style="301" customWidth="1"/>
    <col min="19" max="19" width="11.85546875" style="301" bestFit="1" customWidth="1"/>
    <col min="20" max="20" width="10.5703125" style="301" bestFit="1" customWidth="1"/>
    <col min="21" max="22" width="9.28515625" style="301" bestFit="1" customWidth="1"/>
    <col min="23" max="32" width="9.140625" style="301"/>
    <col min="33" max="33" width="10.42578125" style="301" bestFit="1" customWidth="1"/>
    <col min="34" max="44" width="9.140625" style="301"/>
    <col min="45" max="45" width="83.85546875" style="161" customWidth="1"/>
    <col min="46" max="47" width="9.140625" style="254"/>
    <col min="48" max="48" width="29.7109375" style="254" customWidth="1"/>
    <col min="49" max="49" width="22" style="254" customWidth="1"/>
    <col min="50" max="50" width="9.140625" style="254"/>
    <col min="51" max="51" width="38.5703125" style="254" bestFit="1" customWidth="1"/>
    <col min="52" max="16384" width="9.140625" style="301"/>
  </cols>
  <sheetData>
    <row r="2" spans="2:51" ht="21" x14ac:dyDescent="0.25">
      <c r="B2" s="151"/>
      <c r="C2" s="254"/>
      <c r="D2" s="254"/>
      <c r="E2" s="152"/>
      <c r="F2" s="152"/>
      <c r="G2" s="254"/>
      <c r="H2" s="153"/>
      <c r="I2" s="153"/>
      <c r="J2" s="254"/>
      <c r="K2" s="153"/>
      <c r="L2" s="153"/>
      <c r="M2" s="254"/>
      <c r="N2" s="254"/>
      <c r="O2" s="154"/>
      <c r="P2" s="155" t="s">
        <v>0</v>
      </c>
      <c r="Q2" s="155"/>
      <c r="R2" s="156"/>
      <c r="S2" s="157"/>
      <c r="T2" s="158"/>
      <c r="U2" s="158"/>
      <c r="V2" s="159"/>
      <c r="W2" s="160"/>
      <c r="X2" s="158"/>
      <c r="Y2" s="158"/>
      <c r="Z2" s="158"/>
      <c r="AA2" s="158"/>
      <c r="AB2" s="158"/>
      <c r="AC2" s="158"/>
      <c r="AD2" s="158"/>
      <c r="AE2" s="158"/>
      <c r="AM2" s="254"/>
      <c r="AN2" s="254"/>
      <c r="AO2" s="254"/>
      <c r="AP2" s="254"/>
      <c r="AQ2" s="254"/>
      <c r="AR2" s="254"/>
    </row>
    <row r="3" spans="2:51" ht="21" x14ac:dyDescent="0.25">
      <c r="B3" s="162" t="s">
        <v>1</v>
      </c>
      <c r="C3" s="162"/>
      <c r="D3" s="162"/>
      <c r="E3" s="254"/>
      <c r="F3" s="153"/>
      <c r="G3" s="153"/>
      <c r="H3" s="254"/>
      <c r="I3" s="254"/>
      <c r="J3" s="254"/>
      <c r="K3" s="163"/>
      <c r="L3" s="164"/>
      <c r="M3" s="254"/>
      <c r="N3" s="254"/>
      <c r="O3" s="165" t="s">
        <v>2</v>
      </c>
      <c r="P3" s="367" t="s">
        <v>134</v>
      </c>
      <c r="Q3" s="368"/>
      <c r="R3" s="368"/>
      <c r="S3" s="368"/>
      <c r="T3" s="368"/>
      <c r="U3" s="369"/>
      <c r="V3" s="166"/>
      <c r="W3" s="166"/>
      <c r="X3" s="166"/>
      <c r="Y3" s="166"/>
      <c r="Z3" s="166"/>
      <c r="AH3" s="254"/>
      <c r="AI3" s="254"/>
      <c r="AJ3" s="254"/>
      <c r="AK3" s="254"/>
      <c r="AL3" s="161"/>
      <c r="AM3" s="254"/>
      <c r="AN3" s="254"/>
      <c r="AO3" s="254"/>
      <c r="AP3" s="254"/>
      <c r="AQ3" s="254"/>
      <c r="AR3" s="254"/>
      <c r="AS3" s="254"/>
    </row>
    <row r="4" spans="2:51" x14ac:dyDescent="0.25">
      <c r="B4" s="167" t="s">
        <v>4</v>
      </c>
      <c r="C4" s="167"/>
      <c r="D4" s="167"/>
      <c r="E4" s="254"/>
      <c r="F4" s="168"/>
      <c r="G4" s="254"/>
      <c r="H4" s="254"/>
      <c r="I4" s="254"/>
      <c r="J4" s="254"/>
      <c r="K4" s="254"/>
      <c r="L4" s="254"/>
      <c r="M4" s="254"/>
      <c r="N4" s="254"/>
      <c r="O4" s="165" t="s">
        <v>5</v>
      </c>
      <c r="P4" s="367" t="s">
        <v>135</v>
      </c>
      <c r="Q4" s="368"/>
      <c r="R4" s="368"/>
      <c r="S4" s="368"/>
      <c r="T4" s="368"/>
      <c r="U4" s="369"/>
      <c r="V4" s="166"/>
      <c r="W4" s="166"/>
      <c r="X4" s="166"/>
      <c r="Y4" s="166"/>
      <c r="Z4" s="166"/>
      <c r="AH4" s="254"/>
      <c r="AI4" s="254"/>
      <c r="AJ4" s="254"/>
      <c r="AK4" s="254"/>
      <c r="AL4" s="161"/>
      <c r="AM4" s="254"/>
      <c r="AN4" s="254"/>
      <c r="AO4" s="254"/>
      <c r="AP4" s="254"/>
      <c r="AQ4" s="254"/>
      <c r="AR4" s="254"/>
      <c r="AS4" s="254"/>
    </row>
    <row r="5" spans="2:51" x14ac:dyDescent="0.25">
      <c r="B5" s="254"/>
      <c r="C5" s="254"/>
      <c r="D5" s="254"/>
      <c r="E5" s="169"/>
      <c r="F5" s="169"/>
      <c r="G5" s="254"/>
      <c r="H5" s="254"/>
      <c r="I5" s="254"/>
      <c r="J5" s="254"/>
      <c r="K5" s="254"/>
      <c r="L5" s="254"/>
      <c r="M5" s="254"/>
      <c r="N5" s="254"/>
      <c r="O5" s="165" t="s">
        <v>6</v>
      </c>
      <c r="P5" s="367" t="s">
        <v>133</v>
      </c>
      <c r="Q5" s="368"/>
      <c r="R5" s="368"/>
      <c r="S5" s="368"/>
      <c r="T5" s="368"/>
      <c r="U5" s="369"/>
      <c r="V5" s="166"/>
      <c r="W5" s="166"/>
      <c r="X5" s="166"/>
      <c r="Y5" s="166"/>
      <c r="Z5" s="166"/>
      <c r="AH5" s="254"/>
      <c r="AI5" s="254"/>
      <c r="AJ5" s="254"/>
      <c r="AK5" s="254"/>
      <c r="AL5" s="161"/>
      <c r="AM5" s="254"/>
      <c r="AN5" s="254"/>
      <c r="AO5" s="254"/>
      <c r="AP5" s="254"/>
      <c r="AQ5" s="254"/>
      <c r="AR5" s="254"/>
      <c r="AS5" s="254"/>
    </row>
    <row r="6" spans="2:51" x14ac:dyDescent="0.25">
      <c r="B6" s="367" t="s">
        <v>7</v>
      </c>
      <c r="C6" s="369"/>
      <c r="D6" s="370" t="s">
        <v>8</v>
      </c>
      <c r="E6" s="371"/>
      <c r="F6" s="371"/>
      <c r="G6" s="371"/>
      <c r="H6" s="372"/>
      <c r="I6" s="254"/>
      <c r="J6" s="254"/>
      <c r="K6" s="165"/>
      <c r="L6" s="373">
        <v>41686</v>
      </c>
      <c r="M6" s="373"/>
      <c r="N6" s="170"/>
      <c r="O6" s="170"/>
      <c r="P6" s="171"/>
      <c r="Q6" s="171"/>
      <c r="R6" s="171"/>
      <c r="S6" s="171"/>
      <c r="T6" s="171"/>
      <c r="U6" s="171"/>
      <c r="V6" s="171"/>
      <c r="W6" s="172"/>
      <c r="X6" s="172"/>
      <c r="Y6" s="172"/>
      <c r="Z6" s="172"/>
      <c r="AA6" s="172"/>
      <c r="AB6" s="172"/>
      <c r="AC6" s="172"/>
      <c r="AD6" s="172"/>
      <c r="AE6" s="172"/>
      <c r="AJ6" s="302"/>
      <c r="AM6" s="174"/>
      <c r="AN6" s="174"/>
      <c r="AO6" s="174"/>
      <c r="AP6" s="174"/>
      <c r="AQ6" s="174"/>
      <c r="AR6" s="174"/>
      <c r="AS6" s="175"/>
    </row>
    <row r="7" spans="2:51" ht="36" x14ac:dyDescent="0.25">
      <c r="B7" s="374" t="s">
        <v>9</v>
      </c>
      <c r="C7" s="375"/>
      <c r="D7" s="374" t="s">
        <v>10</v>
      </c>
      <c r="E7" s="376"/>
      <c r="F7" s="376"/>
      <c r="G7" s="375"/>
      <c r="H7" s="359" t="s">
        <v>11</v>
      </c>
      <c r="I7" s="360" t="s">
        <v>12</v>
      </c>
      <c r="J7" s="360" t="s">
        <v>13</v>
      </c>
      <c r="K7" s="360" t="s">
        <v>14</v>
      </c>
      <c r="L7" s="161"/>
      <c r="M7" s="161"/>
      <c r="N7" s="161"/>
      <c r="O7" s="359" t="s">
        <v>15</v>
      </c>
      <c r="P7" s="374" t="s">
        <v>16</v>
      </c>
      <c r="Q7" s="376"/>
      <c r="R7" s="376"/>
      <c r="S7" s="376"/>
      <c r="T7" s="375"/>
      <c r="U7" s="387" t="s">
        <v>17</v>
      </c>
      <c r="V7" s="387"/>
      <c r="W7" s="360" t="s">
        <v>18</v>
      </c>
      <c r="X7" s="374" t="s">
        <v>19</v>
      </c>
      <c r="Y7" s="375"/>
      <c r="Z7" s="374" t="s">
        <v>20</v>
      </c>
      <c r="AA7" s="375"/>
      <c r="AB7" s="374" t="s">
        <v>21</v>
      </c>
      <c r="AC7" s="375"/>
      <c r="AD7" s="374" t="s">
        <v>22</v>
      </c>
      <c r="AE7" s="375"/>
      <c r="AF7" s="360" t="s">
        <v>23</v>
      </c>
      <c r="AG7" s="360" t="s">
        <v>24</v>
      </c>
      <c r="AH7" s="360" t="s">
        <v>25</v>
      </c>
      <c r="AI7" s="360" t="s">
        <v>26</v>
      </c>
      <c r="AJ7" s="374" t="s">
        <v>27</v>
      </c>
      <c r="AK7" s="376"/>
      <c r="AL7" s="376"/>
      <c r="AM7" s="376"/>
      <c r="AN7" s="375"/>
      <c r="AO7" s="374" t="s">
        <v>28</v>
      </c>
      <c r="AP7" s="376"/>
      <c r="AQ7" s="375"/>
      <c r="AR7" s="360" t="s">
        <v>29</v>
      </c>
      <c r="AS7" s="176"/>
      <c r="AT7" s="161"/>
      <c r="AU7" s="161"/>
      <c r="AV7" s="161"/>
      <c r="AW7" s="161"/>
      <c r="AX7" s="161"/>
      <c r="AY7" s="161"/>
    </row>
    <row r="8" spans="2:51" x14ac:dyDescent="0.25">
      <c r="B8" s="377">
        <v>41972</v>
      </c>
      <c r="C8" s="378"/>
      <c r="D8" s="379" t="s">
        <v>30</v>
      </c>
      <c r="E8" s="380"/>
      <c r="F8" s="380"/>
      <c r="G8" s="381"/>
      <c r="H8" s="177"/>
      <c r="I8" s="379" t="s">
        <v>30</v>
      </c>
      <c r="J8" s="380"/>
      <c r="K8" s="381"/>
      <c r="L8" s="178"/>
      <c r="M8" s="178"/>
      <c r="N8" s="178"/>
      <c r="O8" s="177" t="s">
        <v>31</v>
      </c>
      <c r="P8" s="177" t="s">
        <v>31</v>
      </c>
      <c r="Q8" s="177" t="s">
        <v>32</v>
      </c>
      <c r="R8" s="177" t="s">
        <v>32</v>
      </c>
      <c r="S8" s="177" t="s">
        <v>31</v>
      </c>
      <c r="T8" s="177" t="s">
        <v>33</v>
      </c>
      <c r="U8" s="382" t="s">
        <v>34</v>
      </c>
      <c r="V8" s="382"/>
      <c r="W8" s="179" t="s">
        <v>35</v>
      </c>
      <c r="X8" s="383">
        <v>0</v>
      </c>
      <c r="Y8" s="384"/>
      <c r="Z8" s="385" t="s">
        <v>36</v>
      </c>
      <c r="AA8" s="386"/>
      <c r="AB8" s="383">
        <v>1185</v>
      </c>
      <c r="AC8" s="384"/>
      <c r="AD8" s="388">
        <v>800</v>
      </c>
      <c r="AE8" s="389"/>
      <c r="AF8" s="177"/>
      <c r="AG8" s="179">
        <f>AG34-AG10</f>
        <v>26498</v>
      </c>
      <c r="AH8" s="180"/>
      <c r="AI8" s="180"/>
      <c r="AJ8" s="177" t="s">
        <v>37</v>
      </c>
      <c r="AK8" s="177" t="s">
        <v>37</v>
      </c>
      <c r="AL8" s="177" t="s">
        <v>37</v>
      </c>
      <c r="AM8" s="177" t="s">
        <v>37</v>
      </c>
      <c r="AN8" s="177" t="s">
        <v>37</v>
      </c>
      <c r="AO8" s="177" t="s">
        <v>37</v>
      </c>
      <c r="AP8" s="177" t="s">
        <v>32</v>
      </c>
      <c r="AQ8" s="177" t="s">
        <v>32</v>
      </c>
      <c r="AR8" s="177" t="s">
        <v>38</v>
      </c>
      <c r="AS8" s="176"/>
      <c r="AV8" s="181" t="s">
        <v>39</v>
      </c>
    </row>
    <row r="9" spans="2:51" ht="60" x14ac:dyDescent="0.25">
      <c r="B9" s="390" t="s">
        <v>40</v>
      </c>
      <c r="C9" s="390"/>
      <c r="D9" s="391" t="s">
        <v>41</v>
      </c>
      <c r="E9" s="392"/>
      <c r="F9" s="393" t="s">
        <v>42</v>
      </c>
      <c r="G9" s="392"/>
      <c r="H9" s="394" t="s">
        <v>43</v>
      </c>
      <c r="I9" s="390" t="s">
        <v>44</v>
      </c>
      <c r="J9" s="390"/>
      <c r="K9" s="390"/>
      <c r="L9" s="360" t="s">
        <v>45</v>
      </c>
      <c r="M9" s="387" t="s">
        <v>46</v>
      </c>
      <c r="N9" s="182" t="s">
        <v>47</v>
      </c>
      <c r="O9" s="395" t="s">
        <v>48</v>
      </c>
      <c r="P9" s="395" t="s">
        <v>49</v>
      </c>
      <c r="Q9" s="183" t="s">
        <v>50</v>
      </c>
      <c r="R9" s="402" t="s">
        <v>51</v>
      </c>
      <c r="S9" s="403"/>
      <c r="T9" s="404"/>
      <c r="U9" s="361" t="s">
        <v>52</v>
      </c>
      <c r="V9" s="361" t="s">
        <v>53</v>
      </c>
      <c r="W9" s="390" t="s">
        <v>54</v>
      </c>
      <c r="X9" s="408" t="s">
        <v>55</v>
      </c>
      <c r="Y9" s="409"/>
      <c r="Z9" s="409"/>
      <c r="AA9" s="409"/>
      <c r="AB9" s="409"/>
      <c r="AC9" s="409"/>
      <c r="AD9" s="409"/>
      <c r="AE9" s="410"/>
      <c r="AF9" s="363" t="s">
        <v>56</v>
      </c>
      <c r="AG9" s="363" t="s">
        <v>57</v>
      </c>
      <c r="AH9" s="397" t="s">
        <v>58</v>
      </c>
      <c r="AI9" s="411" t="s">
        <v>59</v>
      </c>
      <c r="AJ9" s="361" t="s">
        <v>60</v>
      </c>
      <c r="AK9" s="361" t="s">
        <v>61</v>
      </c>
      <c r="AL9" s="361" t="s">
        <v>62</v>
      </c>
      <c r="AM9" s="361" t="s">
        <v>63</v>
      </c>
      <c r="AN9" s="361" t="s">
        <v>64</v>
      </c>
      <c r="AO9" s="361" t="s">
        <v>65</v>
      </c>
      <c r="AP9" s="361" t="s">
        <v>66</v>
      </c>
      <c r="AQ9" s="395" t="s">
        <v>67</v>
      </c>
      <c r="AR9" s="361" t="s">
        <v>68</v>
      </c>
      <c r="AS9" s="397" t="s">
        <v>69</v>
      </c>
      <c r="AV9" s="184" t="s">
        <v>70</v>
      </c>
      <c r="AW9" s="184" t="s">
        <v>71</v>
      </c>
      <c r="AY9" s="185" t="s">
        <v>72</v>
      </c>
    </row>
    <row r="10" spans="2:51" x14ac:dyDescent="0.25">
      <c r="B10" s="361" t="s">
        <v>73</v>
      </c>
      <c r="C10" s="361" t="s">
        <v>74</v>
      </c>
      <c r="D10" s="361" t="s">
        <v>75</v>
      </c>
      <c r="E10" s="361" t="s">
        <v>76</v>
      </c>
      <c r="F10" s="361" t="s">
        <v>75</v>
      </c>
      <c r="G10" s="361" t="s">
        <v>76</v>
      </c>
      <c r="H10" s="394"/>
      <c r="I10" s="361" t="s">
        <v>76</v>
      </c>
      <c r="J10" s="361" t="s">
        <v>76</v>
      </c>
      <c r="K10" s="361" t="s">
        <v>76</v>
      </c>
      <c r="L10" s="177" t="s">
        <v>30</v>
      </c>
      <c r="M10" s="387"/>
      <c r="N10" s="177" t="s">
        <v>30</v>
      </c>
      <c r="O10" s="396"/>
      <c r="P10" s="396"/>
      <c r="Q10" s="150">
        <f>'NOV 28'!Q34</f>
        <v>15794651</v>
      </c>
      <c r="R10" s="405"/>
      <c r="S10" s="406"/>
      <c r="T10" s="407"/>
      <c r="U10" s="361" t="s">
        <v>76</v>
      </c>
      <c r="V10" s="361" t="s">
        <v>76</v>
      </c>
      <c r="W10" s="390"/>
      <c r="X10" s="186" t="s">
        <v>77</v>
      </c>
      <c r="Y10" s="186" t="s">
        <v>78</v>
      </c>
      <c r="Z10" s="186" t="s">
        <v>79</v>
      </c>
      <c r="AA10" s="186" t="s">
        <v>80</v>
      </c>
      <c r="AB10" s="186" t="s">
        <v>81</v>
      </c>
      <c r="AC10" s="186" t="s">
        <v>82</v>
      </c>
      <c r="AD10" s="186" t="s">
        <v>83</v>
      </c>
      <c r="AE10" s="186" t="s">
        <v>84</v>
      </c>
      <c r="AF10" s="187"/>
      <c r="AG10" s="148">
        <f>'NOV 28'!AG34</f>
        <v>32768192</v>
      </c>
      <c r="AH10" s="397"/>
      <c r="AI10" s="412"/>
      <c r="AJ10" s="361" t="s">
        <v>85</v>
      </c>
      <c r="AK10" s="361" t="s">
        <v>85</v>
      </c>
      <c r="AL10" s="361" t="s">
        <v>85</v>
      </c>
      <c r="AM10" s="361" t="s">
        <v>85</v>
      </c>
      <c r="AN10" s="361" t="s">
        <v>85</v>
      </c>
      <c r="AO10" s="361" t="s">
        <v>85</v>
      </c>
      <c r="AP10" s="149">
        <f>'NOV 28'!AP34</f>
        <v>7218754</v>
      </c>
      <c r="AQ10" s="396"/>
      <c r="AR10" s="362" t="s">
        <v>86</v>
      </c>
      <c r="AS10" s="397"/>
      <c r="AV10" s="188" t="s">
        <v>87</v>
      </c>
      <c r="AW10" s="188" t="s">
        <v>88</v>
      </c>
      <c r="AY10" s="189"/>
    </row>
    <row r="11" spans="2:51" x14ac:dyDescent="0.25">
      <c r="B11" s="190">
        <v>2</v>
      </c>
      <c r="C11" s="190">
        <v>4.1666666666666664E-2</v>
      </c>
      <c r="D11" s="191">
        <v>11</v>
      </c>
      <c r="E11" s="192">
        <f>D11/1.42</f>
        <v>7.746478873239437</v>
      </c>
      <c r="F11" s="255">
        <v>66</v>
      </c>
      <c r="G11" s="192">
        <f>F11/1.42</f>
        <v>46.478873239436624</v>
      </c>
      <c r="H11" s="193" t="s">
        <v>89</v>
      </c>
      <c r="I11" s="193">
        <f>J11-(2/1.42)</f>
        <v>41.549295774647888</v>
      </c>
      <c r="J11" s="194">
        <f>(F11-5)/1.42</f>
        <v>42.95774647887324</v>
      </c>
      <c r="K11" s="193">
        <f>J11+(6/1.42)</f>
        <v>47.183098591549296</v>
      </c>
      <c r="L11" s="195">
        <v>14</v>
      </c>
      <c r="M11" s="196" t="s">
        <v>90</v>
      </c>
      <c r="N11" s="196">
        <v>11.4</v>
      </c>
      <c r="O11" s="197">
        <v>123</v>
      </c>
      <c r="P11" s="197">
        <v>94</v>
      </c>
      <c r="Q11" s="197">
        <v>15798792</v>
      </c>
      <c r="R11" s="198">
        <f>Q11-Q10</f>
        <v>4141</v>
      </c>
      <c r="S11" s="199">
        <f>R11*24/1000</f>
        <v>99.384</v>
      </c>
      <c r="T11" s="199">
        <f>R11/1000</f>
        <v>4.141</v>
      </c>
      <c r="U11" s="200">
        <v>4.9000000000000004</v>
      </c>
      <c r="V11" s="200">
        <f>U11</f>
        <v>4.9000000000000004</v>
      </c>
      <c r="W11" s="262" t="s">
        <v>132</v>
      </c>
      <c r="X11" s="256">
        <v>0</v>
      </c>
      <c r="Y11" s="256">
        <v>0</v>
      </c>
      <c r="Z11" s="256">
        <v>1028</v>
      </c>
      <c r="AA11" s="256">
        <v>0</v>
      </c>
      <c r="AB11" s="256">
        <v>1110</v>
      </c>
      <c r="AC11" s="201" t="s">
        <v>91</v>
      </c>
      <c r="AD11" s="201" t="s">
        <v>91</v>
      </c>
      <c r="AE11" s="201" t="s">
        <v>91</v>
      </c>
      <c r="AF11" s="202" t="s">
        <v>91</v>
      </c>
      <c r="AG11" s="202">
        <v>32768910</v>
      </c>
      <c r="AH11" s="203">
        <f>IF(ISBLANK(AG11),"-",AG11-AG10)</f>
        <v>718</v>
      </c>
      <c r="AI11" s="204">
        <f>AH11/T11</f>
        <v>173.38807051436851</v>
      </c>
      <c r="AJ11" s="205">
        <v>0</v>
      </c>
      <c r="AK11" s="205">
        <v>0</v>
      </c>
      <c r="AL11" s="205">
        <v>1</v>
      </c>
      <c r="AM11" s="205">
        <v>0</v>
      </c>
      <c r="AN11" s="205">
        <v>1</v>
      </c>
      <c r="AO11" s="205">
        <v>0.38</v>
      </c>
      <c r="AP11" s="328">
        <v>7219875</v>
      </c>
      <c r="AQ11" s="256">
        <f>AP11-AP10</f>
        <v>1121</v>
      </c>
      <c r="AR11" s="206"/>
      <c r="AS11" s="207" t="s">
        <v>114</v>
      </c>
      <c r="AV11" s="188" t="s">
        <v>89</v>
      </c>
      <c r="AW11" s="188" t="s">
        <v>92</v>
      </c>
      <c r="AY11" s="253" t="s">
        <v>134</v>
      </c>
    </row>
    <row r="12" spans="2:51" x14ac:dyDescent="0.25">
      <c r="B12" s="190">
        <v>2.0416666666666701</v>
      </c>
      <c r="C12" s="190">
        <v>8.3333333333333329E-2</v>
      </c>
      <c r="D12" s="191">
        <v>13</v>
      </c>
      <c r="E12" s="192">
        <f t="shared" ref="E12:E34" si="0">D12/1.42</f>
        <v>9.1549295774647899</v>
      </c>
      <c r="F12" s="255">
        <v>66</v>
      </c>
      <c r="G12" s="192">
        <f t="shared" ref="G12:G34" si="1">F12/1.42</f>
        <v>46.478873239436624</v>
      </c>
      <c r="H12" s="193" t="s">
        <v>89</v>
      </c>
      <c r="I12" s="193">
        <f t="shared" ref="I12:I34" si="2">J12-(2/1.42)</f>
        <v>41.549295774647888</v>
      </c>
      <c r="J12" s="194">
        <f>(F12-5)/1.42</f>
        <v>42.95774647887324</v>
      </c>
      <c r="K12" s="193">
        <f>J12+(6/1.42)</f>
        <v>47.183098591549296</v>
      </c>
      <c r="L12" s="195">
        <v>14</v>
      </c>
      <c r="M12" s="196" t="s">
        <v>90</v>
      </c>
      <c r="N12" s="196">
        <v>11.2</v>
      </c>
      <c r="O12" s="197">
        <v>122</v>
      </c>
      <c r="P12" s="197">
        <v>94</v>
      </c>
      <c r="Q12" s="197">
        <v>15802541</v>
      </c>
      <c r="R12" s="198">
        <f t="shared" ref="R12:R34" si="3">Q12-Q11</f>
        <v>3749</v>
      </c>
      <c r="S12" s="199">
        <f t="shared" ref="S12:S34" si="4">R12*24/1000</f>
        <v>89.975999999999999</v>
      </c>
      <c r="T12" s="199">
        <f t="shared" ref="T12:T34" si="5">R12/1000</f>
        <v>3.7490000000000001</v>
      </c>
      <c r="U12" s="200">
        <v>6</v>
      </c>
      <c r="V12" s="200">
        <f t="shared" ref="V12:V34" si="6">U12</f>
        <v>6</v>
      </c>
      <c r="W12" s="262" t="s">
        <v>132</v>
      </c>
      <c r="X12" s="256">
        <v>0</v>
      </c>
      <c r="Y12" s="256">
        <v>0</v>
      </c>
      <c r="Z12" s="256">
        <v>1042</v>
      </c>
      <c r="AA12" s="256">
        <v>0</v>
      </c>
      <c r="AB12" s="256">
        <v>1048</v>
      </c>
      <c r="AC12" s="201" t="s">
        <v>91</v>
      </c>
      <c r="AD12" s="201" t="s">
        <v>91</v>
      </c>
      <c r="AE12" s="201" t="s">
        <v>91</v>
      </c>
      <c r="AF12" s="202" t="s">
        <v>91</v>
      </c>
      <c r="AG12" s="202">
        <v>32769534</v>
      </c>
      <c r="AH12" s="203">
        <f>IF(ISBLANK(AG12),"-",AG12-AG11)</f>
        <v>624</v>
      </c>
      <c r="AI12" s="204">
        <f t="shared" ref="AI12:AI34" si="7">AH12/T12</f>
        <v>166.44438516937851</v>
      </c>
      <c r="AJ12" s="205">
        <v>0</v>
      </c>
      <c r="AK12" s="205">
        <v>0</v>
      </c>
      <c r="AL12" s="205">
        <v>1</v>
      </c>
      <c r="AM12" s="205">
        <v>0</v>
      </c>
      <c r="AN12" s="205">
        <v>1</v>
      </c>
      <c r="AO12" s="205">
        <v>0.38</v>
      </c>
      <c r="AP12" s="256">
        <v>7221003</v>
      </c>
      <c r="AQ12" s="256">
        <f t="shared" ref="AQ12:AQ34" si="8">AP12-AP11</f>
        <v>1128</v>
      </c>
      <c r="AR12" s="208"/>
      <c r="AS12" s="207" t="s">
        <v>114</v>
      </c>
      <c r="AV12" s="188" t="s">
        <v>93</v>
      </c>
      <c r="AW12" s="188" t="s">
        <v>94</v>
      </c>
      <c r="AY12" s="253" t="s">
        <v>308</v>
      </c>
    </row>
    <row r="13" spans="2:51" x14ac:dyDescent="0.25">
      <c r="B13" s="190">
        <v>2.0833333333333299</v>
      </c>
      <c r="C13" s="190">
        <v>0.125</v>
      </c>
      <c r="D13" s="191">
        <v>15</v>
      </c>
      <c r="E13" s="192">
        <f t="shared" si="0"/>
        <v>10.563380281690142</v>
      </c>
      <c r="F13" s="255">
        <v>66</v>
      </c>
      <c r="G13" s="192">
        <f t="shared" si="1"/>
        <v>46.478873239436624</v>
      </c>
      <c r="H13" s="193" t="s">
        <v>89</v>
      </c>
      <c r="I13" s="193">
        <f t="shared" si="2"/>
        <v>41.549295774647888</v>
      </c>
      <c r="J13" s="194">
        <f>(F13-5)/1.42</f>
        <v>42.95774647887324</v>
      </c>
      <c r="K13" s="193">
        <f>J13+(6/1.42)</f>
        <v>47.183098591549296</v>
      </c>
      <c r="L13" s="195">
        <v>14</v>
      </c>
      <c r="M13" s="196" t="s">
        <v>90</v>
      </c>
      <c r="N13" s="196">
        <v>11.2</v>
      </c>
      <c r="O13" s="197">
        <v>121</v>
      </c>
      <c r="P13" s="197">
        <v>92</v>
      </c>
      <c r="Q13" s="197">
        <v>15806386</v>
      </c>
      <c r="R13" s="198">
        <f t="shared" si="3"/>
        <v>3845</v>
      </c>
      <c r="S13" s="199">
        <f t="shared" si="4"/>
        <v>92.28</v>
      </c>
      <c r="T13" s="199">
        <f t="shared" si="5"/>
        <v>3.8450000000000002</v>
      </c>
      <c r="U13" s="200">
        <v>7.3</v>
      </c>
      <c r="V13" s="200">
        <f t="shared" si="6"/>
        <v>7.3</v>
      </c>
      <c r="W13" s="262" t="s">
        <v>132</v>
      </c>
      <c r="X13" s="256">
        <v>0</v>
      </c>
      <c r="Y13" s="256">
        <v>0</v>
      </c>
      <c r="Z13" s="256">
        <v>1010</v>
      </c>
      <c r="AA13" s="256">
        <v>0</v>
      </c>
      <c r="AB13" s="256">
        <v>1048</v>
      </c>
      <c r="AC13" s="201" t="s">
        <v>91</v>
      </c>
      <c r="AD13" s="201" t="s">
        <v>91</v>
      </c>
      <c r="AE13" s="201" t="s">
        <v>91</v>
      </c>
      <c r="AF13" s="202" t="s">
        <v>91</v>
      </c>
      <c r="AG13" s="202">
        <v>32770146</v>
      </c>
      <c r="AH13" s="203">
        <f>IF(ISBLANK(AG13),"-",AG13-AG12)</f>
        <v>612</v>
      </c>
      <c r="AI13" s="204">
        <f t="shared" si="7"/>
        <v>159.16775032509753</v>
      </c>
      <c r="AJ13" s="205">
        <v>0</v>
      </c>
      <c r="AK13" s="205">
        <v>0</v>
      </c>
      <c r="AL13" s="205">
        <v>1</v>
      </c>
      <c r="AM13" s="205">
        <v>0</v>
      </c>
      <c r="AN13" s="205">
        <v>1</v>
      </c>
      <c r="AO13" s="205">
        <v>0.38</v>
      </c>
      <c r="AP13" s="256">
        <v>7222200</v>
      </c>
      <c r="AQ13" s="256">
        <f t="shared" si="8"/>
        <v>1197</v>
      </c>
      <c r="AR13" s="206"/>
      <c r="AS13" s="207" t="s">
        <v>114</v>
      </c>
      <c r="AV13" s="188" t="s">
        <v>95</v>
      </c>
      <c r="AW13" s="188" t="s">
        <v>96</v>
      </c>
      <c r="AY13" s="253" t="s">
        <v>136</v>
      </c>
    </row>
    <row r="14" spans="2:51" x14ac:dyDescent="0.25">
      <c r="B14" s="190">
        <v>2.125</v>
      </c>
      <c r="C14" s="190">
        <v>0.16666666666666699</v>
      </c>
      <c r="D14" s="191">
        <v>15</v>
      </c>
      <c r="E14" s="192">
        <f t="shared" si="0"/>
        <v>10.563380281690142</v>
      </c>
      <c r="F14" s="255">
        <v>66</v>
      </c>
      <c r="G14" s="192">
        <f t="shared" si="1"/>
        <v>46.478873239436624</v>
      </c>
      <c r="H14" s="193" t="s">
        <v>89</v>
      </c>
      <c r="I14" s="193">
        <f t="shared" si="2"/>
        <v>41.549295774647888</v>
      </c>
      <c r="J14" s="194">
        <f>(F14-5)/1.42</f>
        <v>42.95774647887324</v>
      </c>
      <c r="K14" s="193">
        <f>J14+(6/1.42)</f>
        <v>47.183098591549296</v>
      </c>
      <c r="L14" s="195">
        <v>14</v>
      </c>
      <c r="M14" s="196" t="s">
        <v>90</v>
      </c>
      <c r="N14" s="196">
        <v>12.8</v>
      </c>
      <c r="O14" s="197">
        <v>117</v>
      </c>
      <c r="P14" s="197">
        <v>90</v>
      </c>
      <c r="Q14" s="197">
        <v>15810126</v>
      </c>
      <c r="R14" s="198">
        <f t="shared" si="3"/>
        <v>3740</v>
      </c>
      <c r="S14" s="199">
        <f t="shared" si="4"/>
        <v>89.76</v>
      </c>
      <c r="T14" s="199">
        <f t="shared" si="5"/>
        <v>3.74</v>
      </c>
      <c r="U14" s="200">
        <v>8.4</v>
      </c>
      <c r="V14" s="200">
        <f t="shared" si="6"/>
        <v>8.4</v>
      </c>
      <c r="W14" s="262" t="s">
        <v>132</v>
      </c>
      <c r="X14" s="256">
        <v>0</v>
      </c>
      <c r="Y14" s="256">
        <v>0</v>
      </c>
      <c r="Z14" s="256">
        <v>1002</v>
      </c>
      <c r="AA14" s="256">
        <v>0</v>
      </c>
      <c r="AB14" s="256">
        <v>1028</v>
      </c>
      <c r="AC14" s="201" t="s">
        <v>91</v>
      </c>
      <c r="AD14" s="201" t="s">
        <v>91</v>
      </c>
      <c r="AE14" s="201" t="s">
        <v>91</v>
      </c>
      <c r="AF14" s="202" t="s">
        <v>91</v>
      </c>
      <c r="AG14" s="202">
        <v>32770728</v>
      </c>
      <c r="AH14" s="203">
        <f t="shared" ref="AH14:AH34" si="9">IF(ISBLANK(AG14),"-",AG14-AG13)</f>
        <v>582</v>
      </c>
      <c r="AI14" s="204">
        <f t="shared" si="7"/>
        <v>155.61497326203207</v>
      </c>
      <c r="AJ14" s="205">
        <v>0</v>
      </c>
      <c r="AK14" s="205">
        <v>0</v>
      </c>
      <c r="AL14" s="205">
        <v>1</v>
      </c>
      <c r="AM14" s="205">
        <v>0</v>
      </c>
      <c r="AN14" s="205">
        <v>1</v>
      </c>
      <c r="AO14" s="205">
        <v>0.38</v>
      </c>
      <c r="AP14" s="256">
        <v>7223314</v>
      </c>
      <c r="AQ14" s="256">
        <f t="shared" si="8"/>
        <v>1114</v>
      </c>
      <c r="AR14" s="206"/>
      <c r="AS14" s="207" t="s">
        <v>114</v>
      </c>
      <c r="AT14" s="209"/>
      <c r="AV14" s="188" t="s">
        <v>97</v>
      </c>
      <c r="AW14" s="188" t="s">
        <v>98</v>
      </c>
      <c r="AY14" s="253" t="s">
        <v>135</v>
      </c>
    </row>
    <row r="15" spans="2:51" x14ac:dyDescent="0.25">
      <c r="B15" s="190">
        <v>2.1666666666666701</v>
      </c>
      <c r="C15" s="190">
        <v>0.20833333333333301</v>
      </c>
      <c r="D15" s="191">
        <v>23</v>
      </c>
      <c r="E15" s="192">
        <f t="shared" si="0"/>
        <v>16.197183098591552</v>
      </c>
      <c r="F15" s="255">
        <v>66</v>
      </c>
      <c r="G15" s="192">
        <f t="shared" si="1"/>
        <v>46.478873239436624</v>
      </c>
      <c r="H15" s="193" t="s">
        <v>89</v>
      </c>
      <c r="I15" s="193">
        <f t="shared" si="2"/>
        <v>41.549295774647888</v>
      </c>
      <c r="J15" s="194">
        <f>(F15-5)/1.42</f>
        <v>42.95774647887324</v>
      </c>
      <c r="K15" s="193">
        <f>J15+(6/1.42)</f>
        <v>47.183098591549296</v>
      </c>
      <c r="L15" s="195">
        <v>18</v>
      </c>
      <c r="M15" s="196" t="s">
        <v>90</v>
      </c>
      <c r="N15" s="196">
        <v>13.1</v>
      </c>
      <c r="O15" s="197">
        <v>102</v>
      </c>
      <c r="P15" s="197">
        <v>102</v>
      </c>
      <c r="Q15" s="197">
        <v>15814015</v>
      </c>
      <c r="R15" s="198">
        <f t="shared" si="3"/>
        <v>3889</v>
      </c>
      <c r="S15" s="199">
        <f t="shared" si="4"/>
        <v>93.335999999999999</v>
      </c>
      <c r="T15" s="199">
        <f t="shared" si="5"/>
        <v>3.8889999999999998</v>
      </c>
      <c r="U15" s="200">
        <v>9.5</v>
      </c>
      <c r="V15" s="200">
        <f t="shared" si="6"/>
        <v>9.5</v>
      </c>
      <c r="W15" s="262" t="s">
        <v>132</v>
      </c>
      <c r="X15" s="256">
        <v>0</v>
      </c>
      <c r="Y15" s="256">
        <v>0</v>
      </c>
      <c r="Z15" s="256">
        <v>962</v>
      </c>
      <c r="AA15" s="256">
        <v>0</v>
      </c>
      <c r="AB15" s="256">
        <v>1028</v>
      </c>
      <c r="AC15" s="201" t="s">
        <v>91</v>
      </c>
      <c r="AD15" s="201" t="s">
        <v>91</v>
      </c>
      <c r="AE15" s="201" t="s">
        <v>91</v>
      </c>
      <c r="AF15" s="202" t="s">
        <v>91</v>
      </c>
      <c r="AG15" s="202">
        <v>32771292</v>
      </c>
      <c r="AH15" s="203">
        <f t="shared" si="9"/>
        <v>564</v>
      </c>
      <c r="AI15" s="204">
        <f t="shared" si="7"/>
        <v>145.02442787348934</v>
      </c>
      <c r="AJ15" s="205">
        <v>0</v>
      </c>
      <c r="AK15" s="205">
        <v>0</v>
      </c>
      <c r="AL15" s="205">
        <v>1</v>
      </c>
      <c r="AM15" s="205">
        <v>0</v>
      </c>
      <c r="AN15" s="205">
        <v>1</v>
      </c>
      <c r="AO15" s="205">
        <v>0.38</v>
      </c>
      <c r="AP15" s="256">
        <v>7224377</v>
      </c>
      <c r="AQ15" s="256">
        <f t="shared" si="8"/>
        <v>1063</v>
      </c>
      <c r="AR15" s="206"/>
      <c r="AS15" s="207" t="s">
        <v>114</v>
      </c>
      <c r="AV15" s="188" t="s">
        <v>99</v>
      </c>
      <c r="AW15" s="188" t="s">
        <v>100</v>
      </c>
      <c r="AY15" s="253" t="s">
        <v>143</v>
      </c>
    </row>
    <row r="16" spans="2:51" x14ac:dyDescent="0.25">
      <c r="B16" s="190">
        <v>2.2083333333333299</v>
      </c>
      <c r="C16" s="190">
        <v>0.25</v>
      </c>
      <c r="D16" s="191">
        <v>16</v>
      </c>
      <c r="E16" s="192">
        <f t="shared" si="0"/>
        <v>11.267605633802818</v>
      </c>
      <c r="F16" s="210">
        <v>68</v>
      </c>
      <c r="G16" s="192">
        <f t="shared" si="1"/>
        <v>47.887323943661976</v>
      </c>
      <c r="H16" s="193" t="s">
        <v>89</v>
      </c>
      <c r="I16" s="193">
        <f t="shared" si="2"/>
        <v>46.478873239436624</v>
      </c>
      <c r="J16" s="194">
        <f t="shared" ref="J16:J25" si="10">F16/1.42</f>
        <v>47.887323943661976</v>
      </c>
      <c r="K16" s="193">
        <f>J16+1.42</f>
        <v>49.307323943661977</v>
      </c>
      <c r="L16" s="195">
        <v>19</v>
      </c>
      <c r="M16" s="196" t="s">
        <v>101</v>
      </c>
      <c r="N16" s="196">
        <v>13.1</v>
      </c>
      <c r="O16" s="197">
        <v>122</v>
      </c>
      <c r="P16" s="197">
        <v>119</v>
      </c>
      <c r="Q16" s="197">
        <v>15818205</v>
      </c>
      <c r="R16" s="198">
        <f t="shared" si="3"/>
        <v>4190</v>
      </c>
      <c r="S16" s="199">
        <f t="shared" si="4"/>
        <v>100.56</v>
      </c>
      <c r="T16" s="199">
        <f t="shared" si="5"/>
        <v>4.1900000000000004</v>
      </c>
      <c r="U16" s="200">
        <v>9.5</v>
      </c>
      <c r="V16" s="200">
        <f t="shared" si="6"/>
        <v>9.5</v>
      </c>
      <c r="W16" s="262" t="s">
        <v>132</v>
      </c>
      <c r="X16" s="256">
        <v>0</v>
      </c>
      <c r="Y16" s="256">
        <v>0</v>
      </c>
      <c r="Z16" s="256">
        <v>1074</v>
      </c>
      <c r="AA16" s="256">
        <v>0</v>
      </c>
      <c r="AB16" s="256">
        <v>1098</v>
      </c>
      <c r="AC16" s="201" t="s">
        <v>91</v>
      </c>
      <c r="AD16" s="201" t="s">
        <v>91</v>
      </c>
      <c r="AE16" s="201" t="s">
        <v>91</v>
      </c>
      <c r="AF16" s="202" t="s">
        <v>91</v>
      </c>
      <c r="AG16" s="202">
        <v>32771890</v>
      </c>
      <c r="AH16" s="203">
        <f t="shared" si="9"/>
        <v>598</v>
      </c>
      <c r="AI16" s="204">
        <f t="shared" si="7"/>
        <v>142.72076372315036</v>
      </c>
      <c r="AJ16" s="205">
        <v>0</v>
      </c>
      <c r="AK16" s="205">
        <v>0</v>
      </c>
      <c r="AL16" s="205">
        <v>1</v>
      </c>
      <c r="AM16" s="205">
        <v>0</v>
      </c>
      <c r="AN16" s="205">
        <v>1</v>
      </c>
      <c r="AO16" s="329">
        <v>0</v>
      </c>
      <c r="AP16" s="256">
        <v>7224377</v>
      </c>
      <c r="AQ16" s="256">
        <f t="shared" si="8"/>
        <v>0</v>
      </c>
      <c r="AR16" s="208"/>
      <c r="AS16" s="207" t="s">
        <v>102</v>
      </c>
      <c r="AV16" s="188" t="s">
        <v>103</v>
      </c>
      <c r="AW16" s="188" t="s">
        <v>104</v>
      </c>
      <c r="AY16" s="253" t="s">
        <v>133</v>
      </c>
    </row>
    <row r="17" spans="1:51" x14ac:dyDescent="0.25">
      <c r="B17" s="190">
        <v>2.25</v>
      </c>
      <c r="C17" s="190">
        <v>0.29166666666666702</v>
      </c>
      <c r="D17" s="191">
        <v>8</v>
      </c>
      <c r="E17" s="192">
        <f t="shared" si="0"/>
        <v>5.6338028169014089</v>
      </c>
      <c r="F17" s="210">
        <v>83</v>
      </c>
      <c r="G17" s="192">
        <f t="shared" si="1"/>
        <v>58.450704225352112</v>
      </c>
      <c r="H17" s="193" t="s">
        <v>89</v>
      </c>
      <c r="I17" s="193">
        <f t="shared" si="2"/>
        <v>57.04225352112676</v>
      </c>
      <c r="J17" s="194">
        <f t="shared" si="10"/>
        <v>58.450704225352112</v>
      </c>
      <c r="K17" s="193">
        <f t="shared" ref="K17:K22" si="11">J17+1.42</f>
        <v>59.870704225352114</v>
      </c>
      <c r="L17" s="195">
        <v>19</v>
      </c>
      <c r="M17" s="196" t="s">
        <v>101</v>
      </c>
      <c r="N17" s="196">
        <v>16.7</v>
      </c>
      <c r="O17" s="197">
        <v>144</v>
      </c>
      <c r="P17" s="197">
        <v>141</v>
      </c>
      <c r="Q17" s="197">
        <v>15823909</v>
      </c>
      <c r="R17" s="198">
        <f t="shared" si="3"/>
        <v>5704</v>
      </c>
      <c r="S17" s="199">
        <f t="shared" si="4"/>
        <v>136.89599999999999</v>
      </c>
      <c r="T17" s="199">
        <f t="shared" si="5"/>
        <v>5.7039999999999997</v>
      </c>
      <c r="U17" s="200">
        <v>9.5</v>
      </c>
      <c r="V17" s="200">
        <f t="shared" si="6"/>
        <v>9.5</v>
      </c>
      <c r="W17" s="262" t="s">
        <v>149</v>
      </c>
      <c r="X17" s="256">
        <v>0</v>
      </c>
      <c r="Y17" s="256">
        <v>0</v>
      </c>
      <c r="Z17" s="256">
        <v>1196</v>
      </c>
      <c r="AA17" s="256">
        <v>1185</v>
      </c>
      <c r="AB17" s="256">
        <v>1199</v>
      </c>
      <c r="AC17" s="201" t="s">
        <v>91</v>
      </c>
      <c r="AD17" s="201" t="s">
        <v>91</v>
      </c>
      <c r="AE17" s="201" t="s">
        <v>91</v>
      </c>
      <c r="AF17" s="202" t="s">
        <v>91</v>
      </c>
      <c r="AG17" s="202">
        <v>32773130</v>
      </c>
      <c r="AH17" s="203">
        <f t="shared" si="9"/>
        <v>1240</v>
      </c>
      <c r="AI17" s="204">
        <f t="shared" si="7"/>
        <v>217.39130434782609</v>
      </c>
      <c r="AJ17" s="205">
        <v>0</v>
      </c>
      <c r="AK17" s="205">
        <v>0</v>
      </c>
      <c r="AL17" s="205">
        <v>1</v>
      </c>
      <c r="AM17" s="205">
        <v>1</v>
      </c>
      <c r="AN17" s="205">
        <v>1</v>
      </c>
      <c r="AO17" s="329">
        <v>0</v>
      </c>
      <c r="AP17" s="256">
        <v>7224377</v>
      </c>
      <c r="AQ17" s="256">
        <f t="shared" si="8"/>
        <v>0</v>
      </c>
      <c r="AR17" s="206"/>
      <c r="AS17" s="207" t="s">
        <v>102</v>
      </c>
      <c r="AT17" s="209"/>
      <c r="AV17" s="188" t="s">
        <v>105</v>
      </c>
      <c r="AW17" s="188" t="s">
        <v>106</v>
      </c>
      <c r="AY17" s="257"/>
    </row>
    <row r="18" spans="1:51" x14ac:dyDescent="0.25">
      <c r="B18" s="190">
        <v>2.2916666666666701</v>
      </c>
      <c r="C18" s="190">
        <v>0.33333333333333298</v>
      </c>
      <c r="D18" s="191">
        <v>8</v>
      </c>
      <c r="E18" s="192">
        <f t="shared" si="0"/>
        <v>5.6338028169014089</v>
      </c>
      <c r="F18" s="210">
        <v>83</v>
      </c>
      <c r="G18" s="192">
        <f t="shared" si="1"/>
        <v>58.450704225352112</v>
      </c>
      <c r="H18" s="193" t="s">
        <v>89</v>
      </c>
      <c r="I18" s="193">
        <f t="shared" si="2"/>
        <v>57.04225352112676</v>
      </c>
      <c r="J18" s="194">
        <f t="shared" si="10"/>
        <v>58.450704225352112</v>
      </c>
      <c r="K18" s="193">
        <f t="shared" si="11"/>
        <v>59.870704225352114</v>
      </c>
      <c r="L18" s="195">
        <v>19</v>
      </c>
      <c r="M18" s="196" t="s">
        <v>101</v>
      </c>
      <c r="N18" s="196">
        <v>17.3</v>
      </c>
      <c r="O18" s="197">
        <v>138</v>
      </c>
      <c r="P18" s="197">
        <v>149</v>
      </c>
      <c r="Q18" s="197">
        <v>15830122</v>
      </c>
      <c r="R18" s="198">
        <f t="shared" si="3"/>
        <v>6213</v>
      </c>
      <c r="S18" s="199">
        <f t="shared" si="4"/>
        <v>149.11199999999999</v>
      </c>
      <c r="T18" s="199">
        <f t="shared" si="5"/>
        <v>6.2130000000000001</v>
      </c>
      <c r="U18" s="200">
        <v>9</v>
      </c>
      <c r="V18" s="200">
        <f t="shared" si="6"/>
        <v>9</v>
      </c>
      <c r="W18" s="262" t="s">
        <v>152</v>
      </c>
      <c r="X18" s="256">
        <v>0</v>
      </c>
      <c r="Y18" s="256">
        <v>1071</v>
      </c>
      <c r="Z18" s="256">
        <v>1196</v>
      </c>
      <c r="AA18" s="256">
        <v>1185</v>
      </c>
      <c r="AB18" s="256">
        <v>1199</v>
      </c>
      <c r="AC18" s="201" t="s">
        <v>91</v>
      </c>
      <c r="AD18" s="201" t="s">
        <v>91</v>
      </c>
      <c r="AE18" s="201" t="s">
        <v>91</v>
      </c>
      <c r="AF18" s="202" t="s">
        <v>91</v>
      </c>
      <c r="AG18" s="202">
        <v>32774522</v>
      </c>
      <c r="AH18" s="203">
        <f t="shared" si="9"/>
        <v>1392</v>
      </c>
      <c r="AI18" s="204">
        <f t="shared" si="7"/>
        <v>224.04635441815549</v>
      </c>
      <c r="AJ18" s="205">
        <v>0</v>
      </c>
      <c r="AK18" s="205">
        <v>1</v>
      </c>
      <c r="AL18" s="205">
        <v>1</v>
      </c>
      <c r="AM18" s="205">
        <v>1</v>
      </c>
      <c r="AN18" s="205">
        <v>1</v>
      </c>
      <c r="AO18" s="329">
        <v>0</v>
      </c>
      <c r="AP18" s="256">
        <v>7224377</v>
      </c>
      <c r="AQ18" s="256">
        <f t="shared" si="8"/>
        <v>0</v>
      </c>
      <c r="AR18" s="206"/>
      <c r="AS18" s="207" t="s">
        <v>102</v>
      </c>
      <c r="AV18" s="188" t="s">
        <v>107</v>
      </c>
      <c r="AW18" s="188" t="s">
        <v>108</v>
      </c>
      <c r="AY18" s="257"/>
    </row>
    <row r="19" spans="1:51" x14ac:dyDescent="0.25">
      <c r="B19" s="190">
        <v>2.3333333333333299</v>
      </c>
      <c r="C19" s="190">
        <v>0.375</v>
      </c>
      <c r="D19" s="191">
        <v>7</v>
      </c>
      <c r="E19" s="192">
        <f t="shared" si="0"/>
        <v>4.9295774647887329</v>
      </c>
      <c r="F19" s="210">
        <v>83</v>
      </c>
      <c r="G19" s="192">
        <f t="shared" si="1"/>
        <v>58.450704225352112</v>
      </c>
      <c r="H19" s="193" t="s">
        <v>89</v>
      </c>
      <c r="I19" s="193">
        <f t="shared" si="2"/>
        <v>57.04225352112676</v>
      </c>
      <c r="J19" s="194">
        <f t="shared" si="10"/>
        <v>58.450704225352112</v>
      </c>
      <c r="K19" s="193">
        <f t="shared" si="11"/>
        <v>59.870704225352114</v>
      </c>
      <c r="L19" s="195">
        <v>19</v>
      </c>
      <c r="M19" s="196" t="s">
        <v>101</v>
      </c>
      <c r="N19" s="196">
        <v>18.399999999999999</v>
      </c>
      <c r="O19" s="197">
        <v>140</v>
      </c>
      <c r="P19" s="197">
        <v>151</v>
      </c>
      <c r="Q19" s="197">
        <v>15836373</v>
      </c>
      <c r="R19" s="198">
        <f t="shared" si="3"/>
        <v>6251</v>
      </c>
      <c r="S19" s="199">
        <f t="shared" si="4"/>
        <v>150.024</v>
      </c>
      <c r="T19" s="199">
        <f t="shared" si="5"/>
        <v>6.2510000000000003</v>
      </c>
      <c r="U19" s="200">
        <v>8.1</v>
      </c>
      <c r="V19" s="200">
        <f t="shared" si="6"/>
        <v>8.1</v>
      </c>
      <c r="W19" s="262" t="s">
        <v>152</v>
      </c>
      <c r="X19" s="256">
        <v>0</v>
      </c>
      <c r="Y19" s="256">
        <v>1143</v>
      </c>
      <c r="Z19" s="256">
        <v>1196</v>
      </c>
      <c r="AA19" s="256">
        <v>1185</v>
      </c>
      <c r="AB19" s="256">
        <v>1199</v>
      </c>
      <c r="AC19" s="201" t="s">
        <v>91</v>
      </c>
      <c r="AD19" s="201" t="s">
        <v>91</v>
      </c>
      <c r="AE19" s="201" t="s">
        <v>91</v>
      </c>
      <c r="AF19" s="202" t="s">
        <v>91</v>
      </c>
      <c r="AG19" s="202">
        <v>32775931</v>
      </c>
      <c r="AH19" s="203">
        <f t="shared" si="9"/>
        <v>1409</v>
      </c>
      <c r="AI19" s="204">
        <f t="shared" si="7"/>
        <v>225.40393537034075</v>
      </c>
      <c r="AJ19" s="205">
        <v>0</v>
      </c>
      <c r="AK19" s="205">
        <v>1</v>
      </c>
      <c r="AL19" s="205">
        <v>1</v>
      </c>
      <c r="AM19" s="205">
        <v>1</v>
      </c>
      <c r="AN19" s="205">
        <v>1</v>
      </c>
      <c r="AO19" s="329">
        <v>0</v>
      </c>
      <c r="AP19" s="256">
        <v>7224377</v>
      </c>
      <c r="AQ19" s="256">
        <f t="shared" si="8"/>
        <v>0</v>
      </c>
      <c r="AR19" s="206"/>
      <c r="AS19" s="207" t="s">
        <v>102</v>
      </c>
      <c r="AV19" s="188" t="s">
        <v>109</v>
      </c>
      <c r="AW19" s="188" t="s">
        <v>110</v>
      </c>
      <c r="AY19" s="257"/>
    </row>
    <row r="20" spans="1:51" x14ac:dyDescent="0.25">
      <c r="B20" s="190">
        <v>2.375</v>
      </c>
      <c r="C20" s="190">
        <v>0.41666666666666669</v>
      </c>
      <c r="D20" s="191">
        <v>6</v>
      </c>
      <c r="E20" s="192">
        <f t="shared" si="0"/>
        <v>4.2253521126760569</v>
      </c>
      <c r="F20" s="210">
        <v>83</v>
      </c>
      <c r="G20" s="192">
        <f t="shared" si="1"/>
        <v>58.450704225352112</v>
      </c>
      <c r="H20" s="193" t="s">
        <v>89</v>
      </c>
      <c r="I20" s="193">
        <f t="shared" si="2"/>
        <v>57.04225352112676</v>
      </c>
      <c r="J20" s="194">
        <f t="shared" si="10"/>
        <v>58.450704225352112</v>
      </c>
      <c r="K20" s="193">
        <f t="shared" si="11"/>
        <v>59.870704225352114</v>
      </c>
      <c r="L20" s="195">
        <v>19</v>
      </c>
      <c r="M20" s="196" t="s">
        <v>101</v>
      </c>
      <c r="N20" s="196">
        <v>17.7</v>
      </c>
      <c r="O20" s="197">
        <v>132</v>
      </c>
      <c r="P20" s="197">
        <v>150</v>
      </c>
      <c r="Q20" s="197">
        <v>15842662</v>
      </c>
      <c r="R20" s="198">
        <f t="shared" si="3"/>
        <v>6289</v>
      </c>
      <c r="S20" s="199">
        <f t="shared" si="4"/>
        <v>150.93600000000001</v>
      </c>
      <c r="T20" s="199">
        <f t="shared" si="5"/>
        <v>6.2889999999999997</v>
      </c>
      <c r="U20" s="200">
        <v>7.2</v>
      </c>
      <c r="V20" s="200">
        <f t="shared" si="6"/>
        <v>7.2</v>
      </c>
      <c r="W20" s="262" t="s">
        <v>152</v>
      </c>
      <c r="X20" s="256">
        <v>0</v>
      </c>
      <c r="Y20" s="256">
        <v>1174</v>
      </c>
      <c r="Z20" s="256">
        <v>1196</v>
      </c>
      <c r="AA20" s="256">
        <v>1185</v>
      </c>
      <c r="AB20" s="256">
        <v>1199</v>
      </c>
      <c r="AC20" s="201" t="s">
        <v>91</v>
      </c>
      <c r="AD20" s="201" t="s">
        <v>91</v>
      </c>
      <c r="AE20" s="201" t="s">
        <v>91</v>
      </c>
      <c r="AF20" s="202" t="s">
        <v>91</v>
      </c>
      <c r="AG20" s="202">
        <v>32777358</v>
      </c>
      <c r="AH20" s="203">
        <f t="shared" si="9"/>
        <v>1427</v>
      </c>
      <c r="AI20" s="204">
        <f t="shared" si="7"/>
        <v>226.90411830179679</v>
      </c>
      <c r="AJ20" s="205">
        <v>0</v>
      </c>
      <c r="AK20" s="205">
        <v>1</v>
      </c>
      <c r="AL20" s="205">
        <v>1</v>
      </c>
      <c r="AM20" s="205">
        <v>1</v>
      </c>
      <c r="AN20" s="205">
        <v>1</v>
      </c>
      <c r="AO20" s="329">
        <v>0</v>
      </c>
      <c r="AP20" s="256">
        <v>7224377</v>
      </c>
      <c r="AQ20" s="256">
        <f t="shared" si="8"/>
        <v>0</v>
      </c>
      <c r="AR20" s="208"/>
      <c r="AS20" s="207" t="s">
        <v>102</v>
      </c>
      <c r="AY20" s="257"/>
    </row>
    <row r="21" spans="1:51" x14ac:dyDescent="0.25">
      <c r="B21" s="190">
        <v>2.4166666666666701</v>
      </c>
      <c r="C21" s="190">
        <v>0.45833333333333298</v>
      </c>
      <c r="D21" s="191">
        <v>4</v>
      </c>
      <c r="E21" s="192">
        <f t="shared" si="0"/>
        <v>2.8169014084507045</v>
      </c>
      <c r="F21" s="210">
        <v>83</v>
      </c>
      <c r="G21" s="192">
        <f t="shared" si="1"/>
        <v>58.450704225352112</v>
      </c>
      <c r="H21" s="193" t="s">
        <v>89</v>
      </c>
      <c r="I21" s="193">
        <f t="shared" si="2"/>
        <v>57.04225352112676</v>
      </c>
      <c r="J21" s="194">
        <f t="shared" si="10"/>
        <v>58.450704225352112</v>
      </c>
      <c r="K21" s="193">
        <f t="shared" si="11"/>
        <v>59.870704225352114</v>
      </c>
      <c r="L21" s="195">
        <v>19</v>
      </c>
      <c r="M21" s="196" t="s">
        <v>101</v>
      </c>
      <c r="N21" s="196">
        <v>17.7</v>
      </c>
      <c r="O21" s="197">
        <v>136</v>
      </c>
      <c r="P21" s="197">
        <v>147</v>
      </c>
      <c r="Q21" s="197">
        <v>15848857</v>
      </c>
      <c r="R21" s="198">
        <f>Q21-Q20</f>
        <v>6195</v>
      </c>
      <c r="S21" s="199">
        <f t="shared" si="4"/>
        <v>148.68</v>
      </c>
      <c r="T21" s="199">
        <f t="shared" si="5"/>
        <v>6.1950000000000003</v>
      </c>
      <c r="U21" s="200">
        <v>6.3</v>
      </c>
      <c r="V21" s="200">
        <f t="shared" si="6"/>
        <v>6.3</v>
      </c>
      <c r="W21" s="262" t="s">
        <v>152</v>
      </c>
      <c r="X21" s="256">
        <v>0</v>
      </c>
      <c r="Y21" s="256">
        <v>1188</v>
      </c>
      <c r="Z21" s="256">
        <v>1196</v>
      </c>
      <c r="AA21" s="256">
        <v>1185</v>
      </c>
      <c r="AB21" s="256">
        <v>1199</v>
      </c>
      <c r="AC21" s="201" t="s">
        <v>91</v>
      </c>
      <c r="AD21" s="201" t="s">
        <v>91</v>
      </c>
      <c r="AE21" s="201" t="s">
        <v>91</v>
      </c>
      <c r="AF21" s="202" t="s">
        <v>91</v>
      </c>
      <c r="AG21" s="202">
        <v>32778799</v>
      </c>
      <c r="AH21" s="203">
        <f t="shared" si="9"/>
        <v>1441</v>
      </c>
      <c r="AI21" s="204">
        <f t="shared" si="7"/>
        <v>232.60694108151733</v>
      </c>
      <c r="AJ21" s="205">
        <v>0</v>
      </c>
      <c r="AK21" s="205">
        <v>1</v>
      </c>
      <c r="AL21" s="205">
        <v>1</v>
      </c>
      <c r="AM21" s="205">
        <v>1</v>
      </c>
      <c r="AN21" s="205">
        <v>1</v>
      </c>
      <c r="AO21" s="329">
        <v>0</v>
      </c>
      <c r="AP21" s="256">
        <v>7224377</v>
      </c>
      <c r="AQ21" s="256">
        <f t="shared" si="8"/>
        <v>0</v>
      </c>
      <c r="AR21" s="206"/>
      <c r="AS21" s="207" t="s">
        <v>102</v>
      </c>
      <c r="AY21" s="257"/>
    </row>
    <row r="22" spans="1:51" x14ac:dyDescent="0.25">
      <c r="B22" s="190">
        <v>2.4583333333333299</v>
      </c>
      <c r="C22" s="190">
        <v>0.5</v>
      </c>
      <c r="D22" s="191">
        <v>7</v>
      </c>
      <c r="E22" s="192">
        <f t="shared" si="0"/>
        <v>4.9295774647887329</v>
      </c>
      <c r="F22" s="210">
        <v>83</v>
      </c>
      <c r="G22" s="192">
        <f t="shared" si="1"/>
        <v>58.450704225352112</v>
      </c>
      <c r="H22" s="193" t="s">
        <v>89</v>
      </c>
      <c r="I22" s="193">
        <f t="shared" si="2"/>
        <v>57.04225352112676</v>
      </c>
      <c r="J22" s="194">
        <f t="shared" si="10"/>
        <v>58.450704225352112</v>
      </c>
      <c r="K22" s="193">
        <f t="shared" si="11"/>
        <v>59.870704225352114</v>
      </c>
      <c r="L22" s="195">
        <v>19</v>
      </c>
      <c r="M22" s="196" t="s">
        <v>101</v>
      </c>
      <c r="N22" s="196">
        <v>17.3</v>
      </c>
      <c r="O22" s="197">
        <v>135</v>
      </c>
      <c r="P22" s="197">
        <v>146</v>
      </c>
      <c r="Q22" s="197">
        <v>15855039</v>
      </c>
      <c r="R22" s="198">
        <f t="shared" si="3"/>
        <v>6182</v>
      </c>
      <c r="S22" s="199">
        <f t="shared" si="4"/>
        <v>148.36799999999999</v>
      </c>
      <c r="T22" s="199">
        <f t="shared" si="5"/>
        <v>6.1820000000000004</v>
      </c>
      <c r="U22" s="200">
        <v>5.4</v>
      </c>
      <c r="V22" s="200">
        <f t="shared" si="6"/>
        <v>5.4</v>
      </c>
      <c r="W22" s="262" t="s">
        <v>152</v>
      </c>
      <c r="X22" s="256">
        <v>0</v>
      </c>
      <c r="Y22" s="256">
        <v>1137</v>
      </c>
      <c r="Z22" s="256">
        <v>1196</v>
      </c>
      <c r="AA22" s="256">
        <v>1185</v>
      </c>
      <c r="AB22" s="256">
        <v>1199</v>
      </c>
      <c r="AC22" s="201" t="s">
        <v>91</v>
      </c>
      <c r="AD22" s="201" t="s">
        <v>91</v>
      </c>
      <c r="AE22" s="201" t="s">
        <v>91</v>
      </c>
      <c r="AF22" s="202" t="s">
        <v>91</v>
      </c>
      <c r="AG22" s="202">
        <v>32780230</v>
      </c>
      <c r="AH22" s="203">
        <f t="shared" si="9"/>
        <v>1431</v>
      </c>
      <c r="AI22" s="204">
        <f t="shared" si="7"/>
        <v>231.4784859268845</v>
      </c>
      <c r="AJ22" s="205">
        <v>0</v>
      </c>
      <c r="AK22" s="205">
        <v>1</v>
      </c>
      <c r="AL22" s="205">
        <v>1</v>
      </c>
      <c r="AM22" s="205">
        <v>1</v>
      </c>
      <c r="AN22" s="205">
        <v>1</v>
      </c>
      <c r="AO22" s="329">
        <v>0</v>
      </c>
      <c r="AP22" s="256">
        <v>7224377</v>
      </c>
      <c r="AQ22" s="256">
        <f t="shared" si="8"/>
        <v>0</v>
      </c>
      <c r="AR22" s="206"/>
      <c r="AS22" s="207" t="s">
        <v>102</v>
      </c>
      <c r="AV22" s="211" t="s">
        <v>111</v>
      </c>
      <c r="AY22" s="257"/>
    </row>
    <row r="23" spans="1:51" x14ac:dyDescent="0.25">
      <c r="A23" s="301" t="s">
        <v>144</v>
      </c>
      <c r="B23" s="190">
        <v>2.5</v>
      </c>
      <c r="C23" s="190">
        <v>0.54166666666666696</v>
      </c>
      <c r="D23" s="191">
        <v>4</v>
      </c>
      <c r="E23" s="192">
        <f t="shared" si="0"/>
        <v>2.8169014084507045</v>
      </c>
      <c r="F23" s="255">
        <v>81</v>
      </c>
      <c r="G23" s="192">
        <f t="shared" si="1"/>
        <v>57.04225352112676</v>
      </c>
      <c r="H23" s="193" t="s">
        <v>89</v>
      </c>
      <c r="I23" s="193">
        <f t="shared" si="2"/>
        <v>55.633802816901408</v>
      </c>
      <c r="J23" s="194">
        <f t="shared" si="10"/>
        <v>57.04225352112676</v>
      </c>
      <c r="K23" s="193">
        <f>J23+(6/1.42)</f>
        <v>61.267605633802816</v>
      </c>
      <c r="L23" s="195">
        <v>19</v>
      </c>
      <c r="M23" s="196" t="s">
        <v>101</v>
      </c>
      <c r="N23" s="196">
        <v>17.5</v>
      </c>
      <c r="O23" s="197">
        <v>128</v>
      </c>
      <c r="P23" s="197">
        <v>143</v>
      </c>
      <c r="Q23" s="197">
        <v>15860974</v>
      </c>
      <c r="R23" s="198">
        <f t="shared" si="3"/>
        <v>5935</v>
      </c>
      <c r="S23" s="199">
        <f t="shared" si="4"/>
        <v>142.44</v>
      </c>
      <c r="T23" s="199">
        <f t="shared" si="5"/>
        <v>5.9349999999999996</v>
      </c>
      <c r="U23" s="200">
        <v>4.7</v>
      </c>
      <c r="V23" s="200">
        <f t="shared" si="6"/>
        <v>4.7</v>
      </c>
      <c r="W23" s="262" t="s">
        <v>152</v>
      </c>
      <c r="X23" s="256">
        <v>0</v>
      </c>
      <c r="Y23" s="256">
        <v>1124</v>
      </c>
      <c r="Z23" s="256">
        <v>1196</v>
      </c>
      <c r="AA23" s="256">
        <v>1185</v>
      </c>
      <c r="AB23" s="256">
        <v>1199</v>
      </c>
      <c r="AC23" s="201" t="s">
        <v>91</v>
      </c>
      <c r="AD23" s="201" t="s">
        <v>91</v>
      </c>
      <c r="AE23" s="201" t="s">
        <v>91</v>
      </c>
      <c r="AF23" s="202" t="s">
        <v>91</v>
      </c>
      <c r="AG23" s="202">
        <v>32781616</v>
      </c>
      <c r="AH23" s="203">
        <f t="shared" si="9"/>
        <v>1386</v>
      </c>
      <c r="AI23" s="204">
        <f t="shared" si="7"/>
        <v>233.52990732940188</v>
      </c>
      <c r="AJ23" s="205">
        <v>0</v>
      </c>
      <c r="AK23" s="205">
        <v>1</v>
      </c>
      <c r="AL23" s="205">
        <v>1</v>
      </c>
      <c r="AM23" s="205">
        <v>1</v>
      </c>
      <c r="AN23" s="205">
        <v>1</v>
      </c>
      <c r="AO23" s="329">
        <v>0</v>
      </c>
      <c r="AP23" s="256">
        <v>7224377</v>
      </c>
      <c r="AQ23" s="256">
        <f t="shared" si="8"/>
        <v>0</v>
      </c>
      <c r="AR23" s="206"/>
      <c r="AS23" s="207" t="s">
        <v>114</v>
      </c>
      <c r="AT23" s="209"/>
      <c r="AV23" s="212" t="s">
        <v>112</v>
      </c>
      <c r="AW23" s="213" t="s">
        <v>113</v>
      </c>
      <c r="AY23" s="257"/>
    </row>
    <row r="24" spans="1:51" x14ac:dyDescent="0.25">
      <c r="B24" s="190">
        <v>2.5416666666666701</v>
      </c>
      <c r="C24" s="190">
        <v>0.58333333333333404</v>
      </c>
      <c r="D24" s="191">
        <v>5</v>
      </c>
      <c r="E24" s="192">
        <f t="shared" si="0"/>
        <v>3.5211267605633805</v>
      </c>
      <c r="F24" s="255">
        <v>81</v>
      </c>
      <c r="G24" s="192">
        <f t="shared" si="1"/>
        <v>57.04225352112676</v>
      </c>
      <c r="H24" s="193" t="s">
        <v>89</v>
      </c>
      <c r="I24" s="193">
        <f t="shared" si="2"/>
        <v>55.633802816901408</v>
      </c>
      <c r="J24" s="194">
        <f t="shared" si="10"/>
        <v>57.04225352112676</v>
      </c>
      <c r="K24" s="193">
        <f t="shared" ref="K24:K34" si="12">J24+(6/1.42)</f>
        <v>61.267605633802816</v>
      </c>
      <c r="L24" s="195">
        <v>18</v>
      </c>
      <c r="M24" s="196" t="s">
        <v>101</v>
      </c>
      <c r="N24" s="196">
        <v>17.3</v>
      </c>
      <c r="O24" s="197">
        <v>130</v>
      </c>
      <c r="P24" s="197">
        <v>144</v>
      </c>
      <c r="Q24" s="197">
        <v>15866886</v>
      </c>
      <c r="R24" s="198">
        <f t="shared" si="3"/>
        <v>5912</v>
      </c>
      <c r="S24" s="199">
        <f t="shared" si="4"/>
        <v>141.88800000000001</v>
      </c>
      <c r="T24" s="199">
        <f t="shared" si="5"/>
        <v>5.9119999999999999</v>
      </c>
      <c r="U24" s="200">
        <v>3.8</v>
      </c>
      <c r="V24" s="200">
        <f t="shared" si="6"/>
        <v>3.8</v>
      </c>
      <c r="W24" s="262" t="s">
        <v>152</v>
      </c>
      <c r="X24" s="256">
        <v>0</v>
      </c>
      <c r="Y24" s="256">
        <v>1097</v>
      </c>
      <c r="Z24" s="256">
        <v>1195</v>
      </c>
      <c r="AA24" s="256">
        <v>1185</v>
      </c>
      <c r="AB24" s="256">
        <v>1198</v>
      </c>
      <c r="AC24" s="201" t="s">
        <v>91</v>
      </c>
      <c r="AD24" s="201" t="s">
        <v>91</v>
      </c>
      <c r="AE24" s="201" t="s">
        <v>91</v>
      </c>
      <c r="AF24" s="202" t="s">
        <v>91</v>
      </c>
      <c r="AG24" s="202">
        <v>32783000</v>
      </c>
      <c r="AH24" s="203">
        <f t="shared" si="9"/>
        <v>1384</v>
      </c>
      <c r="AI24" s="204">
        <f t="shared" si="7"/>
        <v>234.10013531799729</v>
      </c>
      <c r="AJ24" s="205">
        <v>0</v>
      </c>
      <c r="AK24" s="205">
        <v>1</v>
      </c>
      <c r="AL24" s="205">
        <v>1</v>
      </c>
      <c r="AM24" s="205">
        <v>1</v>
      </c>
      <c r="AN24" s="205">
        <v>1</v>
      </c>
      <c r="AO24" s="329">
        <v>0</v>
      </c>
      <c r="AP24" s="256">
        <v>7224377</v>
      </c>
      <c r="AQ24" s="256">
        <f t="shared" si="8"/>
        <v>0</v>
      </c>
      <c r="AR24" s="208"/>
      <c r="AS24" s="207" t="s">
        <v>114</v>
      </c>
      <c r="AV24" s="214" t="s">
        <v>30</v>
      </c>
      <c r="AW24" s="214">
        <v>14.7</v>
      </c>
      <c r="AY24" s="257"/>
    </row>
    <row r="25" spans="1:51" x14ac:dyDescent="0.25">
      <c r="B25" s="190">
        <v>2.5833333333333299</v>
      </c>
      <c r="C25" s="190">
        <v>0.625</v>
      </c>
      <c r="D25" s="191">
        <v>5</v>
      </c>
      <c r="E25" s="192">
        <f t="shared" si="0"/>
        <v>3.5211267605633805</v>
      </c>
      <c r="F25" s="255">
        <v>81</v>
      </c>
      <c r="G25" s="192">
        <f t="shared" si="1"/>
        <v>57.04225352112676</v>
      </c>
      <c r="H25" s="193" t="s">
        <v>89</v>
      </c>
      <c r="I25" s="193">
        <f t="shared" si="2"/>
        <v>55.633802816901408</v>
      </c>
      <c r="J25" s="194">
        <f t="shared" si="10"/>
        <v>57.04225352112676</v>
      </c>
      <c r="K25" s="193">
        <f t="shared" si="12"/>
        <v>61.267605633802816</v>
      </c>
      <c r="L25" s="195">
        <v>18</v>
      </c>
      <c r="M25" s="196" t="s">
        <v>101</v>
      </c>
      <c r="N25" s="196">
        <v>16.899999999999999</v>
      </c>
      <c r="O25" s="197">
        <v>131</v>
      </c>
      <c r="P25" s="197">
        <v>139</v>
      </c>
      <c r="Q25" s="197">
        <v>15872754</v>
      </c>
      <c r="R25" s="198">
        <f t="shared" si="3"/>
        <v>5868</v>
      </c>
      <c r="S25" s="199">
        <f t="shared" si="4"/>
        <v>140.83199999999999</v>
      </c>
      <c r="T25" s="199">
        <f t="shared" si="5"/>
        <v>5.8680000000000003</v>
      </c>
      <c r="U25" s="200">
        <v>3.3</v>
      </c>
      <c r="V25" s="200">
        <f t="shared" si="6"/>
        <v>3.3</v>
      </c>
      <c r="W25" s="262" t="s">
        <v>152</v>
      </c>
      <c r="X25" s="256">
        <v>0</v>
      </c>
      <c r="Y25" s="256">
        <v>1073</v>
      </c>
      <c r="Z25" s="256">
        <v>1195</v>
      </c>
      <c r="AA25" s="256">
        <v>1185</v>
      </c>
      <c r="AB25" s="256">
        <v>1198</v>
      </c>
      <c r="AC25" s="201" t="s">
        <v>91</v>
      </c>
      <c r="AD25" s="201" t="s">
        <v>91</v>
      </c>
      <c r="AE25" s="201" t="s">
        <v>91</v>
      </c>
      <c r="AF25" s="202" t="s">
        <v>91</v>
      </c>
      <c r="AG25" s="202">
        <v>32784370</v>
      </c>
      <c r="AH25" s="203">
        <f t="shared" si="9"/>
        <v>1370</v>
      </c>
      <c r="AI25" s="204">
        <f t="shared" si="7"/>
        <v>233.46966598500339</v>
      </c>
      <c r="AJ25" s="205">
        <v>0</v>
      </c>
      <c r="AK25" s="205">
        <v>1</v>
      </c>
      <c r="AL25" s="205">
        <v>1</v>
      </c>
      <c r="AM25" s="205">
        <v>1</v>
      </c>
      <c r="AN25" s="205">
        <v>1</v>
      </c>
      <c r="AO25" s="329">
        <v>0</v>
      </c>
      <c r="AP25" s="256">
        <v>7224377</v>
      </c>
      <c r="AQ25" s="256">
        <f t="shared" si="8"/>
        <v>0</v>
      </c>
      <c r="AR25" s="206"/>
      <c r="AS25" s="207" t="s">
        <v>114</v>
      </c>
      <c r="AV25" s="214" t="s">
        <v>75</v>
      </c>
      <c r="AW25" s="214">
        <v>10.36</v>
      </c>
      <c r="AY25" s="257"/>
    </row>
    <row r="26" spans="1:51" x14ac:dyDescent="0.25">
      <c r="B26" s="190">
        <v>2.625</v>
      </c>
      <c r="C26" s="190">
        <v>0.66666666666666696</v>
      </c>
      <c r="D26" s="191">
        <v>5</v>
      </c>
      <c r="E26" s="192">
        <f t="shared" si="0"/>
        <v>3.5211267605633805</v>
      </c>
      <c r="F26" s="255">
        <v>81</v>
      </c>
      <c r="G26" s="192">
        <f t="shared" si="1"/>
        <v>57.04225352112676</v>
      </c>
      <c r="H26" s="193" t="s">
        <v>89</v>
      </c>
      <c r="I26" s="193">
        <f t="shared" si="2"/>
        <v>53.521126760563384</v>
      </c>
      <c r="J26" s="194">
        <f>(F26-3)/1.42</f>
        <v>54.929577464788736</v>
      </c>
      <c r="K26" s="193">
        <f t="shared" si="12"/>
        <v>59.154929577464792</v>
      </c>
      <c r="L26" s="195">
        <v>18</v>
      </c>
      <c r="M26" s="196" t="s">
        <v>101</v>
      </c>
      <c r="N26" s="196">
        <v>16.7</v>
      </c>
      <c r="O26" s="197">
        <v>136</v>
      </c>
      <c r="P26" s="197">
        <v>137</v>
      </c>
      <c r="Q26" s="197">
        <v>15878439</v>
      </c>
      <c r="R26" s="198">
        <f t="shared" si="3"/>
        <v>5685</v>
      </c>
      <c r="S26" s="199">
        <f t="shared" si="4"/>
        <v>136.44</v>
      </c>
      <c r="T26" s="199">
        <f t="shared" si="5"/>
        <v>5.6849999999999996</v>
      </c>
      <c r="U26" s="200">
        <v>3.1</v>
      </c>
      <c r="V26" s="200">
        <f t="shared" si="6"/>
        <v>3.1</v>
      </c>
      <c r="W26" s="262" t="s">
        <v>152</v>
      </c>
      <c r="X26" s="256">
        <v>0</v>
      </c>
      <c r="Y26" s="256">
        <v>1187</v>
      </c>
      <c r="Z26" s="256">
        <v>1195</v>
      </c>
      <c r="AA26" s="256">
        <v>1185</v>
      </c>
      <c r="AB26" s="256">
        <v>1198</v>
      </c>
      <c r="AC26" s="201" t="s">
        <v>91</v>
      </c>
      <c r="AD26" s="201" t="s">
        <v>91</v>
      </c>
      <c r="AE26" s="201" t="s">
        <v>91</v>
      </c>
      <c r="AF26" s="202" t="s">
        <v>91</v>
      </c>
      <c r="AG26" s="202">
        <v>32785828</v>
      </c>
      <c r="AH26" s="203">
        <f t="shared" si="9"/>
        <v>1458</v>
      </c>
      <c r="AI26" s="204">
        <f t="shared" si="7"/>
        <v>256.46437994722959</v>
      </c>
      <c r="AJ26" s="205">
        <v>0</v>
      </c>
      <c r="AK26" s="205">
        <v>1</v>
      </c>
      <c r="AL26" s="205">
        <v>1</v>
      </c>
      <c r="AM26" s="205">
        <v>1</v>
      </c>
      <c r="AN26" s="205">
        <v>1</v>
      </c>
      <c r="AO26" s="329">
        <v>0</v>
      </c>
      <c r="AP26" s="256">
        <v>7224377</v>
      </c>
      <c r="AQ26" s="256">
        <f t="shared" si="8"/>
        <v>0</v>
      </c>
      <c r="AR26" s="206"/>
      <c r="AS26" s="207" t="s">
        <v>114</v>
      </c>
      <c r="AV26" s="214" t="s">
        <v>115</v>
      </c>
      <c r="AW26" s="214">
        <v>1.01325</v>
      </c>
      <c r="AY26" s="257"/>
    </row>
    <row r="27" spans="1:51" x14ac:dyDescent="0.25">
      <c r="B27" s="190">
        <v>2.6666666666666701</v>
      </c>
      <c r="C27" s="190">
        <v>0.70833333333333404</v>
      </c>
      <c r="D27" s="191">
        <v>4</v>
      </c>
      <c r="E27" s="192">
        <f t="shared" si="0"/>
        <v>2.8169014084507045</v>
      </c>
      <c r="F27" s="255">
        <v>81</v>
      </c>
      <c r="G27" s="192">
        <f t="shared" si="1"/>
        <v>57.04225352112676</v>
      </c>
      <c r="H27" s="193" t="s">
        <v>89</v>
      </c>
      <c r="I27" s="193">
        <f t="shared" si="2"/>
        <v>53.521126760563384</v>
      </c>
      <c r="J27" s="194">
        <f t="shared" ref="J27:J32" si="13">(F27-3)/1.42</f>
        <v>54.929577464788736</v>
      </c>
      <c r="K27" s="193">
        <f t="shared" si="12"/>
        <v>59.154929577464792</v>
      </c>
      <c r="L27" s="195">
        <v>18</v>
      </c>
      <c r="M27" s="196" t="s">
        <v>101</v>
      </c>
      <c r="N27" s="196">
        <v>16.7</v>
      </c>
      <c r="O27" s="197">
        <v>133</v>
      </c>
      <c r="P27" s="197">
        <v>143</v>
      </c>
      <c r="Q27" s="197">
        <v>15884106</v>
      </c>
      <c r="R27" s="198">
        <f t="shared" si="3"/>
        <v>5667</v>
      </c>
      <c r="S27" s="199">
        <f t="shared" si="4"/>
        <v>136.00800000000001</v>
      </c>
      <c r="T27" s="199">
        <f t="shared" si="5"/>
        <v>5.6669999999999998</v>
      </c>
      <c r="U27" s="200">
        <v>2.6</v>
      </c>
      <c r="V27" s="200">
        <f t="shared" si="6"/>
        <v>2.6</v>
      </c>
      <c r="W27" s="262" t="s">
        <v>152</v>
      </c>
      <c r="X27" s="256">
        <v>0</v>
      </c>
      <c r="Y27" s="256">
        <v>1100</v>
      </c>
      <c r="Z27" s="256">
        <v>1195</v>
      </c>
      <c r="AA27" s="256">
        <v>1185</v>
      </c>
      <c r="AB27" s="256">
        <v>1198</v>
      </c>
      <c r="AC27" s="201" t="s">
        <v>91</v>
      </c>
      <c r="AD27" s="201" t="s">
        <v>91</v>
      </c>
      <c r="AE27" s="201" t="s">
        <v>91</v>
      </c>
      <c r="AF27" s="202" t="s">
        <v>91</v>
      </c>
      <c r="AG27" s="202">
        <v>32787245</v>
      </c>
      <c r="AH27" s="203">
        <f t="shared" si="9"/>
        <v>1417</v>
      </c>
      <c r="AI27" s="204">
        <f t="shared" si="7"/>
        <v>250.04411505205576</v>
      </c>
      <c r="AJ27" s="205">
        <v>0</v>
      </c>
      <c r="AK27" s="205">
        <v>1</v>
      </c>
      <c r="AL27" s="205">
        <v>1</v>
      </c>
      <c r="AM27" s="205">
        <v>1</v>
      </c>
      <c r="AN27" s="205">
        <v>1</v>
      </c>
      <c r="AO27" s="329">
        <v>0</v>
      </c>
      <c r="AP27" s="256">
        <v>7224377</v>
      </c>
      <c r="AQ27" s="256">
        <f t="shared" si="8"/>
        <v>0</v>
      </c>
      <c r="AR27" s="206"/>
      <c r="AS27" s="207" t="s">
        <v>114</v>
      </c>
      <c r="AV27" s="214" t="s">
        <v>116</v>
      </c>
      <c r="AW27" s="214">
        <v>1</v>
      </c>
      <c r="AY27" s="257"/>
    </row>
    <row r="28" spans="1:51" x14ac:dyDescent="0.25">
      <c r="B28" s="190">
        <v>2.7083333333333299</v>
      </c>
      <c r="C28" s="190">
        <v>0.750000000000002</v>
      </c>
      <c r="D28" s="191">
        <v>3</v>
      </c>
      <c r="E28" s="192">
        <f t="shared" si="0"/>
        <v>2.1126760563380285</v>
      </c>
      <c r="F28" s="255">
        <v>78</v>
      </c>
      <c r="G28" s="192">
        <f t="shared" si="1"/>
        <v>54.929577464788736</v>
      </c>
      <c r="H28" s="193" t="s">
        <v>89</v>
      </c>
      <c r="I28" s="193">
        <f t="shared" si="2"/>
        <v>51.408450704225352</v>
      </c>
      <c r="J28" s="194">
        <f t="shared" si="13"/>
        <v>52.816901408450704</v>
      </c>
      <c r="K28" s="193">
        <f t="shared" si="12"/>
        <v>57.04225352112676</v>
      </c>
      <c r="L28" s="195">
        <v>18</v>
      </c>
      <c r="M28" s="196" t="s">
        <v>101</v>
      </c>
      <c r="N28" s="196">
        <v>16.7</v>
      </c>
      <c r="O28" s="197">
        <v>132</v>
      </c>
      <c r="P28" s="197">
        <v>133</v>
      </c>
      <c r="Q28" s="197">
        <v>15889773</v>
      </c>
      <c r="R28" s="198">
        <f t="shared" si="3"/>
        <v>5667</v>
      </c>
      <c r="S28" s="199">
        <f t="shared" si="4"/>
        <v>136.00800000000001</v>
      </c>
      <c r="T28" s="199">
        <f t="shared" si="5"/>
        <v>5.6669999999999998</v>
      </c>
      <c r="U28" s="200">
        <v>2.4</v>
      </c>
      <c r="V28" s="200">
        <f t="shared" si="6"/>
        <v>2.4</v>
      </c>
      <c r="W28" s="262" t="s">
        <v>152</v>
      </c>
      <c r="X28" s="256">
        <v>0</v>
      </c>
      <c r="Y28" s="256">
        <v>1121</v>
      </c>
      <c r="Z28" s="256">
        <v>1195</v>
      </c>
      <c r="AA28" s="256">
        <v>1185</v>
      </c>
      <c r="AB28" s="256">
        <v>1198</v>
      </c>
      <c r="AC28" s="201" t="s">
        <v>91</v>
      </c>
      <c r="AD28" s="201" t="s">
        <v>91</v>
      </c>
      <c r="AE28" s="201" t="s">
        <v>91</v>
      </c>
      <c r="AF28" s="202" t="s">
        <v>91</v>
      </c>
      <c r="AG28" s="202">
        <v>32788662</v>
      </c>
      <c r="AH28" s="203">
        <f t="shared" si="9"/>
        <v>1417</v>
      </c>
      <c r="AI28" s="204">
        <f t="shared" si="7"/>
        <v>250.04411505205576</v>
      </c>
      <c r="AJ28" s="205">
        <v>0</v>
      </c>
      <c r="AK28" s="205">
        <v>1</v>
      </c>
      <c r="AL28" s="205">
        <v>1</v>
      </c>
      <c r="AM28" s="205">
        <v>1</v>
      </c>
      <c r="AN28" s="205">
        <v>1</v>
      </c>
      <c r="AO28" s="329">
        <v>0</v>
      </c>
      <c r="AP28" s="256">
        <v>7224377</v>
      </c>
      <c r="AQ28" s="256">
        <f t="shared" si="8"/>
        <v>0</v>
      </c>
      <c r="AR28" s="208"/>
      <c r="AS28" s="207" t="s">
        <v>114</v>
      </c>
      <c r="AV28" s="214" t="s">
        <v>117</v>
      </c>
      <c r="AW28" s="214">
        <v>101.325</v>
      </c>
      <c r="AY28" s="257"/>
    </row>
    <row r="29" spans="1:51" x14ac:dyDescent="0.25">
      <c r="B29" s="190">
        <v>2.75</v>
      </c>
      <c r="C29" s="190">
        <v>0.79166666666666896</v>
      </c>
      <c r="D29" s="191">
        <v>3</v>
      </c>
      <c r="E29" s="192">
        <f t="shared" si="0"/>
        <v>2.1126760563380285</v>
      </c>
      <c r="F29" s="255">
        <v>78</v>
      </c>
      <c r="G29" s="192">
        <f t="shared" si="1"/>
        <v>54.929577464788736</v>
      </c>
      <c r="H29" s="193" t="s">
        <v>89</v>
      </c>
      <c r="I29" s="193">
        <f t="shared" si="2"/>
        <v>51.408450704225352</v>
      </c>
      <c r="J29" s="194">
        <f t="shared" si="13"/>
        <v>52.816901408450704</v>
      </c>
      <c r="K29" s="193">
        <f t="shared" si="12"/>
        <v>57.04225352112676</v>
      </c>
      <c r="L29" s="195">
        <v>18</v>
      </c>
      <c r="M29" s="196" t="s">
        <v>101</v>
      </c>
      <c r="N29" s="196">
        <v>16.600000000000001</v>
      </c>
      <c r="O29" s="197">
        <v>136</v>
      </c>
      <c r="P29" s="197">
        <v>127</v>
      </c>
      <c r="Q29" s="197">
        <v>15895270</v>
      </c>
      <c r="R29" s="198">
        <f t="shared" si="3"/>
        <v>5497</v>
      </c>
      <c r="S29" s="199">
        <f t="shared" si="4"/>
        <v>131.928</v>
      </c>
      <c r="T29" s="199">
        <f t="shared" si="5"/>
        <v>5.4969999999999999</v>
      </c>
      <c r="U29" s="200">
        <v>2.2999999999999998</v>
      </c>
      <c r="V29" s="200">
        <f t="shared" si="6"/>
        <v>2.2999999999999998</v>
      </c>
      <c r="W29" s="262" t="s">
        <v>152</v>
      </c>
      <c r="X29" s="256">
        <v>0</v>
      </c>
      <c r="Y29" s="256">
        <v>1048</v>
      </c>
      <c r="Z29" s="256">
        <v>1195</v>
      </c>
      <c r="AA29" s="256">
        <v>1185</v>
      </c>
      <c r="AB29" s="256">
        <v>1198</v>
      </c>
      <c r="AC29" s="201" t="s">
        <v>91</v>
      </c>
      <c r="AD29" s="201" t="s">
        <v>91</v>
      </c>
      <c r="AE29" s="201" t="s">
        <v>91</v>
      </c>
      <c r="AF29" s="202" t="s">
        <v>91</v>
      </c>
      <c r="AG29" s="202">
        <v>32790046</v>
      </c>
      <c r="AH29" s="203">
        <f t="shared" si="9"/>
        <v>1384</v>
      </c>
      <c r="AI29" s="204">
        <f t="shared" si="7"/>
        <v>251.77369474258688</v>
      </c>
      <c r="AJ29" s="205">
        <v>0</v>
      </c>
      <c r="AK29" s="205">
        <v>1</v>
      </c>
      <c r="AL29" s="205">
        <v>1</v>
      </c>
      <c r="AM29" s="205">
        <v>1</v>
      </c>
      <c r="AN29" s="205">
        <v>1</v>
      </c>
      <c r="AO29" s="329">
        <v>0</v>
      </c>
      <c r="AP29" s="256">
        <v>7224377</v>
      </c>
      <c r="AQ29" s="256">
        <f t="shared" si="8"/>
        <v>0</v>
      </c>
      <c r="AR29" s="206"/>
      <c r="AS29" s="207" t="s">
        <v>114</v>
      </c>
      <c r="AY29" s="257"/>
    </row>
    <row r="30" spans="1:51" x14ac:dyDescent="0.25">
      <c r="B30" s="190">
        <v>2.7916666666666701</v>
      </c>
      <c r="C30" s="190">
        <v>0.83333333333333703</v>
      </c>
      <c r="D30" s="191">
        <v>7</v>
      </c>
      <c r="E30" s="192">
        <f t="shared" si="0"/>
        <v>4.9295774647887329</v>
      </c>
      <c r="F30" s="255">
        <v>76</v>
      </c>
      <c r="G30" s="192">
        <f t="shared" si="1"/>
        <v>53.521126760563384</v>
      </c>
      <c r="H30" s="193" t="s">
        <v>89</v>
      </c>
      <c r="I30" s="193">
        <f t="shared" si="2"/>
        <v>50</v>
      </c>
      <c r="J30" s="194">
        <f t="shared" si="13"/>
        <v>51.408450704225352</v>
      </c>
      <c r="K30" s="193">
        <f t="shared" si="12"/>
        <v>55.633802816901408</v>
      </c>
      <c r="L30" s="195">
        <v>18</v>
      </c>
      <c r="M30" s="196" t="s">
        <v>101</v>
      </c>
      <c r="N30" s="196">
        <v>16.600000000000001</v>
      </c>
      <c r="O30" s="197">
        <v>127</v>
      </c>
      <c r="P30" s="197">
        <v>128</v>
      </c>
      <c r="Q30" s="197">
        <v>15900555</v>
      </c>
      <c r="R30" s="198">
        <f t="shared" si="3"/>
        <v>5285</v>
      </c>
      <c r="S30" s="199">
        <f t="shared" si="4"/>
        <v>126.84</v>
      </c>
      <c r="T30" s="199">
        <f t="shared" si="5"/>
        <v>5.2850000000000001</v>
      </c>
      <c r="U30" s="200">
        <v>2.2000000000000002</v>
      </c>
      <c r="V30" s="200">
        <f t="shared" si="6"/>
        <v>2.2000000000000002</v>
      </c>
      <c r="W30" s="262" t="s">
        <v>152</v>
      </c>
      <c r="X30" s="256">
        <v>0</v>
      </c>
      <c r="Y30" s="256">
        <v>990</v>
      </c>
      <c r="Z30" s="256">
        <v>1135</v>
      </c>
      <c r="AA30" s="256">
        <v>1185</v>
      </c>
      <c r="AB30" s="256">
        <v>1138</v>
      </c>
      <c r="AC30" s="201" t="s">
        <v>91</v>
      </c>
      <c r="AD30" s="201" t="s">
        <v>91</v>
      </c>
      <c r="AE30" s="201" t="s">
        <v>91</v>
      </c>
      <c r="AF30" s="202" t="s">
        <v>91</v>
      </c>
      <c r="AG30" s="202">
        <v>32791254</v>
      </c>
      <c r="AH30" s="203">
        <f t="shared" si="9"/>
        <v>1208</v>
      </c>
      <c r="AI30" s="204">
        <f t="shared" si="7"/>
        <v>228.57142857142856</v>
      </c>
      <c r="AJ30" s="205">
        <v>0</v>
      </c>
      <c r="AK30" s="205">
        <v>1</v>
      </c>
      <c r="AL30" s="205">
        <v>1</v>
      </c>
      <c r="AM30" s="205">
        <v>1</v>
      </c>
      <c r="AN30" s="205">
        <v>1</v>
      </c>
      <c r="AO30" s="329">
        <v>0</v>
      </c>
      <c r="AP30" s="256">
        <v>7224377</v>
      </c>
      <c r="AQ30" s="256">
        <f t="shared" si="8"/>
        <v>0</v>
      </c>
      <c r="AR30" s="206"/>
      <c r="AS30" s="207" t="s">
        <v>114</v>
      </c>
      <c r="AV30" s="398" t="s">
        <v>118</v>
      </c>
      <c r="AW30" s="398"/>
      <c r="AY30" s="257"/>
    </row>
    <row r="31" spans="1:51" x14ac:dyDescent="0.25">
      <c r="B31" s="190">
        <v>2.8333333333333299</v>
      </c>
      <c r="C31" s="190">
        <v>0.875000000000004</v>
      </c>
      <c r="D31" s="191">
        <v>11</v>
      </c>
      <c r="E31" s="192">
        <f>D31/1.42</f>
        <v>7.746478873239437</v>
      </c>
      <c r="F31" s="255">
        <v>76</v>
      </c>
      <c r="G31" s="192">
        <f t="shared" si="1"/>
        <v>53.521126760563384</v>
      </c>
      <c r="H31" s="193" t="s">
        <v>89</v>
      </c>
      <c r="I31" s="193">
        <f t="shared" si="2"/>
        <v>50</v>
      </c>
      <c r="J31" s="194">
        <f t="shared" si="13"/>
        <v>51.408450704225352</v>
      </c>
      <c r="K31" s="193">
        <f t="shared" si="12"/>
        <v>55.633802816901408</v>
      </c>
      <c r="L31" s="195">
        <v>18</v>
      </c>
      <c r="M31" s="196" t="s">
        <v>101</v>
      </c>
      <c r="N31" s="196">
        <v>16.100000000000001</v>
      </c>
      <c r="O31" s="197">
        <v>117</v>
      </c>
      <c r="P31" s="197">
        <v>120</v>
      </c>
      <c r="Q31" s="197">
        <v>15905697</v>
      </c>
      <c r="R31" s="198">
        <f t="shared" si="3"/>
        <v>5142</v>
      </c>
      <c r="S31" s="199">
        <f t="shared" si="4"/>
        <v>123.408</v>
      </c>
      <c r="T31" s="199">
        <f t="shared" si="5"/>
        <v>5.1420000000000003</v>
      </c>
      <c r="U31" s="200">
        <v>1.9</v>
      </c>
      <c r="V31" s="200">
        <f t="shared" si="6"/>
        <v>1.9</v>
      </c>
      <c r="W31" s="262" t="s">
        <v>153</v>
      </c>
      <c r="X31" s="256">
        <v>0</v>
      </c>
      <c r="Y31" s="256">
        <v>1020</v>
      </c>
      <c r="Z31" s="256">
        <v>1195</v>
      </c>
      <c r="AA31" s="256">
        <v>0</v>
      </c>
      <c r="AB31" s="256">
        <v>1198</v>
      </c>
      <c r="AC31" s="201" t="s">
        <v>91</v>
      </c>
      <c r="AD31" s="201" t="s">
        <v>91</v>
      </c>
      <c r="AE31" s="201" t="s">
        <v>91</v>
      </c>
      <c r="AF31" s="202" t="s">
        <v>91</v>
      </c>
      <c r="AG31" s="202">
        <v>32792296</v>
      </c>
      <c r="AH31" s="203">
        <f t="shared" si="9"/>
        <v>1042</v>
      </c>
      <c r="AI31" s="204">
        <f t="shared" si="7"/>
        <v>202.6448852586542</v>
      </c>
      <c r="AJ31" s="205">
        <v>0</v>
      </c>
      <c r="AK31" s="205">
        <v>1</v>
      </c>
      <c r="AL31" s="205">
        <v>1</v>
      </c>
      <c r="AM31" s="205">
        <v>0</v>
      </c>
      <c r="AN31" s="205">
        <v>1</v>
      </c>
      <c r="AO31" s="329">
        <v>0</v>
      </c>
      <c r="AP31" s="256">
        <v>7224377</v>
      </c>
      <c r="AQ31" s="256">
        <f t="shared" si="8"/>
        <v>0</v>
      </c>
      <c r="AR31" s="206"/>
      <c r="AS31" s="207" t="s">
        <v>114</v>
      </c>
      <c r="AV31" s="215" t="s">
        <v>30</v>
      </c>
      <c r="AW31" s="215" t="s">
        <v>75</v>
      </c>
      <c r="AY31" s="257"/>
    </row>
    <row r="32" spans="1:51" x14ac:dyDescent="0.25">
      <c r="B32" s="190">
        <v>2.875</v>
      </c>
      <c r="C32" s="190">
        <v>0.91666666666667096</v>
      </c>
      <c r="D32" s="191">
        <v>15</v>
      </c>
      <c r="E32" s="192">
        <f t="shared" si="0"/>
        <v>10.563380281690142</v>
      </c>
      <c r="F32" s="255">
        <v>76</v>
      </c>
      <c r="G32" s="192">
        <f t="shared" si="1"/>
        <v>53.521126760563384</v>
      </c>
      <c r="H32" s="193" t="s">
        <v>89</v>
      </c>
      <c r="I32" s="193">
        <f t="shared" si="2"/>
        <v>50</v>
      </c>
      <c r="J32" s="194">
        <f t="shared" si="13"/>
        <v>51.408450704225352</v>
      </c>
      <c r="K32" s="193">
        <f t="shared" si="12"/>
        <v>55.633802816901408</v>
      </c>
      <c r="L32" s="195">
        <v>14</v>
      </c>
      <c r="M32" s="196" t="s">
        <v>119</v>
      </c>
      <c r="N32" s="196">
        <v>12.6</v>
      </c>
      <c r="O32" s="197">
        <v>116</v>
      </c>
      <c r="P32" s="197">
        <v>119</v>
      </c>
      <c r="Q32" s="197">
        <v>15910724</v>
      </c>
      <c r="R32" s="198">
        <f>Q32-Q31</f>
        <v>5027</v>
      </c>
      <c r="S32" s="199">
        <f t="shared" si="4"/>
        <v>120.648</v>
      </c>
      <c r="T32" s="199">
        <f t="shared" si="5"/>
        <v>5.0270000000000001</v>
      </c>
      <c r="U32" s="200">
        <v>1.8</v>
      </c>
      <c r="V32" s="200">
        <f t="shared" si="6"/>
        <v>1.8</v>
      </c>
      <c r="W32" s="262" t="s">
        <v>153</v>
      </c>
      <c r="X32" s="256">
        <v>0</v>
      </c>
      <c r="Y32" s="256">
        <v>0</v>
      </c>
      <c r="Z32" s="256">
        <v>1152</v>
      </c>
      <c r="AA32" s="256">
        <v>0</v>
      </c>
      <c r="AB32" s="256">
        <v>1199</v>
      </c>
      <c r="AC32" s="201" t="s">
        <v>91</v>
      </c>
      <c r="AD32" s="201" t="s">
        <v>91</v>
      </c>
      <c r="AE32" s="201" t="s">
        <v>91</v>
      </c>
      <c r="AF32" s="202" t="s">
        <v>91</v>
      </c>
      <c r="AG32" s="202">
        <v>32793282</v>
      </c>
      <c r="AH32" s="203">
        <f t="shared" si="9"/>
        <v>986</v>
      </c>
      <c r="AI32" s="204">
        <f t="shared" si="7"/>
        <v>196.14083946687884</v>
      </c>
      <c r="AJ32" s="205">
        <v>0</v>
      </c>
      <c r="AK32" s="205">
        <v>0</v>
      </c>
      <c r="AL32" s="205">
        <v>1</v>
      </c>
      <c r="AM32" s="205">
        <v>0</v>
      </c>
      <c r="AN32" s="205">
        <v>1</v>
      </c>
      <c r="AO32" s="329">
        <v>0</v>
      </c>
      <c r="AP32" s="256">
        <v>7224377</v>
      </c>
      <c r="AQ32" s="256">
        <f t="shared" si="8"/>
        <v>0</v>
      </c>
      <c r="AR32" s="208"/>
      <c r="AS32" s="207" t="s">
        <v>114</v>
      </c>
      <c r="AV32" s="216">
        <v>1</v>
      </c>
      <c r="AW32" s="216">
        <f>IFERROR(AV32*VLOOKUP(AV31,AV24:AW28,2,FALSE)/VLOOKUP(AW31,AV24:AW28,2,FALSE),"Enter Unit and Value")</f>
        <v>1.4189189189189189</v>
      </c>
      <c r="AY32" s="257"/>
    </row>
    <row r="33" spans="2:51" x14ac:dyDescent="0.25">
      <c r="B33" s="190">
        <v>2.9166666666666701</v>
      </c>
      <c r="C33" s="190">
        <v>0.95833333333333803</v>
      </c>
      <c r="D33" s="191">
        <v>8</v>
      </c>
      <c r="E33" s="192">
        <f t="shared" si="0"/>
        <v>5.6338028169014089</v>
      </c>
      <c r="F33" s="255">
        <v>66</v>
      </c>
      <c r="G33" s="192">
        <f t="shared" si="1"/>
        <v>46.478873239436624</v>
      </c>
      <c r="H33" s="193" t="s">
        <v>89</v>
      </c>
      <c r="I33" s="193">
        <f>J33-(2/1.42)</f>
        <v>41.549295774647888</v>
      </c>
      <c r="J33" s="194">
        <f t="shared" ref="J33:J34" si="14">(F33-5)/1.42</f>
        <v>42.95774647887324</v>
      </c>
      <c r="K33" s="193">
        <f t="shared" si="12"/>
        <v>47.183098591549296</v>
      </c>
      <c r="L33" s="195">
        <v>14</v>
      </c>
      <c r="M33" s="196" t="s">
        <v>119</v>
      </c>
      <c r="N33" s="196">
        <v>11.9</v>
      </c>
      <c r="O33" s="197">
        <v>120</v>
      </c>
      <c r="P33" s="197">
        <v>99</v>
      </c>
      <c r="Q33" s="197">
        <v>15914942</v>
      </c>
      <c r="R33" s="198">
        <f t="shared" si="3"/>
        <v>4218</v>
      </c>
      <c r="S33" s="199">
        <f t="shared" si="4"/>
        <v>101.232</v>
      </c>
      <c r="T33" s="199">
        <f t="shared" si="5"/>
        <v>4.218</v>
      </c>
      <c r="U33" s="200">
        <v>2.5</v>
      </c>
      <c r="V33" s="200">
        <f t="shared" si="6"/>
        <v>2.5</v>
      </c>
      <c r="W33" s="262" t="s">
        <v>132</v>
      </c>
      <c r="X33" s="256">
        <v>0</v>
      </c>
      <c r="Y33" s="256">
        <v>0</v>
      </c>
      <c r="Z33" s="256">
        <v>1102</v>
      </c>
      <c r="AA33" s="256">
        <v>0</v>
      </c>
      <c r="AB33" s="256">
        <v>1110</v>
      </c>
      <c r="AC33" s="201" t="s">
        <v>91</v>
      </c>
      <c r="AD33" s="201" t="s">
        <v>91</v>
      </c>
      <c r="AE33" s="201" t="s">
        <v>91</v>
      </c>
      <c r="AF33" s="202" t="s">
        <v>91</v>
      </c>
      <c r="AG33" s="202">
        <v>32794014</v>
      </c>
      <c r="AH33" s="203">
        <f t="shared" si="9"/>
        <v>732</v>
      </c>
      <c r="AI33" s="204">
        <f t="shared" si="7"/>
        <v>173.54196301564724</v>
      </c>
      <c r="AJ33" s="205">
        <v>0</v>
      </c>
      <c r="AK33" s="205">
        <v>0</v>
      </c>
      <c r="AL33" s="205">
        <v>1</v>
      </c>
      <c r="AM33" s="205">
        <v>0</v>
      </c>
      <c r="AN33" s="205">
        <v>1</v>
      </c>
      <c r="AO33" s="329">
        <v>0</v>
      </c>
      <c r="AP33" s="256">
        <v>7225109</v>
      </c>
      <c r="AQ33" s="256">
        <f t="shared" si="8"/>
        <v>732</v>
      </c>
      <c r="AR33" s="206"/>
      <c r="AS33" s="207" t="s">
        <v>114</v>
      </c>
      <c r="AY33" s="257"/>
    </row>
    <row r="34" spans="2:51" x14ac:dyDescent="0.25">
      <c r="B34" s="190">
        <v>2.9583333333333299</v>
      </c>
      <c r="C34" s="190">
        <v>1</v>
      </c>
      <c r="D34" s="191">
        <v>12</v>
      </c>
      <c r="E34" s="192">
        <f t="shared" si="0"/>
        <v>8.4507042253521139</v>
      </c>
      <c r="F34" s="255">
        <v>66</v>
      </c>
      <c r="G34" s="192">
        <f t="shared" si="1"/>
        <v>46.478873239436624</v>
      </c>
      <c r="H34" s="193" t="s">
        <v>89</v>
      </c>
      <c r="I34" s="193">
        <f t="shared" si="2"/>
        <v>41.549295774647888</v>
      </c>
      <c r="J34" s="194">
        <f t="shared" si="14"/>
        <v>42.95774647887324</v>
      </c>
      <c r="K34" s="193">
        <f t="shared" si="12"/>
        <v>47.183098591549296</v>
      </c>
      <c r="L34" s="195">
        <v>14</v>
      </c>
      <c r="M34" s="196" t="s">
        <v>119</v>
      </c>
      <c r="N34" s="217">
        <v>11.5</v>
      </c>
      <c r="O34" s="197">
        <v>117</v>
      </c>
      <c r="P34" s="197">
        <v>94</v>
      </c>
      <c r="Q34" s="197">
        <v>15918965</v>
      </c>
      <c r="R34" s="198">
        <f t="shared" si="3"/>
        <v>4023</v>
      </c>
      <c r="S34" s="199">
        <f t="shared" si="4"/>
        <v>96.552000000000007</v>
      </c>
      <c r="T34" s="199">
        <f t="shared" si="5"/>
        <v>4.0229999999999997</v>
      </c>
      <c r="U34" s="200">
        <v>3.4</v>
      </c>
      <c r="V34" s="200">
        <f t="shared" si="6"/>
        <v>3.4</v>
      </c>
      <c r="W34" s="262" t="s">
        <v>132</v>
      </c>
      <c r="X34" s="256">
        <v>0</v>
      </c>
      <c r="Y34" s="256">
        <v>0</v>
      </c>
      <c r="Z34" s="256">
        <v>1018</v>
      </c>
      <c r="AA34" s="256">
        <v>0</v>
      </c>
      <c r="AB34" s="256">
        <v>1110</v>
      </c>
      <c r="AC34" s="201" t="s">
        <v>91</v>
      </c>
      <c r="AD34" s="201" t="s">
        <v>91</v>
      </c>
      <c r="AE34" s="201" t="s">
        <v>91</v>
      </c>
      <c r="AF34" s="202" t="s">
        <v>91</v>
      </c>
      <c r="AG34" s="202">
        <v>32794690</v>
      </c>
      <c r="AH34" s="203">
        <f t="shared" si="9"/>
        <v>676</v>
      </c>
      <c r="AI34" s="204">
        <f t="shared" si="7"/>
        <v>168.03380561769825</v>
      </c>
      <c r="AJ34" s="205">
        <v>0</v>
      </c>
      <c r="AK34" s="205">
        <v>0</v>
      </c>
      <c r="AL34" s="205">
        <v>1</v>
      </c>
      <c r="AM34" s="205">
        <v>0</v>
      </c>
      <c r="AN34" s="205">
        <v>1</v>
      </c>
      <c r="AO34" s="329">
        <v>0</v>
      </c>
      <c r="AP34" s="328">
        <v>7225942</v>
      </c>
      <c r="AQ34" s="256">
        <f t="shared" si="8"/>
        <v>833</v>
      </c>
      <c r="AR34" s="206"/>
      <c r="AS34" s="207" t="s">
        <v>114</v>
      </c>
      <c r="AV34" s="212" t="s">
        <v>120</v>
      </c>
      <c r="AW34" s="218" t="s">
        <v>31</v>
      </c>
      <c r="AY34" s="257"/>
    </row>
    <row r="35" spans="2:51" x14ac:dyDescent="0.25">
      <c r="B35" s="219"/>
      <c r="C35" s="220"/>
      <c r="D35" s="219"/>
      <c r="E35" s="221"/>
      <c r="F35" s="221"/>
      <c r="G35" s="222"/>
      <c r="H35" s="223"/>
      <c r="I35" s="221"/>
      <c r="J35" s="221"/>
      <c r="K35" s="222"/>
      <c r="L35" s="399" t="s">
        <v>121</v>
      </c>
      <c r="M35" s="400"/>
      <c r="N35" s="401"/>
      <c r="O35" s="224"/>
      <c r="P35" s="224">
        <f>AVERAGE(P11:P34)</f>
        <v>125.04166666666667</v>
      </c>
      <c r="Q35" s="225">
        <f>Q34-Q10</f>
        <v>124314</v>
      </c>
      <c r="R35" s="226">
        <f>SUM(R11:R34)</f>
        <v>124314</v>
      </c>
      <c r="S35" s="227">
        <f>AVERAGE(S11:S34)</f>
        <v>124.31399999999998</v>
      </c>
      <c r="T35" s="227">
        <f>SUM(T11:T34)</f>
        <v>124.31400000000001</v>
      </c>
      <c r="U35" s="223"/>
      <c r="V35" s="223"/>
      <c r="W35" s="213"/>
      <c r="X35" s="228"/>
      <c r="Y35" s="229"/>
      <c r="Z35" s="229"/>
      <c r="AA35" s="229"/>
      <c r="AB35" s="230"/>
      <c r="AC35" s="228"/>
      <c r="AD35" s="229"/>
      <c r="AE35" s="230"/>
      <c r="AF35" s="231"/>
      <c r="AG35" s="232">
        <f>AG34-AG10</f>
        <v>26498</v>
      </c>
      <c r="AH35" s="233">
        <f>SUM(AH11:AH34)</f>
        <v>26498</v>
      </c>
      <c r="AI35" s="234">
        <f>$AH$35/$T35</f>
        <v>213.15378798848076</v>
      </c>
      <c r="AJ35" s="231"/>
      <c r="AK35" s="235"/>
      <c r="AL35" s="235"/>
      <c r="AM35" s="235"/>
      <c r="AN35" s="236"/>
      <c r="AO35" s="237"/>
      <c r="AP35" s="238"/>
      <c r="AQ35" s="239">
        <f>SUM(AQ11:AQ34)</f>
        <v>7188</v>
      </c>
      <c r="AR35" s="240" t="e">
        <f>AVERAGE(AR11:AR34)</f>
        <v>#DIV/0!</v>
      </c>
      <c r="AS35" s="237"/>
      <c r="AV35" s="241" t="s">
        <v>31</v>
      </c>
      <c r="AW35" s="241">
        <v>1</v>
      </c>
      <c r="AY35" s="257"/>
    </row>
    <row r="36" spans="2:51" x14ac:dyDescent="0.25">
      <c r="B36" s="242"/>
      <c r="C36" s="242"/>
      <c r="D36" s="242"/>
      <c r="E36" s="243"/>
      <c r="F36" s="243"/>
      <c r="G36" s="243"/>
      <c r="H36" s="243"/>
      <c r="I36" s="244"/>
      <c r="J36" s="244"/>
      <c r="K36" s="244"/>
      <c r="L36" s="254"/>
      <c r="M36" s="254"/>
      <c r="N36" s="254"/>
      <c r="O36" s="254"/>
      <c r="P36" s="254"/>
      <c r="Q36" s="254"/>
      <c r="R36" s="254"/>
      <c r="S36" s="254"/>
      <c r="T36" s="254"/>
      <c r="U36" s="245"/>
      <c r="V36" s="245"/>
      <c r="W36" s="254"/>
      <c r="X36" s="254"/>
      <c r="Y36" s="254"/>
      <c r="Z36" s="258"/>
      <c r="AA36" s="254"/>
      <c r="AB36" s="254"/>
      <c r="AC36" s="254"/>
      <c r="AD36" s="254"/>
      <c r="AE36" s="254"/>
      <c r="AH36" s="246"/>
      <c r="AM36" s="254"/>
      <c r="AN36" s="254"/>
      <c r="AO36" s="254"/>
      <c r="AP36" s="254"/>
      <c r="AQ36" s="254"/>
      <c r="AR36" s="254"/>
      <c r="AV36" s="241" t="s">
        <v>122</v>
      </c>
      <c r="AW36" s="241">
        <v>41.67</v>
      </c>
      <c r="AY36" s="257"/>
    </row>
    <row r="37" spans="2:51" x14ac:dyDescent="0.25">
      <c r="B37" s="275" t="s">
        <v>123</v>
      </c>
      <c r="C37" s="275"/>
      <c r="D37" s="275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58"/>
      <c r="X37" s="258"/>
      <c r="Y37" s="258"/>
      <c r="Z37" s="258"/>
      <c r="AA37" s="258"/>
      <c r="AB37" s="258"/>
      <c r="AC37" s="258"/>
      <c r="AD37" s="258"/>
      <c r="AE37" s="258"/>
      <c r="AM37" s="169"/>
      <c r="AN37" s="254"/>
      <c r="AO37" s="254"/>
      <c r="AP37" s="254"/>
      <c r="AQ37" s="254"/>
      <c r="AR37" s="258"/>
      <c r="AV37" s="241" t="s">
        <v>124</v>
      </c>
      <c r="AW37" s="241">
        <v>11.574999999999999</v>
      </c>
      <c r="AY37" s="257"/>
    </row>
    <row r="38" spans="2:51" x14ac:dyDescent="0.25">
      <c r="B38" s="356" t="s">
        <v>324</v>
      </c>
      <c r="C38" s="275"/>
      <c r="D38" s="275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58"/>
      <c r="X38" s="258"/>
      <c r="Y38" s="258"/>
      <c r="Z38" s="258"/>
      <c r="AA38" s="258"/>
      <c r="AB38" s="258"/>
      <c r="AC38" s="258"/>
      <c r="AD38" s="258"/>
      <c r="AE38" s="258"/>
      <c r="AM38" s="169"/>
      <c r="AN38" s="254"/>
      <c r="AO38" s="254"/>
      <c r="AP38" s="254"/>
      <c r="AQ38" s="254"/>
      <c r="AR38" s="258"/>
      <c r="AV38" s="247"/>
      <c r="AW38" s="247"/>
      <c r="AY38" s="257"/>
    </row>
    <row r="39" spans="2:51" x14ac:dyDescent="0.25">
      <c r="B39" s="295" t="s">
        <v>170</v>
      </c>
      <c r="C39" s="275"/>
      <c r="D39" s="275"/>
      <c r="E39" s="263"/>
      <c r="F39" s="263"/>
      <c r="G39" s="263"/>
      <c r="H39" s="263"/>
      <c r="I39" s="263"/>
      <c r="J39" s="263"/>
      <c r="K39" s="263"/>
      <c r="L39" s="263"/>
      <c r="M39" s="263"/>
      <c r="N39" s="263"/>
      <c r="O39" s="263"/>
      <c r="P39" s="263"/>
      <c r="Q39" s="263"/>
      <c r="R39" s="263"/>
      <c r="S39" s="263"/>
      <c r="T39" s="263"/>
      <c r="U39" s="263"/>
      <c r="V39" s="263"/>
      <c r="W39" s="258"/>
      <c r="X39" s="258"/>
      <c r="Y39" s="258"/>
      <c r="Z39" s="258"/>
      <c r="AA39" s="258"/>
      <c r="AB39" s="258"/>
      <c r="AC39" s="258"/>
      <c r="AD39" s="258"/>
      <c r="AE39" s="258"/>
      <c r="AM39" s="169"/>
      <c r="AN39" s="254"/>
      <c r="AO39" s="254"/>
      <c r="AP39" s="254"/>
      <c r="AQ39" s="254"/>
      <c r="AR39" s="258"/>
      <c r="AV39" s="247"/>
      <c r="AW39" s="247"/>
      <c r="AY39" s="257"/>
    </row>
    <row r="40" spans="2:51" x14ac:dyDescent="0.25">
      <c r="B40" s="273" t="s">
        <v>131</v>
      </c>
      <c r="C40" s="264"/>
      <c r="D40" s="264"/>
      <c r="E40" s="264"/>
      <c r="F40" s="264"/>
      <c r="G40" s="264"/>
      <c r="H40" s="264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3"/>
      <c r="T40" s="263"/>
      <c r="U40" s="263"/>
      <c r="V40" s="263"/>
      <c r="W40" s="258"/>
      <c r="X40" s="258"/>
      <c r="Y40" s="258"/>
      <c r="Z40" s="258"/>
      <c r="AA40" s="258"/>
      <c r="AB40" s="258"/>
      <c r="AC40" s="258"/>
      <c r="AD40" s="258"/>
      <c r="AE40" s="258"/>
      <c r="AM40" s="169"/>
      <c r="AN40" s="254"/>
      <c r="AO40" s="254"/>
      <c r="AP40" s="254"/>
      <c r="AQ40" s="254"/>
      <c r="AR40" s="258"/>
      <c r="AV40" s="247"/>
      <c r="AW40" s="247"/>
      <c r="AY40" s="257"/>
    </row>
    <row r="41" spans="2:51" x14ac:dyDescent="0.25">
      <c r="B41" s="276" t="s">
        <v>141</v>
      </c>
      <c r="C41" s="264"/>
      <c r="D41" s="264"/>
      <c r="E41" s="264"/>
      <c r="F41" s="264"/>
      <c r="G41" s="264"/>
      <c r="H41" s="264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3"/>
      <c r="T41" s="263"/>
      <c r="U41" s="263"/>
      <c r="V41" s="263"/>
      <c r="W41" s="258"/>
      <c r="X41" s="258"/>
      <c r="Y41" s="258"/>
      <c r="Z41" s="258"/>
      <c r="AA41" s="258"/>
      <c r="AB41" s="258"/>
      <c r="AC41" s="258"/>
      <c r="AD41" s="258"/>
      <c r="AE41" s="258"/>
      <c r="AM41" s="169"/>
      <c r="AN41" s="254"/>
      <c r="AO41" s="254"/>
      <c r="AP41" s="254"/>
      <c r="AQ41" s="254"/>
      <c r="AR41" s="258"/>
      <c r="AV41" s="247"/>
      <c r="AW41" s="247"/>
      <c r="AY41" s="257"/>
    </row>
    <row r="42" spans="2:51" x14ac:dyDescent="0.25">
      <c r="B42" s="268" t="s">
        <v>325</v>
      </c>
      <c r="C42" s="264"/>
      <c r="D42" s="264"/>
      <c r="E42" s="264"/>
      <c r="F42" s="264"/>
      <c r="G42" s="264"/>
      <c r="H42" s="264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9"/>
      <c r="T42" s="269"/>
      <c r="U42" s="269"/>
      <c r="V42" s="269"/>
      <c r="W42" s="258"/>
      <c r="X42" s="258"/>
      <c r="Y42" s="258"/>
      <c r="Z42" s="258"/>
      <c r="AA42" s="258"/>
      <c r="AB42" s="258"/>
      <c r="AC42" s="258"/>
      <c r="AD42" s="258"/>
      <c r="AE42" s="258"/>
      <c r="AM42" s="259"/>
      <c r="AN42" s="259"/>
      <c r="AO42" s="259"/>
      <c r="AP42" s="259"/>
      <c r="AQ42" s="259"/>
      <c r="AR42" s="259"/>
      <c r="AS42" s="260"/>
      <c r="AV42" s="257"/>
      <c r="AW42" s="301"/>
      <c r="AX42" s="301"/>
      <c r="AY42" s="301"/>
    </row>
    <row r="43" spans="2:51" x14ac:dyDescent="0.25">
      <c r="B43" s="276" t="s">
        <v>126</v>
      </c>
      <c r="C43" s="264"/>
      <c r="D43" s="264"/>
      <c r="E43" s="264"/>
      <c r="F43" s="264"/>
      <c r="G43" s="264"/>
      <c r="H43" s="264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9"/>
      <c r="T43" s="269"/>
      <c r="U43" s="269"/>
      <c r="V43" s="269"/>
      <c r="W43" s="258"/>
      <c r="X43" s="258"/>
      <c r="Y43" s="258"/>
      <c r="Z43" s="258"/>
      <c r="AA43" s="258"/>
      <c r="AB43" s="258"/>
      <c r="AC43" s="258"/>
      <c r="AD43" s="258"/>
      <c r="AE43" s="258"/>
      <c r="AM43" s="259"/>
      <c r="AN43" s="259"/>
      <c r="AO43" s="259"/>
      <c r="AP43" s="259"/>
      <c r="AQ43" s="259"/>
      <c r="AR43" s="259"/>
      <c r="AS43" s="260"/>
      <c r="AV43" s="257"/>
      <c r="AW43" s="301"/>
      <c r="AX43" s="301"/>
      <c r="AY43" s="301"/>
    </row>
    <row r="44" spans="2:51" x14ac:dyDescent="0.25">
      <c r="B44" s="336" t="s">
        <v>259</v>
      </c>
      <c r="C44" s="264"/>
      <c r="D44" s="264"/>
      <c r="E44" s="274"/>
      <c r="F44" s="274"/>
      <c r="G44" s="274"/>
      <c r="H44" s="264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9"/>
      <c r="T44" s="269"/>
      <c r="U44" s="269"/>
      <c r="V44" s="269"/>
      <c r="W44" s="258"/>
      <c r="X44" s="258"/>
      <c r="Y44" s="258"/>
      <c r="Z44" s="258"/>
      <c r="AA44" s="258"/>
      <c r="AB44" s="258"/>
      <c r="AC44" s="258"/>
      <c r="AD44" s="258"/>
      <c r="AE44" s="258"/>
      <c r="AM44" s="259"/>
      <c r="AN44" s="259"/>
      <c r="AO44" s="259"/>
      <c r="AP44" s="259"/>
      <c r="AQ44" s="259"/>
      <c r="AR44" s="259"/>
      <c r="AS44" s="260"/>
      <c r="AV44" s="257"/>
      <c r="AW44" s="301"/>
      <c r="AX44" s="301"/>
      <c r="AY44" s="301"/>
    </row>
    <row r="45" spans="2:51" x14ac:dyDescent="0.25">
      <c r="B45" s="276" t="s">
        <v>127</v>
      </c>
      <c r="C45" s="248"/>
      <c r="D45" s="248"/>
      <c r="E45" s="248"/>
      <c r="F45" s="248"/>
      <c r="G45" s="248"/>
      <c r="H45" s="248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9"/>
      <c r="T45" s="269"/>
      <c r="U45" s="269"/>
      <c r="V45" s="269"/>
      <c r="W45" s="258"/>
      <c r="X45" s="258"/>
      <c r="Y45" s="258"/>
      <c r="Z45" s="258"/>
      <c r="AA45" s="258"/>
      <c r="AB45" s="258"/>
      <c r="AC45" s="258"/>
      <c r="AD45" s="258"/>
      <c r="AE45" s="258"/>
      <c r="AM45" s="259"/>
      <c r="AN45" s="259"/>
      <c r="AO45" s="259"/>
      <c r="AP45" s="259"/>
      <c r="AQ45" s="259"/>
      <c r="AR45" s="259"/>
      <c r="AS45" s="260"/>
      <c r="AV45" s="257"/>
      <c r="AW45" s="301"/>
      <c r="AX45" s="301"/>
      <c r="AY45" s="301"/>
    </row>
    <row r="46" spans="2:51" x14ac:dyDescent="0.25">
      <c r="B46" s="267" t="s">
        <v>128</v>
      </c>
      <c r="C46" s="248"/>
      <c r="D46" s="248"/>
      <c r="E46" s="248"/>
      <c r="F46" s="248"/>
      <c r="G46" s="248"/>
      <c r="H46" s="248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9"/>
      <c r="T46" s="269"/>
      <c r="U46" s="269"/>
      <c r="V46" s="269"/>
      <c r="W46" s="258"/>
      <c r="X46" s="258"/>
      <c r="Y46" s="258"/>
      <c r="Z46" s="258"/>
      <c r="AA46" s="258"/>
      <c r="AB46" s="258"/>
      <c r="AC46" s="258"/>
      <c r="AD46" s="258"/>
      <c r="AE46" s="258"/>
      <c r="AM46" s="259"/>
      <c r="AN46" s="259"/>
      <c r="AO46" s="259"/>
      <c r="AP46" s="259"/>
      <c r="AQ46" s="259"/>
      <c r="AR46" s="259"/>
      <c r="AS46" s="260"/>
      <c r="AV46" s="257"/>
      <c r="AW46" s="301"/>
      <c r="AX46" s="301"/>
      <c r="AY46" s="301"/>
    </row>
    <row r="47" spans="2:51" x14ac:dyDescent="0.25">
      <c r="B47" s="267" t="s">
        <v>205</v>
      </c>
      <c r="C47" s="248"/>
      <c r="D47" s="248"/>
      <c r="E47" s="248"/>
      <c r="F47" s="248"/>
      <c r="G47" s="248"/>
      <c r="H47" s="248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9"/>
      <c r="T47" s="269"/>
      <c r="U47" s="269"/>
      <c r="V47" s="269"/>
      <c r="W47" s="258"/>
      <c r="X47" s="258"/>
      <c r="Y47" s="258"/>
      <c r="Z47" s="258"/>
      <c r="AA47" s="258"/>
      <c r="AB47" s="258"/>
      <c r="AC47" s="258"/>
      <c r="AD47" s="258"/>
      <c r="AE47" s="258"/>
      <c r="AM47" s="259"/>
      <c r="AN47" s="259"/>
      <c r="AO47" s="259"/>
      <c r="AP47" s="259"/>
      <c r="AQ47" s="259"/>
      <c r="AR47" s="259"/>
      <c r="AS47" s="260"/>
      <c r="AV47" s="257"/>
      <c r="AW47" s="301"/>
      <c r="AX47" s="301"/>
      <c r="AY47" s="301"/>
    </row>
    <row r="48" spans="2:51" x14ac:dyDescent="0.25">
      <c r="B48" s="276" t="s">
        <v>314</v>
      </c>
      <c r="C48" s="264"/>
      <c r="D48" s="264"/>
      <c r="E48" s="264"/>
      <c r="F48" s="264"/>
      <c r="G48" s="264"/>
      <c r="H48" s="264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9"/>
      <c r="T48" s="269"/>
      <c r="U48" s="269"/>
      <c r="V48" s="269"/>
      <c r="W48" s="258"/>
      <c r="X48" s="258"/>
      <c r="Y48" s="258"/>
      <c r="Z48" s="258"/>
      <c r="AA48" s="258"/>
      <c r="AB48" s="258"/>
      <c r="AC48" s="258"/>
      <c r="AD48" s="258"/>
      <c r="AE48" s="258"/>
      <c r="AM48" s="259"/>
      <c r="AN48" s="259"/>
      <c r="AO48" s="259"/>
      <c r="AP48" s="259"/>
      <c r="AQ48" s="259"/>
      <c r="AR48" s="259"/>
      <c r="AS48" s="260"/>
      <c r="AV48" s="257"/>
      <c r="AW48" s="301"/>
      <c r="AX48" s="301"/>
      <c r="AY48" s="301"/>
    </row>
    <row r="49" spans="2:51" x14ac:dyDescent="0.25">
      <c r="B49" s="276" t="s">
        <v>137</v>
      </c>
      <c r="C49" s="264"/>
      <c r="D49" s="264"/>
      <c r="E49" s="264"/>
      <c r="F49" s="264"/>
      <c r="G49" s="264"/>
      <c r="H49" s="264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9"/>
      <c r="U49" s="269"/>
      <c r="V49" s="269"/>
      <c r="W49" s="258"/>
      <c r="X49" s="258"/>
      <c r="Y49" s="258"/>
      <c r="Z49" s="258"/>
      <c r="AA49" s="258"/>
      <c r="AB49" s="258"/>
      <c r="AC49" s="258"/>
      <c r="AD49" s="258"/>
      <c r="AE49" s="258"/>
      <c r="AM49" s="259"/>
      <c r="AN49" s="259"/>
      <c r="AO49" s="259"/>
      <c r="AP49" s="259"/>
      <c r="AQ49" s="259"/>
      <c r="AR49" s="259"/>
      <c r="AS49" s="260"/>
      <c r="AV49" s="257"/>
      <c r="AW49" s="301"/>
      <c r="AX49" s="301"/>
      <c r="AY49" s="301"/>
    </row>
    <row r="50" spans="2:51" x14ac:dyDescent="0.25">
      <c r="B50" s="261" t="s">
        <v>326</v>
      </c>
      <c r="C50" s="248"/>
      <c r="D50" s="248"/>
      <c r="E50" s="248"/>
      <c r="F50" s="264"/>
      <c r="G50" s="264"/>
      <c r="H50" s="264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71"/>
      <c r="T50" s="269"/>
      <c r="U50" s="269"/>
      <c r="V50" s="269"/>
      <c r="W50" s="258"/>
      <c r="X50" s="258"/>
      <c r="Y50" s="258"/>
      <c r="Z50" s="258"/>
      <c r="AA50" s="258"/>
      <c r="AB50" s="258"/>
      <c r="AC50" s="258"/>
      <c r="AD50" s="258"/>
      <c r="AE50" s="258"/>
      <c r="AM50" s="259"/>
      <c r="AN50" s="259"/>
      <c r="AO50" s="259"/>
      <c r="AP50" s="259"/>
      <c r="AQ50" s="259"/>
      <c r="AR50" s="259"/>
      <c r="AS50" s="260"/>
      <c r="AV50" s="257"/>
      <c r="AW50" s="301"/>
      <c r="AX50" s="301"/>
      <c r="AY50" s="301"/>
    </row>
    <row r="51" spans="2:51" x14ac:dyDescent="0.25">
      <c r="B51" s="276" t="s">
        <v>138</v>
      </c>
      <c r="C51" s="264"/>
      <c r="D51" s="264"/>
      <c r="E51" s="264"/>
      <c r="F51" s="264"/>
      <c r="G51" s="264"/>
      <c r="H51" s="264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71"/>
      <c r="T51" s="269"/>
      <c r="U51" s="269"/>
      <c r="V51" s="269"/>
      <c r="W51" s="258"/>
      <c r="X51" s="258"/>
      <c r="Y51" s="258"/>
      <c r="Z51" s="258"/>
      <c r="AA51" s="258"/>
      <c r="AB51" s="258"/>
      <c r="AC51" s="258"/>
      <c r="AD51" s="258"/>
      <c r="AE51" s="258"/>
      <c r="AM51" s="259"/>
      <c r="AN51" s="259"/>
      <c r="AO51" s="259"/>
      <c r="AP51" s="259"/>
      <c r="AQ51" s="259"/>
      <c r="AR51" s="259"/>
      <c r="AS51" s="260"/>
      <c r="AV51" s="257"/>
      <c r="AW51" s="301"/>
      <c r="AX51" s="301"/>
      <c r="AY51" s="301"/>
    </row>
    <row r="52" spans="2:51" x14ac:dyDescent="0.25">
      <c r="B52" s="284" t="s">
        <v>139</v>
      </c>
      <c r="C52" s="248"/>
      <c r="D52" s="248"/>
      <c r="E52" s="248"/>
      <c r="F52" s="248"/>
      <c r="G52" s="248"/>
      <c r="H52" s="248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9"/>
      <c r="U52" s="269"/>
      <c r="V52" s="269"/>
      <c r="W52" s="258"/>
      <c r="X52" s="258"/>
      <c r="Y52" s="258"/>
      <c r="Z52" s="258"/>
      <c r="AA52" s="258"/>
      <c r="AB52" s="258"/>
      <c r="AC52" s="258"/>
      <c r="AD52" s="258"/>
      <c r="AE52" s="258"/>
      <c r="AM52" s="259"/>
      <c r="AN52" s="259"/>
      <c r="AO52" s="259"/>
      <c r="AP52" s="259"/>
      <c r="AQ52" s="259"/>
      <c r="AR52" s="259"/>
      <c r="AS52" s="260"/>
      <c r="AV52" s="257"/>
      <c r="AW52" s="301"/>
      <c r="AX52" s="301"/>
      <c r="AY52" s="301"/>
    </row>
    <row r="53" spans="2:51" x14ac:dyDescent="0.25">
      <c r="B53" s="270" t="s">
        <v>165</v>
      </c>
      <c r="C53" s="264"/>
      <c r="D53" s="264"/>
      <c r="E53" s="264"/>
      <c r="F53" s="264"/>
      <c r="G53" s="264"/>
      <c r="H53" s="264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71"/>
      <c r="U53" s="250"/>
      <c r="V53" s="250"/>
      <c r="W53" s="258"/>
      <c r="X53" s="258"/>
      <c r="Y53" s="258"/>
      <c r="Z53" s="258"/>
      <c r="AA53" s="258"/>
      <c r="AB53" s="258"/>
      <c r="AC53" s="258"/>
      <c r="AD53" s="258"/>
      <c r="AE53" s="258"/>
      <c r="AM53" s="259"/>
      <c r="AN53" s="259"/>
      <c r="AO53" s="259"/>
      <c r="AP53" s="259"/>
      <c r="AQ53" s="259"/>
      <c r="AR53" s="259"/>
      <c r="AS53" s="260"/>
      <c r="AV53" s="257"/>
      <c r="AW53" s="301"/>
      <c r="AX53" s="301"/>
      <c r="AY53" s="301"/>
    </row>
    <row r="54" spans="2:51" x14ac:dyDescent="0.25">
      <c r="B54" s="336" t="s">
        <v>328</v>
      </c>
      <c r="C54" s="264"/>
      <c r="D54" s="264"/>
      <c r="E54" s="264"/>
      <c r="F54" s="264"/>
      <c r="G54" s="264"/>
      <c r="H54" s="264"/>
      <c r="I54" s="264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71"/>
      <c r="U54" s="250"/>
      <c r="V54" s="250"/>
      <c r="W54" s="258"/>
      <c r="X54" s="258"/>
      <c r="Y54" s="258"/>
      <c r="Z54" s="258"/>
      <c r="AA54" s="258"/>
      <c r="AB54" s="258"/>
      <c r="AC54" s="258"/>
      <c r="AD54" s="258"/>
      <c r="AE54" s="258"/>
      <c r="AM54" s="259"/>
      <c r="AN54" s="259"/>
      <c r="AO54" s="259"/>
      <c r="AP54" s="259"/>
      <c r="AQ54" s="259"/>
      <c r="AR54" s="259"/>
      <c r="AS54" s="260"/>
      <c r="AV54" s="257"/>
      <c r="AW54" s="301"/>
      <c r="AX54" s="301"/>
      <c r="AY54" s="301"/>
    </row>
    <row r="55" spans="2:51" x14ac:dyDescent="0.25">
      <c r="B55" s="276" t="s">
        <v>313</v>
      </c>
      <c r="C55" s="248"/>
      <c r="D55" s="248"/>
      <c r="E55" s="248"/>
      <c r="F55" s="248"/>
      <c r="G55" s="248"/>
      <c r="H55" s="248"/>
      <c r="I55" s="264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71"/>
      <c r="U55" s="250"/>
      <c r="V55" s="250"/>
      <c r="W55" s="258"/>
      <c r="X55" s="258"/>
      <c r="Y55" s="258"/>
      <c r="Z55" s="258"/>
      <c r="AA55" s="258"/>
      <c r="AB55" s="258"/>
      <c r="AC55" s="258"/>
      <c r="AD55" s="258"/>
      <c r="AE55" s="258"/>
      <c r="AM55" s="259"/>
      <c r="AN55" s="259"/>
      <c r="AO55" s="259"/>
      <c r="AP55" s="259"/>
      <c r="AQ55" s="259"/>
      <c r="AR55" s="259"/>
      <c r="AS55" s="260"/>
      <c r="AV55" s="257"/>
      <c r="AW55" s="301"/>
      <c r="AX55" s="301"/>
      <c r="AY55" s="301"/>
    </row>
    <row r="56" spans="2:51" x14ac:dyDescent="0.25">
      <c r="B56" s="272" t="s">
        <v>140</v>
      </c>
      <c r="C56" s="267"/>
      <c r="D56" s="264"/>
      <c r="E56" s="264"/>
      <c r="F56" s="264"/>
      <c r="G56" s="264"/>
      <c r="H56" s="264"/>
      <c r="I56" s="248"/>
      <c r="J56" s="252"/>
      <c r="K56" s="252"/>
      <c r="L56" s="252"/>
      <c r="M56" s="252"/>
      <c r="N56" s="252"/>
      <c r="O56" s="252"/>
      <c r="P56" s="252"/>
      <c r="Q56" s="252"/>
      <c r="R56" s="265"/>
      <c r="S56" s="265"/>
      <c r="T56" s="271"/>
      <c r="U56" s="250"/>
      <c r="V56" s="250"/>
      <c r="W56" s="258"/>
      <c r="X56" s="258"/>
      <c r="Y56" s="258"/>
      <c r="Z56" s="252"/>
      <c r="AA56" s="258"/>
      <c r="AB56" s="258"/>
      <c r="AC56" s="258"/>
      <c r="AD56" s="258"/>
      <c r="AE56" s="258"/>
      <c r="AM56" s="259"/>
      <c r="AN56" s="259"/>
      <c r="AO56" s="259"/>
      <c r="AP56" s="259"/>
      <c r="AQ56" s="259"/>
      <c r="AR56" s="259"/>
      <c r="AS56" s="260"/>
      <c r="AV56" s="257"/>
      <c r="AW56" s="301"/>
      <c r="AX56" s="301"/>
      <c r="AY56" s="301"/>
    </row>
    <row r="57" spans="2:51" x14ac:dyDescent="0.25">
      <c r="B57" s="277" t="s">
        <v>327</v>
      </c>
      <c r="C57" s="261"/>
      <c r="D57" s="248"/>
      <c r="E57" s="264"/>
      <c r="F57" s="264"/>
      <c r="G57" s="264"/>
      <c r="H57" s="264"/>
      <c r="I57" s="264"/>
      <c r="J57" s="252"/>
      <c r="K57" s="252"/>
      <c r="L57" s="252"/>
      <c r="M57" s="252"/>
      <c r="N57" s="252"/>
      <c r="O57" s="252"/>
      <c r="P57" s="252"/>
      <c r="Q57" s="252"/>
      <c r="R57" s="265"/>
      <c r="S57" s="252"/>
      <c r="T57" s="252"/>
      <c r="U57" s="252"/>
      <c r="V57" s="252"/>
      <c r="W57" s="252"/>
      <c r="X57" s="252"/>
      <c r="Y57" s="252"/>
      <c r="Z57" s="251"/>
      <c r="AA57" s="252"/>
      <c r="AB57" s="252"/>
      <c r="AC57" s="252"/>
      <c r="AD57" s="252"/>
      <c r="AE57" s="252"/>
      <c r="AF57" s="252"/>
      <c r="AG57" s="252"/>
      <c r="AH57" s="252"/>
      <c r="AI57" s="252"/>
      <c r="AJ57" s="252"/>
      <c r="AK57" s="252"/>
      <c r="AL57" s="252"/>
      <c r="AM57" s="252"/>
      <c r="AN57" s="252"/>
      <c r="AO57" s="252"/>
      <c r="AP57" s="252"/>
      <c r="AQ57" s="252"/>
      <c r="AR57" s="252"/>
      <c r="AS57" s="252"/>
      <c r="AT57" s="252"/>
      <c r="AU57" s="252"/>
      <c r="AV57" s="257"/>
      <c r="AW57" s="301"/>
      <c r="AX57" s="301"/>
      <c r="AY57" s="301"/>
    </row>
    <row r="58" spans="2:51" x14ac:dyDescent="0.25">
      <c r="B58" s="277" t="s">
        <v>289</v>
      </c>
      <c r="C58" s="276"/>
      <c r="D58" s="248"/>
      <c r="E58" s="264"/>
      <c r="F58" s="264"/>
      <c r="G58" s="264"/>
      <c r="H58" s="264"/>
      <c r="I58" s="264"/>
      <c r="J58" s="265"/>
      <c r="K58" s="265"/>
      <c r="L58" s="265"/>
      <c r="M58" s="265"/>
      <c r="N58" s="265"/>
      <c r="O58" s="265"/>
      <c r="P58" s="265"/>
      <c r="Q58" s="265"/>
      <c r="R58" s="252"/>
      <c r="S58" s="252"/>
      <c r="T58" s="252"/>
      <c r="U58" s="252"/>
      <c r="V58" s="252"/>
      <c r="W58" s="251"/>
      <c r="X58" s="251"/>
      <c r="Y58" s="251"/>
      <c r="Z58" s="258"/>
      <c r="AA58" s="251"/>
      <c r="AB58" s="251"/>
      <c r="AC58" s="251"/>
      <c r="AD58" s="251"/>
      <c r="AE58" s="251"/>
      <c r="AF58" s="251"/>
      <c r="AG58" s="251"/>
      <c r="AH58" s="251"/>
      <c r="AI58" s="251"/>
      <c r="AJ58" s="251"/>
      <c r="AK58" s="251"/>
      <c r="AL58" s="251"/>
      <c r="AM58" s="251"/>
      <c r="AN58" s="251"/>
      <c r="AO58" s="251"/>
      <c r="AP58" s="251"/>
      <c r="AQ58" s="251"/>
      <c r="AR58" s="251"/>
      <c r="AS58" s="251"/>
      <c r="AT58" s="251"/>
      <c r="AU58" s="251"/>
      <c r="AV58" s="257"/>
      <c r="AW58" s="301"/>
      <c r="AX58" s="301"/>
      <c r="AY58" s="301"/>
    </row>
    <row r="59" spans="2:51" x14ac:dyDescent="0.25">
      <c r="B59" s="277" t="s">
        <v>130</v>
      </c>
      <c r="C59" s="276"/>
      <c r="D59" s="264"/>
      <c r="E59" s="248"/>
      <c r="F59" s="264"/>
      <c r="G59" s="248"/>
      <c r="H59" s="248"/>
      <c r="I59" s="264"/>
      <c r="J59" s="265"/>
      <c r="K59" s="265"/>
      <c r="L59" s="265"/>
      <c r="M59" s="265"/>
      <c r="N59" s="265"/>
      <c r="O59" s="265"/>
      <c r="P59" s="265"/>
      <c r="Q59" s="265"/>
      <c r="R59" s="252"/>
      <c r="S59" s="265"/>
      <c r="T59" s="271"/>
      <c r="U59" s="250"/>
      <c r="V59" s="250"/>
      <c r="W59" s="258"/>
      <c r="X59" s="258"/>
      <c r="Y59" s="258"/>
      <c r="Z59" s="258"/>
      <c r="AA59" s="258"/>
      <c r="AB59" s="258"/>
      <c r="AC59" s="258"/>
      <c r="AD59" s="258"/>
      <c r="AE59" s="258"/>
      <c r="AM59" s="259"/>
      <c r="AN59" s="259"/>
      <c r="AO59" s="259"/>
      <c r="AP59" s="259"/>
      <c r="AQ59" s="259"/>
      <c r="AR59" s="259"/>
      <c r="AS59" s="260"/>
      <c r="AV59" s="257"/>
      <c r="AW59" s="301"/>
      <c r="AX59" s="301"/>
      <c r="AY59" s="301"/>
    </row>
    <row r="60" spans="2:51" x14ac:dyDescent="0.25">
      <c r="B60" s="277"/>
      <c r="C60" s="267"/>
      <c r="D60" s="264"/>
      <c r="E60" s="248"/>
      <c r="F60" s="248"/>
      <c r="G60" s="248"/>
      <c r="H60" s="248"/>
      <c r="I60" s="264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71"/>
      <c r="U60" s="250"/>
      <c r="V60" s="250"/>
      <c r="W60" s="258"/>
      <c r="X60" s="258"/>
      <c r="Y60" s="258"/>
      <c r="Z60" s="258"/>
      <c r="AA60" s="258"/>
      <c r="AB60" s="258"/>
      <c r="AC60" s="258"/>
      <c r="AD60" s="258"/>
      <c r="AE60" s="258"/>
      <c r="AM60" s="259"/>
      <c r="AN60" s="259"/>
      <c r="AO60" s="259"/>
      <c r="AP60" s="259"/>
      <c r="AQ60" s="259"/>
      <c r="AR60" s="259"/>
      <c r="AS60" s="260"/>
      <c r="AV60" s="257"/>
      <c r="AW60" s="301"/>
      <c r="AX60" s="301"/>
      <c r="AY60" s="301"/>
    </row>
    <row r="61" spans="2:51" x14ac:dyDescent="0.25">
      <c r="B61" s="277"/>
      <c r="C61" s="267"/>
      <c r="D61" s="264"/>
      <c r="E61" s="264"/>
      <c r="F61" s="248"/>
      <c r="G61" s="264"/>
      <c r="H61" s="264"/>
      <c r="I61" s="252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71"/>
      <c r="U61" s="250"/>
      <c r="V61" s="250"/>
      <c r="W61" s="258"/>
      <c r="X61" s="258"/>
      <c r="Y61" s="258"/>
      <c r="Z61" s="258"/>
      <c r="AA61" s="258"/>
      <c r="AB61" s="258"/>
      <c r="AC61" s="258"/>
      <c r="AD61" s="258"/>
      <c r="AE61" s="258"/>
      <c r="AM61" s="259"/>
      <c r="AN61" s="259"/>
      <c r="AO61" s="259"/>
      <c r="AP61" s="259"/>
      <c r="AQ61" s="259"/>
      <c r="AR61" s="259"/>
      <c r="AS61" s="260"/>
      <c r="AV61" s="257"/>
      <c r="AW61" s="301"/>
      <c r="AX61" s="301"/>
      <c r="AY61" s="301"/>
    </row>
    <row r="62" spans="2:51" x14ac:dyDescent="0.25">
      <c r="B62" s="277"/>
      <c r="C62" s="252"/>
      <c r="D62" s="264"/>
      <c r="E62" s="264"/>
      <c r="F62" s="264"/>
      <c r="G62" s="264"/>
      <c r="H62" s="264"/>
      <c r="I62" s="252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71"/>
      <c r="U62" s="250"/>
      <c r="V62" s="250"/>
      <c r="W62" s="258"/>
      <c r="X62" s="258"/>
      <c r="Y62" s="258"/>
      <c r="Z62" s="258"/>
      <c r="AA62" s="258"/>
      <c r="AB62" s="258"/>
      <c r="AC62" s="258"/>
      <c r="AD62" s="258"/>
      <c r="AE62" s="258"/>
      <c r="AM62" s="259"/>
      <c r="AN62" s="259"/>
      <c r="AO62" s="259"/>
      <c r="AP62" s="259"/>
      <c r="AQ62" s="259"/>
      <c r="AR62" s="259"/>
      <c r="AS62" s="260"/>
      <c r="AV62" s="257"/>
      <c r="AW62" s="301"/>
      <c r="AX62" s="301"/>
      <c r="AY62" s="301"/>
    </row>
    <row r="63" spans="2:51" x14ac:dyDescent="0.25">
      <c r="B63" s="364"/>
      <c r="I63" s="259"/>
      <c r="J63" s="259"/>
      <c r="K63" s="259"/>
      <c r="L63" s="259"/>
      <c r="M63" s="259"/>
      <c r="N63" s="259"/>
      <c r="O63" s="260"/>
      <c r="P63" s="254"/>
      <c r="R63" s="254"/>
      <c r="W63" s="258"/>
      <c r="X63" s="258"/>
      <c r="Y63" s="258"/>
      <c r="Z63" s="258"/>
      <c r="AA63" s="258"/>
      <c r="AB63" s="258"/>
      <c r="AC63" s="258"/>
      <c r="AD63" s="258"/>
      <c r="AE63" s="258"/>
      <c r="AM63" s="259"/>
      <c r="AN63" s="259"/>
      <c r="AO63" s="259"/>
      <c r="AP63" s="259"/>
      <c r="AQ63" s="259"/>
      <c r="AR63" s="259"/>
      <c r="AS63" s="260"/>
      <c r="AV63" s="257"/>
      <c r="AW63" s="301"/>
      <c r="AX63" s="301"/>
      <c r="AY63" s="301"/>
    </row>
    <row r="64" spans="2:51" x14ac:dyDescent="0.25">
      <c r="B64" s="365"/>
      <c r="I64" s="259"/>
      <c r="J64" s="259"/>
      <c r="K64" s="259"/>
      <c r="L64" s="259"/>
      <c r="M64" s="259"/>
      <c r="N64" s="259"/>
      <c r="O64" s="260"/>
      <c r="P64" s="254"/>
      <c r="R64" s="254"/>
      <c r="W64" s="258"/>
      <c r="X64" s="258"/>
      <c r="Y64" s="258"/>
      <c r="Z64" s="258"/>
      <c r="AA64" s="258"/>
      <c r="AB64" s="258"/>
      <c r="AC64" s="258"/>
      <c r="AD64" s="258"/>
      <c r="AE64" s="258"/>
      <c r="AM64" s="259"/>
      <c r="AN64" s="259"/>
      <c r="AO64" s="259"/>
      <c r="AP64" s="259"/>
      <c r="AQ64" s="259"/>
      <c r="AR64" s="259"/>
      <c r="AS64" s="260"/>
      <c r="AU64" s="301"/>
      <c r="AV64" s="257"/>
      <c r="AW64" s="301"/>
      <c r="AX64" s="301"/>
      <c r="AY64" s="301"/>
    </row>
    <row r="65" spans="1:51" x14ac:dyDescent="0.25">
      <c r="B65" s="366"/>
      <c r="I65" s="259"/>
      <c r="J65" s="259"/>
      <c r="K65" s="259"/>
      <c r="L65" s="259"/>
      <c r="M65" s="259"/>
      <c r="N65" s="259"/>
      <c r="O65" s="260"/>
      <c r="R65" s="254"/>
      <c r="W65" s="258"/>
      <c r="X65" s="258"/>
      <c r="Y65" s="258"/>
      <c r="Z65" s="258"/>
      <c r="AA65" s="258"/>
      <c r="AB65" s="258"/>
      <c r="AC65" s="258"/>
      <c r="AD65" s="258"/>
      <c r="AE65" s="258"/>
      <c r="AM65" s="259"/>
      <c r="AN65" s="259"/>
      <c r="AO65" s="259"/>
      <c r="AP65" s="259"/>
      <c r="AQ65" s="259"/>
      <c r="AR65" s="259"/>
      <c r="AS65" s="260"/>
      <c r="AU65" s="301"/>
      <c r="AV65" s="257"/>
      <c r="AW65" s="301"/>
      <c r="AX65" s="301"/>
      <c r="AY65" s="301"/>
    </row>
    <row r="66" spans="1:51" x14ac:dyDescent="0.25">
      <c r="A66" s="258"/>
      <c r="O66" s="260"/>
      <c r="R66" s="251"/>
      <c r="AS66" s="301"/>
      <c r="AT66" s="301"/>
      <c r="AU66" s="301"/>
      <c r="AV66" s="301"/>
      <c r="AW66" s="301"/>
      <c r="AX66" s="301"/>
      <c r="AY66" s="301"/>
    </row>
    <row r="67" spans="1:51" x14ac:dyDescent="0.25">
      <c r="A67" s="258"/>
      <c r="O67" s="260"/>
      <c r="R67" s="254"/>
      <c r="AS67" s="301"/>
      <c r="AT67" s="301"/>
      <c r="AU67" s="301"/>
      <c r="AV67" s="301"/>
      <c r="AW67" s="301"/>
      <c r="AX67" s="301"/>
      <c r="AY67" s="301"/>
    </row>
    <row r="68" spans="1:51" x14ac:dyDescent="0.25">
      <c r="A68" s="258"/>
      <c r="O68" s="260"/>
      <c r="R68" s="254"/>
      <c r="AS68" s="301"/>
      <c r="AT68" s="301"/>
      <c r="AU68" s="301"/>
      <c r="AV68" s="301"/>
      <c r="AW68" s="301"/>
      <c r="AX68" s="301"/>
      <c r="AY68" s="301"/>
    </row>
    <row r="69" spans="1:51" x14ac:dyDescent="0.25">
      <c r="A69" s="258"/>
      <c r="O69" s="260"/>
      <c r="R69" s="254"/>
      <c r="AS69" s="301"/>
      <c r="AT69" s="301"/>
      <c r="AU69" s="301"/>
      <c r="AV69" s="301"/>
      <c r="AW69" s="301"/>
      <c r="AX69" s="301"/>
      <c r="AY69" s="301"/>
    </row>
    <row r="70" spans="1:51" x14ac:dyDescent="0.25">
      <c r="A70" s="258"/>
      <c r="O70" s="260"/>
      <c r="R70" s="254"/>
      <c r="AS70" s="301"/>
      <c r="AT70" s="301"/>
      <c r="AU70" s="301"/>
      <c r="AV70" s="301"/>
      <c r="AW70" s="301"/>
      <c r="AX70" s="301"/>
      <c r="AY70" s="301"/>
    </row>
    <row r="71" spans="1:51" x14ac:dyDescent="0.25">
      <c r="A71" s="258"/>
      <c r="O71" s="260"/>
      <c r="R71" s="254"/>
      <c r="AS71" s="301"/>
      <c r="AT71" s="301"/>
      <c r="AU71" s="301"/>
      <c r="AV71" s="301"/>
      <c r="AW71" s="301"/>
      <c r="AX71" s="301"/>
      <c r="AY71" s="301"/>
    </row>
    <row r="72" spans="1:51" x14ac:dyDescent="0.25">
      <c r="A72" s="258"/>
      <c r="O72" s="260"/>
      <c r="AS72" s="301"/>
      <c r="AT72" s="301"/>
      <c r="AU72" s="301"/>
      <c r="AV72" s="301"/>
      <c r="AW72" s="301"/>
      <c r="AX72" s="301"/>
      <c r="AY72" s="301"/>
    </row>
    <row r="73" spans="1:51" x14ac:dyDescent="0.25">
      <c r="A73" s="258"/>
      <c r="O73" s="260"/>
      <c r="AS73" s="301"/>
      <c r="AT73" s="301"/>
      <c r="AU73" s="301"/>
      <c r="AV73" s="301"/>
      <c r="AW73" s="301"/>
      <c r="AX73" s="301"/>
      <c r="AY73" s="301"/>
    </row>
    <row r="74" spans="1:51" x14ac:dyDescent="0.25">
      <c r="O74" s="260"/>
      <c r="AS74" s="301"/>
      <c r="AT74" s="301"/>
      <c r="AU74" s="301"/>
      <c r="AV74" s="301"/>
      <c r="AW74" s="301"/>
      <c r="AX74" s="301"/>
      <c r="AY74" s="301"/>
    </row>
    <row r="75" spans="1:51" x14ac:dyDescent="0.25">
      <c r="O75" s="260"/>
      <c r="AS75" s="301"/>
      <c r="AT75" s="301"/>
      <c r="AU75" s="301"/>
      <c r="AV75" s="301"/>
      <c r="AW75" s="301"/>
      <c r="AX75" s="301"/>
      <c r="AY75" s="301"/>
    </row>
    <row r="76" spans="1:51" x14ac:dyDescent="0.25">
      <c r="O76" s="260"/>
      <c r="Q76" s="254"/>
      <c r="AS76" s="301"/>
      <c r="AT76" s="301"/>
      <c r="AU76" s="301"/>
      <c r="AV76" s="301"/>
      <c r="AW76" s="301"/>
      <c r="AX76" s="301"/>
      <c r="AY76" s="301"/>
    </row>
    <row r="77" spans="1:51" x14ac:dyDescent="0.25">
      <c r="O77" s="161"/>
      <c r="P77" s="254"/>
      <c r="Q77" s="254"/>
      <c r="AS77" s="301"/>
      <c r="AT77" s="301"/>
      <c r="AU77" s="301"/>
      <c r="AV77" s="301"/>
      <c r="AW77" s="301"/>
      <c r="AX77" s="301"/>
      <c r="AY77" s="301"/>
    </row>
    <row r="78" spans="1:51" x14ac:dyDescent="0.25">
      <c r="O78" s="161"/>
      <c r="P78" s="254"/>
      <c r="Q78" s="254"/>
      <c r="AS78" s="301"/>
      <c r="AT78" s="301"/>
      <c r="AU78" s="301"/>
      <c r="AV78" s="301"/>
      <c r="AW78" s="301"/>
      <c r="AX78" s="301"/>
      <c r="AY78" s="301"/>
    </row>
    <row r="79" spans="1:51" x14ac:dyDescent="0.25">
      <c r="O79" s="161"/>
      <c r="P79" s="254"/>
      <c r="Q79" s="254"/>
      <c r="AS79" s="301"/>
      <c r="AT79" s="301"/>
      <c r="AU79" s="301"/>
      <c r="AV79" s="301"/>
      <c r="AW79" s="301"/>
      <c r="AX79" s="301"/>
      <c r="AY79" s="301"/>
    </row>
    <row r="80" spans="1:51" x14ac:dyDescent="0.25">
      <c r="O80" s="161"/>
      <c r="P80" s="254"/>
      <c r="Q80" s="254"/>
      <c r="AS80" s="301"/>
      <c r="AT80" s="301"/>
      <c r="AU80" s="301"/>
      <c r="AV80" s="301"/>
      <c r="AW80" s="301"/>
      <c r="AX80" s="301"/>
      <c r="AY80" s="301"/>
    </row>
    <row r="81" spans="15:51" x14ac:dyDescent="0.25">
      <c r="O81" s="161"/>
      <c r="P81" s="254"/>
      <c r="Q81" s="254"/>
      <c r="AS81" s="301"/>
      <c r="AT81" s="301"/>
      <c r="AU81" s="301"/>
      <c r="AV81" s="301"/>
      <c r="AW81" s="301"/>
      <c r="AX81" s="301"/>
      <c r="AY81" s="301"/>
    </row>
    <row r="82" spans="15:51" x14ac:dyDescent="0.25">
      <c r="O82" s="161"/>
      <c r="P82" s="254"/>
      <c r="Q82" s="254"/>
      <c r="AS82" s="301"/>
      <c r="AT82" s="301"/>
      <c r="AU82" s="301"/>
      <c r="AV82" s="301"/>
      <c r="AW82" s="301"/>
      <c r="AX82" s="301"/>
      <c r="AY82" s="301"/>
    </row>
    <row r="83" spans="15:51" x14ac:dyDescent="0.25">
      <c r="O83" s="161"/>
      <c r="P83" s="254"/>
      <c r="Q83" s="254"/>
      <c r="AS83" s="301"/>
      <c r="AT83" s="301"/>
      <c r="AU83" s="301"/>
      <c r="AV83" s="301"/>
      <c r="AW83" s="301"/>
      <c r="AX83" s="301"/>
      <c r="AY83" s="301"/>
    </row>
    <row r="84" spans="15:51" x14ac:dyDescent="0.25">
      <c r="O84" s="161"/>
      <c r="P84" s="254"/>
      <c r="Q84" s="254"/>
      <c r="AS84" s="301"/>
      <c r="AT84" s="301"/>
      <c r="AU84" s="301"/>
      <c r="AV84" s="301"/>
      <c r="AW84" s="301"/>
      <c r="AX84" s="301"/>
      <c r="AY84" s="301"/>
    </row>
    <row r="85" spans="15:51" x14ac:dyDescent="0.25">
      <c r="O85" s="161"/>
      <c r="P85" s="254"/>
      <c r="Q85" s="254"/>
      <c r="AS85" s="301"/>
      <c r="AT85" s="301"/>
      <c r="AU85" s="301"/>
      <c r="AV85" s="301"/>
      <c r="AW85" s="301"/>
      <c r="AX85" s="301"/>
      <c r="AY85" s="301"/>
    </row>
    <row r="86" spans="15:51" x14ac:dyDescent="0.25">
      <c r="O86" s="161"/>
      <c r="P86" s="254"/>
      <c r="Q86" s="254"/>
      <c r="AS86" s="301"/>
      <c r="AT86" s="301"/>
      <c r="AU86" s="301"/>
      <c r="AV86" s="301"/>
      <c r="AW86" s="301"/>
      <c r="AX86" s="301"/>
      <c r="AY86" s="301"/>
    </row>
    <row r="87" spans="15:51" x14ac:dyDescent="0.25">
      <c r="O87" s="161"/>
      <c r="P87" s="254"/>
      <c r="Q87" s="254"/>
      <c r="AS87" s="301"/>
      <c r="AT87" s="301"/>
      <c r="AU87" s="301"/>
      <c r="AV87" s="301"/>
      <c r="AW87" s="301"/>
      <c r="AX87" s="301"/>
      <c r="AY87" s="301"/>
    </row>
    <row r="88" spans="15:51" x14ac:dyDescent="0.25">
      <c r="O88" s="161"/>
      <c r="P88" s="254"/>
      <c r="Q88" s="254"/>
      <c r="R88" s="254"/>
      <c r="S88" s="254"/>
      <c r="AS88" s="301"/>
      <c r="AT88" s="301"/>
      <c r="AU88" s="301"/>
      <c r="AV88" s="301"/>
      <c r="AW88" s="301"/>
      <c r="AX88" s="301"/>
      <c r="AY88" s="301"/>
    </row>
    <row r="89" spans="15:51" x14ac:dyDescent="0.25">
      <c r="O89" s="161"/>
      <c r="P89" s="254"/>
      <c r="R89" s="254"/>
      <c r="S89" s="254"/>
      <c r="T89" s="254"/>
      <c r="AS89" s="301"/>
      <c r="AT89" s="301"/>
      <c r="AU89" s="301"/>
      <c r="AV89" s="301"/>
      <c r="AW89" s="301"/>
      <c r="AX89" s="301"/>
      <c r="AY89" s="301"/>
    </row>
    <row r="90" spans="15:51" x14ac:dyDescent="0.25">
      <c r="O90" s="254"/>
      <c r="Q90" s="254"/>
      <c r="R90" s="254"/>
      <c r="S90" s="254"/>
      <c r="T90" s="254"/>
      <c r="AS90" s="301"/>
      <c r="AT90" s="301"/>
      <c r="AU90" s="301"/>
      <c r="AV90" s="301"/>
      <c r="AW90" s="301"/>
      <c r="AX90" s="301"/>
      <c r="AY90" s="301"/>
    </row>
    <row r="91" spans="15:51" x14ac:dyDescent="0.25">
      <c r="O91" s="161"/>
      <c r="P91" s="254"/>
      <c r="Q91" s="254"/>
      <c r="T91" s="254"/>
      <c r="AS91" s="301"/>
      <c r="AT91" s="301"/>
      <c r="AU91" s="301"/>
      <c r="AV91" s="301"/>
      <c r="AW91" s="301"/>
      <c r="AX91" s="301"/>
      <c r="AY91" s="301"/>
    </row>
    <row r="92" spans="15:51" x14ac:dyDescent="0.25">
      <c r="O92" s="161"/>
      <c r="P92" s="254"/>
      <c r="Q92" s="254"/>
      <c r="R92" s="254"/>
      <c r="S92" s="254"/>
      <c r="AS92" s="301"/>
      <c r="AT92" s="301"/>
      <c r="AU92" s="301"/>
      <c r="AV92" s="301"/>
      <c r="AW92" s="301"/>
      <c r="AX92" s="301"/>
      <c r="AY92" s="301"/>
    </row>
    <row r="93" spans="15:51" x14ac:dyDescent="0.25">
      <c r="O93" s="161"/>
      <c r="P93" s="254"/>
      <c r="R93" s="254"/>
      <c r="S93" s="254"/>
      <c r="T93" s="254"/>
      <c r="AS93" s="301"/>
      <c r="AT93" s="301"/>
      <c r="AU93" s="301"/>
      <c r="AV93" s="301"/>
      <c r="AW93" s="301"/>
      <c r="AX93" s="301"/>
      <c r="AY93" s="301"/>
    </row>
    <row r="94" spans="15:51" x14ac:dyDescent="0.25">
      <c r="R94" s="254"/>
      <c r="S94" s="254"/>
      <c r="T94" s="254"/>
      <c r="U94" s="254"/>
      <c r="AS94" s="301"/>
      <c r="AT94" s="301"/>
      <c r="AU94" s="301"/>
      <c r="AV94" s="301"/>
      <c r="AW94" s="301"/>
      <c r="AX94" s="301"/>
      <c r="AY94" s="301"/>
    </row>
    <row r="95" spans="15:51" x14ac:dyDescent="0.25">
      <c r="T95" s="254"/>
      <c r="U95" s="254"/>
      <c r="AS95" s="301"/>
      <c r="AT95" s="301"/>
      <c r="AU95" s="301"/>
      <c r="AV95" s="301"/>
      <c r="AW95" s="301"/>
      <c r="AX95" s="301"/>
      <c r="AY95" s="301"/>
    </row>
    <row r="96" spans="15:51" x14ac:dyDescent="0.25">
      <c r="AS96" s="301"/>
      <c r="AT96" s="301"/>
      <c r="AU96" s="301"/>
      <c r="AV96" s="301"/>
      <c r="AW96" s="301"/>
      <c r="AX96" s="301"/>
      <c r="AY96" s="301"/>
    </row>
    <row r="97" spans="45:51" x14ac:dyDescent="0.25">
      <c r="AS97" s="301"/>
      <c r="AT97" s="301"/>
      <c r="AU97" s="301"/>
      <c r="AV97" s="301"/>
      <c r="AW97" s="301"/>
      <c r="AX97" s="301"/>
      <c r="AY97" s="301"/>
    </row>
    <row r="98" spans="45:51" x14ac:dyDescent="0.25">
      <c r="AS98" s="301"/>
      <c r="AT98" s="301"/>
      <c r="AU98" s="301"/>
      <c r="AV98" s="301"/>
      <c r="AW98" s="301"/>
      <c r="AX98" s="301"/>
      <c r="AY98" s="301"/>
    </row>
    <row r="99" spans="45:51" x14ac:dyDescent="0.25">
      <c r="AS99" s="301"/>
      <c r="AT99" s="301"/>
      <c r="AU99" s="301"/>
      <c r="AV99" s="301"/>
      <c r="AW99" s="301"/>
      <c r="AX99" s="301"/>
      <c r="AY99" s="301"/>
    </row>
    <row r="100" spans="45:51" x14ac:dyDescent="0.25">
      <c r="AS100" s="301"/>
      <c r="AT100" s="301"/>
      <c r="AU100" s="301"/>
      <c r="AV100" s="301"/>
      <c r="AW100" s="301"/>
      <c r="AX100" s="301"/>
      <c r="AY100" s="301"/>
    </row>
    <row r="101" spans="45:51" x14ac:dyDescent="0.25">
      <c r="AS101" s="301"/>
      <c r="AT101" s="301"/>
      <c r="AU101" s="301"/>
      <c r="AV101" s="301"/>
      <c r="AW101" s="301"/>
      <c r="AX101" s="301"/>
      <c r="AY101" s="301"/>
    </row>
    <row r="113" spans="45:51" x14ac:dyDescent="0.25">
      <c r="AS113" s="301"/>
      <c r="AT113" s="301"/>
      <c r="AU113" s="301"/>
      <c r="AV113" s="301"/>
      <c r="AW113" s="301"/>
      <c r="AX113" s="301"/>
      <c r="AY113" s="301"/>
    </row>
  </sheetData>
  <protectedRanges>
    <protectedRange sqref="R57 S59:T62 B63:B64 N59:Q62 R60:R62 T44 T53 S54:T56" name="Range2_12_5_1_1_5_1"/>
    <protectedRange sqref="L10 L6 D6 D8 AD8 AF8 O8:U8 AJ8:AR8 AF10 AR11:AR34 L24:N31 N32:N34 N10:N23 E11:G15 O16:T34 R11:Y11 AA11:AA15 AC11:AF15 R12:T15 W12:Y15 U12:V34 E16:E34 G16:G34 W16:AG34" name="Range1_16_3_1_1_2_2"/>
    <protectedRange sqref="I60 J59:M62" name="Range2_2_12_2_1_1_1_1"/>
    <protectedRange sqref="L16:M23" name="Range1_1_1_1_10_1_1_1_1_1"/>
    <protectedRange sqref="L32:M34" name="Range1_1_10_1_1_1_1_1"/>
    <protectedRange sqref="K11:L15 K16:K34 I11:I15 I16:J24 I25:I34 J25" name="Range1_1_2_1_10_2_1_1_1_1"/>
    <protectedRange sqref="M11:M15" name="Range1_2_1_2_1_10_1_1_1_1_1"/>
    <protectedRange sqref="D62" name="Range2_1_1_1_1_1_9_2_1_1_1_1"/>
    <protectedRange sqref="Q10" name="Range1_17_1_1_1_1_1"/>
    <protectedRange sqref="AG10" name="Range1_18_1_1_1_1_1"/>
    <protectedRange sqref="AS16:AS34" name="Range1_1_1_1_1_1"/>
    <protectedRange sqref="P3:U5" name="Range1_16_1_1_1_1_1_1"/>
    <protectedRange sqref="C61" name="Range2_1_3_1_1_1_1"/>
    <protectedRange sqref="H11:H34" name="Range1_1_1_1_1_1_1_1_1"/>
    <protectedRange sqref="S57:Y58 R58:R59 AA57:AU58 I61:I62 Z56:Z57" name="Range2_2_1_10_1_1_1_2_1_1"/>
    <protectedRange sqref="C62" name="Range2_2_1_10_2_1_1_1_1_1"/>
    <protectedRange sqref="G61:H61 D59 F62 E61 R55:R56" name="Range2_12_1_6_1_1_1_1"/>
    <protectedRange sqref="I59 E62 G62:H62" name="Range2_2_12_1_7_1_1_2_1"/>
    <protectedRange sqref="D60:D61" name="Range2_1_1_1_1_11_1_2_1_1_2_1"/>
    <protectedRange sqref="F59" name="Range2_2_2_9_1_1_1_1_1_1"/>
    <protectedRange sqref="C60" name="Range2_1_1_2_1_1_1_1"/>
    <protectedRange sqref="C59" name="Range2_1_2_2_1_1_1_1"/>
    <protectedRange sqref="E59:E60 F60:F61 G59:H60" name="Range2_2_1_1_1_1_1_1"/>
    <protectedRange sqref="AS11:AS15" name="Range1_4_1_1_1_1_1_1"/>
    <protectedRange sqref="J11:J15 J26:J34" name="Range1_1_2_1_10_1_1_1_1_1_1"/>
    <protectedRange sqref="R66" name="Range2_2_1_10_1_1_1_1_1_1_1"/>
    <protectedRange sqref="T42:T43" name="Range2_12_5_1_1_4_2_1"/>
    <protectedRange sqref="B42" name="Range2_12_5_1_1_1_2_1"/>
    <protectedRange sqref="E42:H43" name="Range2_2_12_1_7_1_1_1_1_1"/>
    <protectedRange sqref="D42:D43" name="Range2_3_2_1_3_1_1_2_10_1_1_1_1_1_1_1"/>
    <protectedRange sqref="C42:C43" name="Range2_1_1_1_1_11_1_2_1_1_1_1_1"/>
    <protectedRange sqref="S40:S41" name="Range2_12_3_1_1_1_1_1_1"/>
    <protectedRange sqref="D40:H40 N40:R41" name="Range2_12_1_3_1_1_1_1_1_1"/>
    <protectedRange sqref="I40:M40 E41:M41" name="Range2_2_12_1_6_1_1_1_1_1_1"/>
    <protectedRange sqref="D41" name="Range2_1_1_1_1_11_1_1_1_1_1_1_1_1"/>
    <protectedRange sqref="C41" name="Range2_1_2_1_1_1_1_1_1_1"/>
    <protectedRange sqref="C40" name="Range2_3_1_1_1_1_1_1_1"/>
    <protectedRange sqref="S42:S43" name="Range2_12_5_1_1_4_1_1_1"/>
    <protectedRange sqref="Q42:R43" name="Range2_12_1_5_1_1_1_1_1_1_1"/>
    <protectedRange sqref="N42:P43" name="Range2_12_1_2_2_1_1_1_1_1_1_1"/>
    <protectedRange sqref="K42:M43" name="Range2_2_12_1_4_2_1_1_1_1_1_1_1"/>
    <protectedRange sqref="G44:H44" name="Range2_2_12_1_3_1_1_1_1_1_4_1_1_1_1"/>
    <protectedRange sqref="E44:F44" name="Range2_2_12_1_7_1_1_3_1_1_1_1"/>
    <protectedRange sqref="I42:J43" name="Range2_2_12_1_4_2_1_1_1_2_1_1_1_1"/>
    <protectedRange sqref="S44" name="Range2_12_5_1_1_2_3_1_1_1"/>
    <protectedRange sqref="Q44:R44" name="Range2_12_1_6_1_1_1_1_2_1_1_1"/>
    <protectedRange sqref="N44:P44" name="Range2_12_1_2_3_1_1_1_1_2_1_1_1"/>
    <protectedRange sqref="I44:M44" name="Range2_2_12_1_4_3_1_1_1_1_2_1_1_1"/>
    <protectedRange sqref="D44" name="Range2_2_12_1_3_1_2_1_1_1_2_1_2_1_1_1"/>
    <protectedRange sqref="S53" name="Range2_12_5_1_1_5_1_1_1_1"/>
    <protectedRange sqref="T51:T52" name="Range2_12_5_1_1_3_1_1"/>
    <protectedRange sqref="S51" name="Range2_12_4_1_1_1_4_2_2_2_1_1"/>
    <protectedRange sqref="S52" name="Range2_12_2_1_1_1_2_1_1_1_1_1"/>
    <protectedRange sqref="T50" name="Range2_12_5_1_1_2_1_1_1_1"/>
    <protectedRange sqref="T45:T47" name="Range2_12_5_1_1_3_1_1_1_1_1_1_1"/>
    <protectedRange sqref="S45:S47" name="Range2_12_5_1_1_2_3_1_1_1_1_1_1_1_1_1"/>
    <protectedRange sqref="Q45:R47" name="Range2_12_1_6_1_1_1_1_2_1_1_1_1_1_1_1_1"/>
    <protectedRange sqref="N45:P47" name="Range2_12_1_2_3_1_1_1_1_2_1_1_1_1_1_1_1_1"/>
    <protectedRange sqref="I45:M47" name="Range2_2_12_1_4_3_1_1_1_1_2_1_1_1_1_1_1_1_1"/>
    <protectedRange sqref="E45:H47" name="Range2_2_12_1_3_1_2_1_1_1_1_2_1_1_1_1_1_1_1_1"/>
    <protectedRange sqref="D45:D47" name="Range2_2_12_1_3_1_2_1_1_1_2_1_2_3_1_1_1_1_1_1"/>
    <protectedRange sqref="T48" name="Range2_12_5_1_1_2_1_1_1_1_1_1_1_1_1"/>
    <protectedRange sqref="S48" name="Range2_12_4_1_1_1_4_2_1_1_1_1_1_1_1_1"/>
    <protectedRange sqref="T49" name="Range2_12_5_1_1_6_1_1_1_1_1_1_1_1_1"/>
    <protectedRange sqref="S49" name="Range2_12_5_1_1_5_3_1_1_1_1_1_1_1_1_1"/>
    <protectedRange sqref="S50" name="Range2_12_4_1_1_1_4_2_2_1_1_1_1"/>
    <protectedRange sqref="O11:O15" name="Range1_16_3_1_1_7"/>
    <protectedRange sqref="P11:P15" name="Range1_16_3_1_1_1_1"/>
    <protectedRange sqref="Q11:Q15" name="Range1_16_3_1_1_3_1"/>
    <protectedRange sqref="Z11:Z15" name="Range1_16_3_1_1_4_1"/>
    <protectedRange sqref="AB11:AB15" name="Range1_16_3_1_1_5_1"/>
    <protectedRange sqref="AG11:AG15" name="Range1_16_3_1_1_6_1"/>
    <protectedRange sqref="R54" name="Range2_12_1_6_1_1_1_1_1"/>
    <protectedRange sqref="R53" name="Range2_12_1_6_1_1_4_1_1_1_1_1_1_1_1_1_1_1_1_1"/>
    <protectedRange sqref="D53:E53" name="Range2_2_12_1_3_1_2_1_1_1_2_1_1_1_1_3_1_1_1_1_1_1_1_1_1"/>
    <protectedRange sqref="F53" name="Range2_2_12_1_3_1_2_1_1_1_3_1_1_1_1_1_3_1_1_1_1_1_1_1_1_1"/>
    <protectedRange sqref="Q51:R51" name="Range2_12_1_6_1_1_1_2_3_2_1_1_3_1_1_1"/>
    <protectedRange sqref="N51:P51" name="Range2_12_1_2_3_1_1_1_2_3_2_1_1_3_1_1_1"/>
    <protectedRange sqref="K51:M51" name="Range2_2_12_1_4_3_1_1_1_3_3_2_1_1_3_1_1_1"/>
    <protectedRange sqref="J51" name="Range2_2_12_1_4_3_1_1_1_3_2_1_2_2_1_1_1"/>
    <protectedRange sqref="G51:H51" name="Range2_2_12_1_3_1_2_1_1_1_2_1_1_1_1_1_1_2_1_1_1_1_1"/>
    <protectedRange sqref="D51:E51" name="Range2_2_12_1_3_1_2_1_1_1_2_1_1_1_1_3_1_1_1_1_1_1_1"/>
    <protectedRange sqref="F51" name="Range2_2_12_1_3_1_2_1_1_1_3_1_1_1_1_1_3_1_1_1_1_1_1_1"/>
    <protectedRange sqref="Q52:R52" name="Range2_12_1_6_1_1_1_2_3_1_1_3_1_1_1_1_1_1_1_1_1_1"/>
    <protectedRange sqref="N52:P52" name="Range2_12_1_2_3_1_1_1_2_3_1_1_3_1_1_1_1_1_1_1_1_1_1"/>
    <protectedRange sqref="J52:M52" name="Range2_2_12_1_4_3_1_1_1_3_3_1_1_3_1_1_1_1_1_1_1_1_1_1"/>
    <protectedRange sqref="I51:I52" name="Range2_2_12_1_4_3_1_1_1_2_1_2_1_1_3_1_1_1_1_1_1_1_1_1"/>
    <protectedRange sqref="G53:H53" name="Range2_2_12_1_3_1_2_1_1_1_2_1_3_1_1_3_1_1_1_1_1_1_1_1_1_1"/>
    <protectedRange sqref="Q48:R48" name="Range2_12_1_6_1_1_1_2_3_2_1_1_1_1_1_1_1_1_1"/>
    <protectedRange sqref="N48:P48" name="Range2_12_1_2_3_1_1_1_2_3_2_1_1_1_1_1_1_1_1_1"/>
    <protectedRange sqref="J48:M48" name="Range2_2_12_1_4_3_1_1_1_3_3_2_1_1_1_1_1_1_1_1_1"/>
    <protectedRange sqref="I48" name="Range2_2_12_1_4_3_1_1_1_2_1_2_2_1_1_1_1_1_1_1_1"/>
    <protectedRange sqref="G48:H48 D48:E48" name="Range2_2_12_1_3_1_2_1_1_1_2_1_3_2_1_1_1_1_1_1_1_1"/>
    <protectedRange sqref="F48" name="Range2_2_12_1_3_1_2_1_1_1_1_1_2_2_1_1_1_1_1_1_1_1"/>
    <protectedRange sqref="Q49:R49" name="Range2_12_1_6_1_1_1_2_3_2_1_1_2_1_1_1_1_1_1_1_1"/>
    <protectedRange sqref="N49:P49" name="Range2_12_1_2_3_1_1_1_2_3_2_1_1_2_1_1_1_1_1_1_1_1"/>
    <protectedRange sqref="J49:M49" name="Range2_2_12_1_4_3_1_1_1_3_3_2_1_1_2_1_1_1_1_1_1_1_1"/>
    <protectedRange sqref="I49" name="Range2_2_12_1_4_3_1_1_1_2_1_2_2_1_2_1_1_1_1_1_1_1_1"/>
    <protectedRange sqref="D49:E49 G49:H49" name="Range2_2_12_1_3_1_2_1_1_1_2_1_3_2_1_2_1_1_1_1_1_1_2_1"/>
    <protectedRange sqref="F49" name="Range2_2_12_1_3_1_2_1_1_1_1_1_2_2_1_2_1_1_1_1_1_1_2_1"/>
    <protectedRange sqref="Q50:R50" name="Range2_12_1_6_1_1_1_2_3_2_1_1_1_1_1_1_1"/>
    <protectedRange sqref="N50:P50" name="Range2_12_1_2_3_1_1_1_2_3_2_1_1_1_1_1_1_1"/>
    <protectedRange sqref="K50:M50" name="Range2_2_12_1_4_3_1_1_1_3_3_2_1_1_1_1_1_1_1"/>
    <protectedRange sqref="J50" name="Range2_2_12_1_4_3_1_1_1_3_2_1_2_1_1_1_1_1"/>
    <protectedRange sqref="D50:E50" name="Range2_2_12_1_3_1_2_1_1_1_2_1_2_3_2_1_1_1_1_1"/>
    <protectedRange sqref="I50" name="Range2_2_12_1_4_2_1_1_1_4_1_2_1_1_1_2_1_1_1_1_1"/>
    <protectedRange sqref="F50:H50" name="Range2_2_12_1_3_1_1_1_1_1_4_1_2_1_2_1_2_1_1_1_1_1"/>
    <protectedRange sqref="N54:Q54" name="Range2_12_1_6_1_1_2_1_1"/>
    <protectedRange sqref="I54:M54" name="Range2_2_12_1_7_1_1_3_1_1"/>
    <protectedRange sqref="Q53" name="Range2_12_1_4_1_1_1_1_1_1_1_1_1_1_1_1_1_1_2_1_1"/>
    <protectedRange sqref="N53:P53" name="Range2_12_1_2_1_1_1_1_1_1_1_1_1_1_1_1_1_1_1_2_1_1"/>
    <protectedRange sqref="J53:M53" name="Range2_2_12_1_4_1_1_1_1_1_1_1_1_1_1_1_1_1_1_1_2_1_1"/>
    <protectedRange sqref="I53" name="Range2_2_12_1_4_3_1_1_1_3_3_1_1_3_1_1_1_1_1_1_3_1_1"/>
    <protectedRange sqref="D54:E54 G54:H54" name="Range2_2_12_1_3_3_1_1_1_2_1_1_1_1_1_1_1_1_1_1_1_2_1_1"/>
    <protectedRange sqref="F54" name="Range2_2_12_1_3_1_2_1_1_1_2_1_3_1_1_3_1_1_1_1_1_1_3_1_1"/>
    <protectedRange sqref="D52:E52 G52:H52" name="Range2_2_12_1_3_1_2_1_1_1_2_1_3_2_1_2_1_1_1_1_1_1_1_1_1"/>
    <protectedRange sqref="F52" name="Range2_2_12_1_3_1_2_1_1_1_1_1_2_2_1_2_1_1_1_1_1_1_1_1_1"/>
    <protectedRange sqref="N58:Q58" name="Range2_12_5_1_1_5_1_1"/>
    <protectedRange sqref="J58:M58" name="Range2_2_12_2_1_1_1_1_1"/>
    <protectedRange sqref="J56:Q57" name="Range2_2_1_10_1_1_1_2_1_1_1"/>
    <protectedRange sqref="I57:I58 G57:H57 F57:F58 E57" name="Range2_2_12_1_7_1_1_2_1_1"/>
    <protectedRange sqref="E58 G58:H58" name="Range2_2_2_9_1_1_1_1_1_1_1"/>
    <protectedRange sqref="C58" name="Range2_3_2_1_1_1_1_1"/>
    <protectedRange sqref="C57" name="Range2_5_1_1_1_1_1_1"/>
    <protectedRange sqref="I56" name="Range2_2_1_1_1_1_1_1_1"/>
    <protectedRange sqref="D57:D58" name="Range2_1_1_1_1_1_1_1_1_1_1_1"/>
    <protectedRange sqref="N55:Q55" name="Range2_12_1_6_1_1_2_1_2"/>
    <protectedRange sqref="D56:E56 G56:H56 I55:M55" name="Range2_2_12_1_7_1_1_3_1_2"/>
    <protectedRange sqref="C56" name="Range2_1_1_2_1_1_2_1_1"/>
    <protectedRange sqref="F56" name="Range2_2_12_1_1_1_1_1_2_1_1"/>
    <protectedRange sqref="G55:H55" name="Range2_2_12_1_3_1_2_1_1_1_3_1_1_1_1_1_1_1_2_1_1_2_1_1"/>
    <protectedRange sqref="D55:E55" name="Range2_2_12_1_3_3_1_1_1_2_1_1_1_1_1_1_1_1_1_1_1_2_1_2"/>
    <protectedRange sqref="F55" name="Range2_2_12_1_3_1_2_1_1_1_2_1_3_1_1_3_1_1_1_1_1_1_3_1_2"/>
    <protectedRange sqref="B60:B62" name="Range2_12_5_1_1_2_1_3_1"/>
    <protectedRange sqref="B44" name="Range2_12_5_1_1_1_2_2_1_1_1_1_1_1_1_1_1_1_2"/>
    <protectedRange sqref="B45:B46" name="Range2_12_5_1_1_1_2_2_1_1_1_1_1_1_1_1_1_1_1_1"/>
    <protectedRange sqref="B47" name="Range2_12_5_1_1_1_3_1_1_1_1_1_1_1_1_1_1_1_1_1"/>
    <protectedRange sqref="B53" name="Range2_12_5_1_1_1_2_1_1_1_1_1_1_1_1_2_1_1"/>
    <protectedRange sqref="B52" name="Range2_12_5_1_1_2_1_4_1_1_1_2_1_1_1_1_1_1_1_1_2_1_1"/>
    <protectedRange sqref="B54" name="Range2_12_5_1_1_1_2_1_1_1_1_1_1_1_1_1_1_1"/>
    <protectedRange sqref="B57:B59" name="Range2_12_5_1_1_2_1_3_1_1"/>
    <protectedRange sqref="B55" name="Range2_12_5_1_1_2_2_1_3_1_1_1_1_1_1_1_1_1_1_1_1_1_1"/>
    <protectedRange sqref="B56" name="Range2_12_5_1_1_2_1_4_1_1_1_2_1_1_1_1_1_1_1_1_1_1_1"/>
    <protectedRange sqref="B43" name="Range2_12_5_1_1_1_2_1_1"/>
    <protectedRange sqref="F16:F22" name="Range1_16_3_1_1_2_1_1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Y15 AA11:AA15 AC11:AE15 X16:AE34">
    <cfRule type="containsText" dxfId="77" priority="21" operator="containsText" text="N/A">
      <formula>NOT(ISERROR(SEARCH("N/A",X11)))</formula>
    </cfRule>
    <cfRule type="cellIs" dxfId="76" priority="39" operator="equal">
      <formula>0</formula>
    </cfRule>
  </conditionalFormatting>
  <conditionalFormatting sqref="X11:Y15 AA11:AA15 AC11:AE15 X16:AE34">
    <cfRule type="cellIs" dxfId="75" priority="38" operator="greaterThanOrEqual">
      <formula>1185</formula>
    </cfRule>
  </conditionalFormatting>
  <conditionalFormatting sqref="X11:Y15 AA11:AA15 AC11:AE15 X16:AE34">
    <cfRule type="cellIs" dxfId="74" priority="37" operator="between">
      <formula>0.1</formula>
      <formula>1184</formula>
    </cfRule>
  </conditionalFormatting>
  <conditionalFormatting sqref="X8 AK33:AK34 AJ11:AO15 AN16:AN34 AM33:AM34 AL16:AL34">
    <cfRule type="cellIs" dxfId="73" priority="36" operator="equal">
      <formula>0</formula>
    </cfRule>
  </conditionalFormatting>
  <conditionalFormatting sqref="X8 AK33:AK34 AJ11:AO15 AN16:AN34 AM33:AM34 AL16:AL34">
    <cfRule type="cellIs" dxfId="72" priority="35" operator="greaterThan">
      <formula>1179</formula>
    </cfRule>
  </conditionalFormatting>
  <conditionalFormatting sqref="X8 AK33:AK34 AJ11:AO15 AN16:AN34 AM33:AM34 AL16:AL34">
    <cfRule type="cellIs" dxfId="71" priority="34" operator="greaterThan">
      <formula>99</formula>
    </cfRule>
  </conditionalFormatting>
  <conditionalFormatting sqref="X8 AK33:AK34 AJ11:AO15 AN16:AN34 AM33:AM34 AL16:AL34">
    <cfRule type="cellIs" dxfId="70" priority="33" operator="greaterThan">
      <formula>0.99</formula>
    </cfRule>
  </conditionalFormatting>
  <conditionalFormatting sqref="AB8">
    <cfRule type="cellIs" dxfId="69" priority="32" operator="equal">
      <formula>0</formula>
    </cfRule>
  </conditionalFormatting>
  <conditionalFormatting sqref="AB8">
    <cfRule type="cellIs" dxfId="68" priority="31" operator="greaterThan">
      <formula>1179</formula>
    </cfRule>
  </conditionalFormatting>
  <conditionalFormatting sqref="AB8">
    <cfRule type="cellIs" dxfId="67" priority="30" operator="greaterThan">
      <formula>99</formula>
    </cfRule>
  </conditionalFormatting>
  <conditionalFormatting sqref="AB8">
    <cfRule type="cellIs" dxfId="66" priority="29" operator="greaterThan">
      <formula>0.99</formula>
    </cfRule>
  </conditionalFormatting>
  <conditionalFormatting sqref="AQ11:AQ34">
    <cfRule type="cellIs" dxfId="65" priority="28" operator="equal">
      <formula>0</formula>
    </cfRule>
  </conditionalFormatting>
  <conditionalFormatting sqref="AQ11:AQ34">
    <cfRule type="cellIs" dxfId="64" priority="27" operator="greaterThan">
      <formula>1179</formula>
    </cfRule>
  </conditionalFormatting>
  <conditionalFormatting sqref="AQ11:AQ34">
    <cfRule type="cellIs" dxfId="63" priority="26" operator="greaterThan">
      <formula>99</formula>
    </cfRule>
  </conditionalFormatting>
  <conditionalFormatting sqref="AQ11:AQ34">
    <cfRule type="cellIs" dxfId="62" priority="25" operator="greaterThan">
      <formula>0.99</formula>
    </cfRule>
  </conditionalFormatting>
  <conditionalFormatting sqref="AI11:AI34">
    <cfRule type="cellIs" dxfId="61" priority="24" operator="greaterThan">
      <formula>$AI$8</formula>
    </cfRule>
  </conditionalFormatting>
  <conditionalFormatting sqref="AH11:AH34">
    <cfRule type="cellIs" dxfId="60" priority="22" operator="greaterThan">
      <formula>$AH$8</formula>
    </cfRule>
    <cfRule type="cellIs" dxfId="59" priority="23" operator="greaterThan">
      <formula>$AH$8</formula>
    </cfRule>
  </conditionalFormatting>
  <conditionalFormatting sqref="Z11:Z15">
    <cfRule type="containsText" dxfId="58" priority="17" operator="containsText" text="N/A">
      <formula>NOT(ISERROR(SEARCH("N/A",Z11)))</formula>
    </cfRule>
    <cfRule type="cellIs" dxfId="57" priority="20" operator="equal">
      <formula>0</formula>
    </cfRule>
  </conditionalFormatting>
  <conditionalFormatting sqref="Z11:Z15">
    <cfRule type="cellIs" dxfId="56" priority="19" operator="greaterThanOrEqual">
      <formula>1185</formula>
    </cfRule>
  </conditionalFormatting>
  <conditionalFormatting sqref="Z11:Z15">
    <cfRule type="cellIs" dxfId="55" priority="18" operator="between">
      <formula>0.1</formula>
      <formula>1184</formula>
    </cfRule>
  </conditionalFormatting>
  <conditionalFormatting sqref="AB11:AB15">
    <cfRule type="containsText" dxfId="54" priority="13" operator="containsText" text="N/A">
      <formula>NOT(ISERROR(SEARCH("N/A",AB11)))</formula>
    </cfRule>
    <cfRule type="cellIs" dxfId="53" priority="16" operator="equal">
      <formula>0</formula>
    </cfRule>
  </conditionalFormatting>
  <conditionalFormatting sqref="AB11:AB15">
    <cfRule type="cellIs" dxfId="52" priority="15" operator="greaterThanOrEqual">
      <formula>1185</formula>
    </cfRule>
  </conditionalFormatting>
  <conditionalFormatting sqref="AB11:AB15">
    <cfRule type="cellIs" dxfId="51" priority="14" operator="between">
      <formula>0.1</formula>
      <formula>1184</formula>
    </cfRule>
  </conditionalFormatting>
  <conditionalFormatting sqref="AP11:AP34">
    <cfRule type="cellIs" dxfId="50" priority="12" operator="equal">
      <formula>0</formula>
    </cfRule>
  </conditionalFormatting>
  <conditionalFormatting sqref="AP11:AP34">
    <cfRule type="cellIs" dxfId="49" priority="11" operator="greaterThan">
      <formula>1179</formula>
    </cfRule>
  </conditionalFormatting>
  <conditionalFormatting sqref="AP11:AP34">
    <cfRule type="cellIs" dxfId="48" priority="10" operator="greaterThan">
      <formula>99</formula>
    </cfRule>
  </conditionalFormatting>
  <conditionalFormatting sqref="AP11:AP34">
    <cfRule type="cellIs" dxfId="47" priority="9" operator="greaterThan">
      <formula>0.99</formula>
    </cfRule>
  </conditionalFormatting>
  <conditionalFormatting sqref="AK16">
    <cfRule type="cellIs" dxfId="46" priority="1" operator="greaterThan">
      <formula>0.99</formula>
    </cfRule>
  </conditionalFormatting>
  <conditionalFormatting sqref="AJ16:AJ34 AO16:AO34 AK17:AK32 AM16:AM32">
    <cfRule type="cellIs" dxfId="45" priority="8" operator="equal">
      <formula>0</formula>
    </cfRule>
  </conditionalFormatting>
  <conditionalFormatting sqref="AJ16:AJ34 AO16:AO34 AK17:AK32 AM16:AM32">
    <cfRule type="cellIs" dxfId="44" priority="7" operator="greaterThan">
      <formula>1179</formula>
    </cfRule>
  </conditionalFormatting>
  <conditionalFormatting sqref="AJ16:AJ34 AO16:AO34 AK17:AK32 AM16:AM32">
    <cfRule type="cellIs" dxfId="43" priority="6" operator="greaterThan">
      <formula>99</formula>
    </cfRule>
  </conditionalFormatting>
  <conditionalFormatting sqref="AJ16:AJ34 AO16:AO34 AK17:AK32 AM16:AM32">
    <cfRule type="cellIs" dxfId="42" priority="5" operator="greaterThan">
      <formula>0.99</formula>
    </cfRule>
  </conditionalFormatting>
  <conditionalFormatting sqref="AK16">
    <cfRule type="cellIs" dxfId="41" priority="4" operator="equal">
      <formula>0</formula>
    </cfRule>
  </conditionalFormatting>
  <conditionalFormatting sqref="AK16">
    <cfRule type="cellIs" dxfId="40" priority="3" operator="greaterThan">
      <formula>1179</formula>
    </cfRule>
  </conditionalFormatting>
  <conditionalFormatting sqref="AK16">
    <cfRule type="cellIs" dxfId="39" priority="2" operator="greaterThan">
      <formula>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$AY$10:$AY$41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5"/>
  <sheetViews>
    <sheetView showGridLines="0" topLeftCell="W29" zoomScaleNormal="100" workbookViewId="0">
      <selection activeCell="B38" sqref="B38"/>
    </sheetView>
  </sheetViews>
  <sheetFormatPr defaultRowHeight="15" x14ac:dyDescent="0.25"/>
  <cols>
    <col min="1" max="1" width="7.140625" style="145" customWidth="1"/>
    <col min="2" max="2" width="10.28515625" style="145" customWidth="1"/>
    <col min="3" max="3" width="11.7109375" style="145" customWidth="1"/>
    <col min="4" max="7" width="9.140625" style="145"/>
    <col min="8" max="8" width="20.42578125" style="145" customWidth="1"/>
    <col min="9" max="10" width="9.140625" style="145"/>
    <col min="11" max="11" width="9" style="145" customWidth="1"/>
    <col min="12" max="14" width="9.140625" style="145" hidden="1" customWidth="1"/>
    <col min="15" max="16" width="9.140625" style="145"/>
    <col min="17" max="18" width="9.140625" style="145" customWidth="1"/>
    <col min="19" max="32" width="9.140625" style="145"/>
    <col min="33" max="33" width="10.42578125" style="145" bestFit="1" customWidth="1"/>
    <col min="34" max="44" width="9.140625" style="145"/>
    <col min="45" max="45" width="83.85546875" style="161" customWidth="1"/>
    <col min="46" max="47" width="9.140625" style="254"/>
    <col min="48" max="48" width="29.7109375" style="254" customWidth="1"/>
    <col min="49" max="49" width="22" style="254" customWidth="1"/>
    <col min="50" max="50" width="9.140625" style="254"/>
    <col min="51" max="51" width="38.5703125" style="254" bestFit="1" customWidth="1"/>
    <col min="52" max="16384" width="9.140625" style="145"/>
  </cols>
  <sheetData>
    <row r="2" spans="2:51" ht="21" x14ac:dyDescent="0.25">
      <c r="B2" s="151"/>
      <c r="C2" s="254"/>
      <c r="D2" s="254"/>
      <c r="E2" s="152"/>
      <c r="F2" s="152"/>
      <c r="G2" s="254"/>
      <c r="H2" s="153"/>
      <c r="I2" s="153"/>
      <c r="J2" s="254"/>
      <c r="K2" s="153"/>
      <c r="L2" s="153"/>
      <c r="M2" s="254"/>
      <c r="N2" s="254"/>
      <c r="O2" s="154"/>
      <c r="P2" s="155" t="s">
        <v>0</v>
      </c>
      <c r="Q2" s="155"/>
      <c r="R2" s="156"/>
      <c r="S2" s="157"/>
      <c r="T2" s="158"/>
      <c r="U2" s="158"/>
      <c r="V2" s="159"/>
      <c r="W2" s="160"/>
      <c r="X2" s="158"/>
      <c r="Y2" s="158"/>
      <c r="Z2" s="158"/>
      <c r="AA2" s="158"/>
      <c r="AB2" s="158"/>
      <c r="AC2" s="158"/>
      <c r="AD2" s="158"/>
      <c r="AE2" s="158"/>
      <c r="AM2" s="254"/>
      <c r="AN2" s="254"/>
      <c r="AO2" s="254"/>
      <c r="AP2" s="254"/>
      <c r="AQ2" s="254"/>
      <c r="AR2" s="254"/>
    </row>
    <row r="3" spans="2:51" ht="21" x14ac:dyDescent="0.25">
      <c r="B3" s="162" t="s">
        <v>1</v>
      </c>
      <c r="C3" s="162"/>
      <c r="D3" s="162"/>
      <c r="E3" s="254"/>
      <c r="F3" s="153"/>
      <c r="G3" s="153"/>
      <c r="H3" s="254"/>
      <c r="I3" s="254"/>
      <c r="J3" s="254"/>
      <c r="K3" s="163"/>
      <c r="L3" s="164"/>
      <c r="M3" s="254"/>
      <c r="N3" s="254"/>
      <c r="O3" s="165" t="s">
        <v>2</v>
      </c>
      <c r="P3" s="367" t="s">
        <v>134</v>
      </c>
      <c r="Q3" s="368"/>
      <c r="R3" s="368"/>
      <c r="S3" s="368"/>
      <c r="T3" s="368"/>
      <c r="U3" s="369"/>
      <c r="V3" s="166"/>
      <c r="W3" s="166"/>
      <c r="X3" s="166"/>
      <c r="Y3" s="166"/>
      <c r="Z3" s="166"/>
      <c r="AH3" s="254"/>
      <c r="AI3" s="254"/>
      <c r="AJ3" s="254"/>
      <c r="AK3" s="254"/>
      <c r="AL3" s="161"/>
      <c r="AM3" s="254"/>
      <c r="AN3" s="254"/>
      <c r="AO3" s="254"/>
      <c r="AP3" s="254"/>
      <c r="AQ3" s="254"/>
      <c r="AR3" s="254"/>
      <c r="AS3" s="254"/>
    </row>
    <row r="4" spans="2:51" x14ac:dyDescent="0.25">
      <c r="B4" s="167" t="s">
        <v>4</v>
      </c>
      <c r="C4" s="167"/>
      <c r="D4" s="167"/>
      <c r="E4" s="254"/>
      <c r="F4" s="168"/>
      <c r="G4" s="254"/>
      <c r="H4" s="254"/>
      <c r="I4" s="254"/>
      <c r="J4" s="254"/>
      <c r="K4" s="254"/>
      <c r="L4" s="254"/>
      <c r="M4" s="254"/>
      <c r="N4" s="254"/>
      <c r="O4" s="165" t="s">
        <v>5</v>
      </c>
      <c r="P4" s="367" t="s">
        <v>134</v>
      </c>
      <c r="Q4" s="368"/>
      <c r="R4" s="368"/>
      <c r="S4" s="368"/>
      <c r="T4" s="368"/>
      <c r="U4" s="369"/>
      <c r="V4" s="166"/>
      <c r="W4" s="166"/>
      <c r="X4" s="166"/>
      <c r="Y4" s="166"/>
      <c r="Z4" s="166"/>
      <c r="AH4" s="254"/>
      <c r="AI4" s="254"/>
      <c r="AJ4" s="254"/>
      <c r="AK4" s="254"/>
      <c r="AL4" s="161"/>
      <c r="AM4" s="254"/>
      <c r="AN4" s="254"/>
      <c r="AO4" s="254"/>
      <c r="AP4" s="254"/>
      <c r="AQ4" s="254"/>
      <c r="AR4" s="254"/>
      <c r="AS4" s="254"/>
    </row>
    <row r="5" spans="2:51" x14ac:dyDescent="0.25">
      <c r="B5" s="254"/>
      <c r="C5" s="254"/>
      <c r="D5" s="254"/>
      <c r="E5" s="169"/>
      <c r="F5" s="169"/>
      <c r="G5" s="254"/>
      <c r="H5" s="254"/>
      <c r="I5" s="254"/>
      <c r="J5" s="254"/>
      <c r="K5" s="254"/>
      <c r="L5" s="254"/>
      <c r="M5" s="254"/>
      <c r="N5" s="254"/>
      <c r="O5" s="165" t="s">
        <v>6</v>
      </c>
      <c r="P5" s="367" t="s">
        <v>135</v>
      </c>
      <c r="Q5" s="368"/>
      <c r="R5" s="368"/>
      <c r="S5" s="368"/>
      <c r="T5" s="368"/>
      <c r="U5" s="369"/>
      <c r="V5" s="166"/>
      <c r="W5" s="166"/>
      <c r="X5" s="166"/>
      <c r="Y5" s="166"/>
      <c r="Z5" s="166"/>
      <c r="AH5" s="254"/>
      <c r="AI5" s="254"/>
      <c r="AJ5" s="254"/>
      <c r="AK5" s="254"/>
      <c r="AL5" s="161"/>
      <c r="AM5" s="254"/>
      <c r="AN5" s="254"/>
      <c r="AO5" s="254"/>
      <c r="AP5" s="254"/>
      <c r="AQ5" s="254"/>
      <c r="AR5" s="254"/>
      <c r="AS5" s="254"/>
    </row>
    <row r="6" spans="2:51" x14ac:dyDescent="0.25">
      <c r="B6" s="367" t="s">
        <v>7</v>
      </c>
      <c r="C6" s="369"/>
      <c r="D6" s="370" t="s">
        <v>8</v>
      </c>
      <c r="E6" s="371"/>
      <c r="F6" s="371"/>
      <c r="G6" s="371"/>
      <c r="H6" s="372"/>
      <c r="I6" s="254"/>
      <c r="J6" s="254"/>
      <c r="K6" s="165"/>
      <c r="L6" s="373">
        <v>41686</v>
      </c>
      <c r="M6" s="373"/>
      <c r="N6" s="170"/>
      <c r="O6" s="170"/>
      <c r="P6" s="171"/>
      <c r="Q6" s="171"/>
      <c r="R6" s="171"/>
      <c r="S6" s="171"/>
      <c r="T6" s="171"/>
      <c r="U6" s="171"/>
      <c r="V6" s="171"/>
      <c r="W6" s="172"/>
      <c r="X6" s="172"/>
      <c r="Y6" s="172"/>
      <c r="Z6" s="172"/>
      <c r="AA6" s="172"/>
      <c r="AB6" s="172"/>
      <c r="AC6" s="172"/>
      <c r="AD6" s="172"/>
      <c r="AE6" s="172"/>
      <c r="AJ6" s="173"/>
      <c r="AM6" s="174"/>
      <c r="AN6" s="174"/>
      <c r="AO6" s="174"/>
      <c r="AP6" s="174"/>
      <c r="AQ6" s="174"/>
      <c r="AR6" s="174"/>
      <c r="AS6" s="175"/>
    </row>
    <row r="7" spans="2:51" ht="36" x14ac:dyDescent="0.25">
      <c r="B7" s="374" t="s">
        <v>9</v>
      </c>
      <c r="C7" s="375"/>
      <c r="D7" s="374" t="s">
        <v>10</v>
      </c>
      <c r="E7" s="376"/>
      <c r="F7" s="376"/>
      <c r="G7" s="375"/>
      <c r="H7" s="283" t="s">
        <v>11</v>
      </c>
      <c r="I7" s="282" t="s">
        <v>12</v>
      </c>
      <c r="J7" s="282" t="s">
        <v>13</v>
      </c>
      <c r="K7" s="282" t="s">
        <v>14</v>
      </c>
      <c r="L7" s="161"/>
      <c r="M7" s="161"/>
      <c r="N7" s="161"/>
      <c r="O7" s="283" t="s">
        <v>15</v>
      </c>
      <c r="P7" s="374" t="s">
        <v>16</v>
      </c>
      <c r="Q7" s="376"/>
      <c r="R7" s="376"/>
      <c r="S7" s="376"/>
      <c r="T7" s="375"/>
      <c r="U7" s="387" t="s">
        <v>17</v>
      </c>
      <c r="V7" s="387"/>
      <c r="W7" s="282" t="s">
        <v>18</v>
      </c>
      <c r="X7" s="374" t="s">
        <v>19</v>
      </c>
      <c r="Y7" s="375"/>
      <c r="Z7" s="374" t="s">
        <v>20</v>
      </c>
      <c r="AA7" s="375"/>
      <c r="AB7" s="374" t="s">
        <v>21</v>
      </c>
      <c r="AC7" s="375"/>
      <c r="AD7" s="374" t="s">
        <v>22</v>
      </c>
      <c r="AE7" s="375"/>
      <c r="AF7" s="282" t="s">
        <v>23</v>
      </c>
      <c r="AG7" s="282" t="s">
        <v>24</v>
      </c>
      <c r="AH7" s="282" t="s">
        <v>25</v>
      </c>
      <c r="AI7" s="282" t="s">
        <v>26</v>
      </c>
      <c r="AJ7" s="374" t="s">
        <v>27</v>
      </c>
      <c r="AK7" s="376"/>
      <c r="AL7" s="376"/>
      <c r="AM7" s="376"/>
      <c r="AN7" s="375"/>
      <c r="AO7" s="374" t="s">
        <v>28</v>
      </c>
      <c r="AP7" s="376"/>
      <c r="AQ7" s="375"/>
      <c r="AR7" s="282" t="s">
        <v>29</v>
      </c>
      <c r="AS7" s="176"/>
      <c r="AT7" s="161"/>
      <c r="AU7" s="161"/>
      <c r="AV7" s="161"/>
      <c r="AW7" s="161"/>
      <c r="AX7" s="161"/>
      <c r="AY7" s="161"/>
    </row>
    <row r="8" spans="2:51" x14ac:dyDescent="0.25">
      <c r="B8" s="377">
        <v>41946</v>
      </c>
      <c r="C8" s="378"/>
      <c r="D8" s="379" t="s">
        <v>30</v>
      </c>
      <c r="E8" s="380"/>
      <c r="F8" s="380"/>
      <c r="G8" s="381"/>
      <c r="H8" s="177"/>
      <c r="I8" s="379" t="s">
        <v>30</v>
      </c>
      <c r="J8" s="380"/>
      <c r="K8" s="381"/>
      <c r="L8" s="178"/>
      <c r="M8" s="178"/>
      <c r="N8" s="178"/>
      <c r="O8" s="177" t="s">
        <v>31</v>
      </c>
      <c r="P8" s="177" t="s">
        <v>31</v>
      </c>
      <c r="Q8" s="177" t="s">
        <v>32</v>
      </c>
      <c r="R8" s="177" t="s">
        <v>32</v>
      </c>
      <c r="S8" s="177" t="s">
        <v>31</v>
      </c>
      <c r="T8" s="177" t="s">
        <v>33</v>
      </c>
      <c r="U8" s="382" t="s">
        <v>34</v>
      </c>
      <c r="V8" s="382"/>
      <c r="W8" s="179" t="s">
        <v>35</v>
      </c>
      <c r="X8" s="383">
        <v>0</v>
      </c>
      <c r="Y8" s="384"/>
      <c r="Z8" s="385" t="s">
        <v>36</v>
      </c>
      <c r="AA8" s="386"/>
      <c r="AB8" s="383">
        <v>1185</v>
      </c>
      <c r="AC8" s="384"/>
      <c r="AD8" s="388">
        <v>800</v>
      </c>
      <c r="AE8" s="389"/>
      <c r="AF8" s="177"/>
      <c r="AG8" s="179">
        <f>AG34-AG10</f>
        <v>25560</v>
      </c>
      <c r="AH8" s="180"/>
      <c r="AI8" s="180"/>
      <c r="AJ8" s="177" t="s">
        <v>37</v>
      </c>
      <c r="AK8" s="177" t="s">
        <v>37</v>
      </c>
      <c r="AL8" s="177" t="s">
        <v>37</v>
      </c>
      <c r="AM8" s="177" t="s">
        <v>37</v>
      </c>
      <c r="AN8" s="177" t="s">
        <v>37</v>
      </c>
      <c r="AO8" s="177" t="s">
        <v>37</v>
      </c>
      <c r="AP8" s="177" t="s">
        <v>32</v>
      </c>
      <c r="AQ8" s="177" t="s">
        <v>32</v>
      </c>
      <c r="AR8" s="177" t="s">
        <v>38</v>
      </c>
      <c r="AS8" s="176"/>
      <c r="AV8" s="181" t="s">
        <v>39</v>
      </c>
    </row>
    <row r="9" spans="2:51" ht="60" x14ac:dyDescent="0.25">
      <c r="B9" s="390" t="s">
        <v>40</v>
      </c>
      <c r="C9" s="390"/>
      <c r="D9" s="391" t="s">
        <v>41</v>
      </c>
      <c r="E9" s="392"/>
      <c r="F9" s="393" t="s">
        <v>42</v>
      </c>
      <c r="G9" s="392"/>
      <c r="H9" s="394" t="s">
        <v>43</v>
      </c>
      <c r="I9" s="390" t="s">
        <v>44</v>
      </c>
      <c r="J9" s="390"/>
      <c r="K9" s="390"/>
      <c r="L9" s="282" t="s">
        <v>45</v>
      </c>
      <c r="M9" s="387" t="s">
        <v>46</v>
      </c>
      <c r="N9" s="182" t="s">
        <v>47</v>
      </c>
      <c r="O9" s="395" t="s">
        <v>48</v>
      </c>
      <c r="P9" s="395" t="s">
        <v>49</v>
      </c>
      <c r="Q9" s="183" t="s">
        <v>50</v>
      </c>
      <c r="R9" s="402" t="s">
        <v>51</v>
      </c>
      <c r="S9" s="403"/>
      <c r="T9" s="404"/>
      <c r="U9" s="280" t="s">
        <v>52</v>
      </c>
      <c r="V9" s="280" t="s">
        <v>53</v>
      </c>
      <c r="W9" s="390" t="s">
        <v>54</v>
      </c>
      <c r="X9" s="408" t="s">
        <v>55</v>
      </c>
      <c r="Y9" s="409"/>
      <c r="Z9" s="409"/>
      <c r="AA9" s="409"/>
      <c r="AB9" s="409"/>
      <c r="AC9" s="409"/>
      <c r="AD9" s="409"/>
      <c r="AE9" s="410"/>
      <c r="AF9" s="279" t="s">
        <v>56</v>
      </c>
      <c r="AG9" s="279" t="s">
        <v>57</v>
      </c>
      <c r="AH9" s="397" t="s">
        <v>58</v>
      </c>
      <c r="AI9" s="411" t="s">
        <v>59</v>
      </c>
      <c r="AJ9" s="280" t="s">
        <v>60</v>
      </c>
      <c r="AK9" s="280" t="s">
        <v>61</v>
      </c>
      <c r="AL9" s="280" t="s">
        <v>62</v>
      </c>
      <c r="AM9" s="280" t="s">
        <v>63</v>
      </c>
      <c r="AN9" s="280" t="s">
        <v>64</v>
      </c>
      <c r="AO9" s="280" t="s">
        <v>65</v>
      </c>
      <c r="AP9" s="280" t="s">
        <v>66</v>
      </c>
      <c r="AQ9" s="395" t="s">
        <v>67</v>
      </c>
      <c r="AR9" s="280" t="s">
        <v>68</v>
      </c>
      <c r="AS9" s="397" t="s">
        <v>69</v>
      </c>
      <c r="AV9" s="184" t="s">
        <v>70</v>
      </c>
      <c r="AW9" s="184" t="s">
        <v>71</v>
      </c>
      <c r="AY9" s="185" t="s">
        <v>72</v>
      </c>
    </row>
    <row r="10" spans="2:51" x14ac:dyDescent="0.25">
      <c r="B10" s="280" t="s">
        <v>73</v>
      </c>
      <c r="C10" s="280" t="s">
        <v>74</v>
      </c>
      <c r="D10" s="280" t="s">
        <v>75</v>
      </c>
      <c r="E10" s="280" t="s">
        <v>76</v>
      </c>
      <c r="F10" s="280" t="s">
        <v>75</v>
      </c>
      <c r="G10" s="280" t="s">
        <v>76</v>
      </c>
      <c r="H10" s="394"/>
      <c r="I10" s="280" t="s">
        <v>76</v>
      </c>
      <c r="J10" s="280" t="s">
        <v>76</v>
      </c>
      <c r="K10" s="280" t="s">
        <v>76</v>
      </c>
      <c r="L10" s="177" t="s">
        <v>30</v>
      </c>
      <c r="M10" s="387"/>
      <c r="N10" s="177" t="s">
        <v>30</v>
      </c>
      <c r="O10" s="396"/>
      <c r="P10" s="396"/>
      <c r="Q10" s="150">
        <f>'NOV 2'!Q34</f>
        <v>12671779</v>
      </c>
      <c r="R10" s="405"/>
      <c r="S10" s="406"/>
      <c r="T10" s="407"/>
      <c r="U10" s="280" t="s">
        <v>76</v>
      </c>
      <c r="V10" s="280" t="s">
        <v>76</v>
      </c>
      <c r="W10" s="390"/>
      <c r="X10" s="186" t="s">
        <v>77</v>
      </c>
      <c r="Y10" s="186" t="s">
        <v>78</v>
      </c>
      <c r="Z10" s="186" t="s">
        <v>79</v>
      </c>
      <c r="AA10" s="186" t="s">
        <v>80</v>
      </c>
      <c r="AB10" s="186" t="s">
        <v>81</v>
      </c>
      <c r="AC10" s="186" t="s">
        <v>82</v>
      </c>
      <c r="AD10" s="186" t="s">
        <v>83</v>
      </c>
      <c r="AE10" s="186" t="s">
        <v>84</v>
      </c>
      <c r="AF10" s="187"/>
      <c r="AG10" s="148">
        <f>'NOV 2'!AG34</f>
        <v>32100590</v>
      </c>
      <c r="AH10" s="397"/>
      <c r="AI10" s="412"/>
      <c r="AJ10" s="280" t="s">
        <v>85</v>
      </c>
      <c r="AK10" s="280" t="s">
        <v>85</v>
      </c>
      <c r="AL10" s="280" t="s">
        <v>85</v>
      </c>
      <c r="AM10" s="280" t="s">
        <v>85</v>
      </c>
      <c r="AN10" s="280" t="s">
        <v>85</v>
      </c>
      <c r="AO10" s="280" t="s">
        <v>85</v>
      </c>
      <c r="AP10" s="149">
        <f>'NOV 2'!AP34</f>
        <v>7048378</v>
      </c>
      <c r="AQ10" s="396"/>
      <c r="AR10" s="281" t="s">
        <v>86</v>
      </c>
      <c r="AS10" s="397"/>
      <c r="AV10" s="188" t="s">
        <v>87</v>
      </c>
      <c r="AW10" s="188" t="s">
        <v>88</v>
      </c>
      <c r="AY10" s="189"/>
    </row>
    <row r="11" spans="2:51" x14ac:dyDescent="0.25">
      <c r="B11" s="190">
        <v>2</v>
      </c>
      <c r="C11" s="190">
        <v>4.1666666666666664E-2</v>
      </c>
      <c r="D11" s="191">
        <v>15</v>
      </c>
      <c r="E11" s="192">
        <f>D11/1.42</f>
        <v>10.563380281690142</v>
      </c>
      <c r="F11" s="255">
        <v>66</v>
      </c>
      <c r="G11" s="192">
        <f>F11/1.42</f>
        <v>46.478873239436624</v>
      </c>
      <c r="H11" s="193" t="s">
        <v>89</v>
      </c>
      <c r="I11" s="193">
        <f>J11-(2/1.42)</f>
        <v>41.549295774647888</v>
      </c>
      <c r="J11" s="194">
        <f>(F11-5)/1.42</f>
        <v>42.95774647887324</v>
      </c>
      <c r="K11" s="193">
        <f>J11+(6/1.42)</f>
        <v>47.183098591549296</v>
      </c>
      <c r="L11" s="195">
        <v>14</v>
      </c>
      <c r="M11" s="196" t="s">
        <v>90</v>
      </c>
      <c r="N11" s="196">
        <v>11.4</v>
      </c>
      <c r="O11" s="197">
        <v>114</v>
      </c>
      <c r="P11" s="197">
        <v>90</v>
      </c>
      <c r="Q11" s="197">
        <v>12675455</v>
      </c>
      <c r="R11" s="198">
        <f>Q11-Q10</f>
        <v>3676</v>
      </c>
      <c r="S11" s="199">
        <f>R11*24/1000</f>
        <v>88.224000000000004</v>
      </c>
      <c r="T11" s="199">
        <f>R11/1000</f>
        <v>3.6760000000000002</v>
      </c>
      <c r="U11" s="200">
        <v>6.3</v>
      </c>
      <c r="V11" s="200">
        <f t="shared" ref="V11:V34" si="0">U11</f>
        <v>6.3</v>
      </c>
      <c r="W11" s="262" t="s">
        <v>132</v>
      </c>
      <c r="X11" s="256">
        <v>0</v>
      </c>
      <c r="Y11" s="256">
        <v>0</v>
      </c>
      <c r="Z11" s="256">
        <v>973</v>
      </c>
      <c r="AA11" s="256">
        <v>0</v>
      </c>
      <c r="AB11" s="256">
        <v>1050</v>
      </c>
      <c r="AC11" s="201" t="s">
        <v>91</v>
      </c>
      <c r="AD11" s="201" t="s">
        <v>91</v>
      </c>
      <c r="AE11" s="201" t="s">
        <v>91</v>
      </c>
      <c r="AF11" s="202" t="s">
        <v>91</v>
      </c>
      <c r="AG11" s="202">
        <v>32101174</v>
      </c>
      <c r="AH11" s="203">
        <f>IF(ISBLANK(AG11),"-",AG11-AG10)</f>
        <v>584</v>
      </c>
      <c r="AI11" s="204">
        <f>AH11/T11</f>
        <v>158.8683351468988</v>
      </c>
      <c r="AJ11" s="205">
        <v>0</v>
      </c>
      <c r="AK11" s="205">
        <v>0</v>
      </c>
      <c r="AL11" s="205">
        <v>1</v>
      </c>
      <c r="AM11" s="205">
        <v>0</v>
      </c>
      <c r="AN11" s="205">
        <v>1</v>
      </c>
      <c r="AO11" s="205">
        <v>0.35</v>
      </c>
      <c r="AP11" s="256">
        <v>7049425</v>
      </c>
      <c r="AQ11" s="256">
        <f>AP11-AP10</f>
        <v>1047</v>
      </c>
      <c r="AR11" s="206"/>
      <c r="AS11" s="207" t="s">
        <v>114</v>
      </c>
      <c r="AV11" s="188" t="s">
        <v>89</v>
      </c>
      <c r="AW11" s="188" t="s">
        <v>92</v>
      </c>
      <c r="AY11" s="253" t="s">
        <v>134</v>
      </c>
    </row>
    <row r="12" spans="2:51" x14ac:dyDescent="0.25">
      <c r="B12" s="190">
        <v>2.0416666666666701</v>
      </c>
      <c r="C12" s="190">
        <v>8.3333333333333329E-2</v>
      </c>
      <c r="D12" s="191">
        <v>18</v>
      </c>
      <c r="E12" s="192">
        <f t="shared" ref="E12:E34" si="1">D12/1.42</f>
        <v>12.67605633802817</v>
      </c>
      <c r="F12" s="255">
        <v>66</v>
      </c>
      <c r="G12" s="192">
        <f t="shared" ref="G12:G34" si="2">F12/1.42</f>
        <v>46.478873239436624</v>
      </c>
      <c r="H12" s="193" t="s">
        <v>89</v>
      </c>
      <c r="I12" s="193">
        <f t="shared" ref="I12:I34" si="3">J12-(2/1.42)</f>
        <v>41.549295774647888</v>
      </c>
      <c r="J12" s="194">
        <f>(F12-5)/1.42</f>
        <v>42.95774647887324</v>
      </c>
      <c r="K12" s="193">
        <f>J12+(6/1.42)</f>
        <v>47.183098591549296</v>
      </c>
      <c r="L12" s="195">
        <v>14</v>
      </c>
      <c r="M12" s="196" t="s">
        <v>90</v>
      </c>
      <c r="N12" s="196">
        <v>11.2</v>
      </c>
      <c r="O12" s="197">
        <v>113</v>
      </c>
      <c r="P12" s="197">
        <v>88</v>
      </c>
      <c r="Q12" s="197">
        <v>12679021</v>
      </c>
      <c r="R12" s="198">
        <f t="shared" ref="R12:R34" si="4">Q12-Q11</f>
        <v>3566</v>
      </c>
      <c r="S12" s="199">
        <f t="shared" ref="S12:S34" si="5">R12*24/1000</f>
        <v>85.584000000000003</v>
      </c>
      <c r="T12" s="199">
        <f t="shared" ref="T12:T34" si="6">R12/1000</f>
        <v>3.5659999999999998</v>
      </c>
      <c r="U12" s="200">
        <v>7.4</v>
      </c>
      <c r="V12" s="200">
        <f t="shared" si="0"/>
        <v>7.4</v>
      </c>
      <c r="W12" s="262" t="s">
        <v>132</v>
      </c>
      <c r="X12" s="256">
        <v>0</v>
      </c>
      <c r="Y12" s="256">
        <v>0</v>
      </c>
      <c r="Z12" s="256">
        <v>980</v>
      </c>
      <c r="AA12" s="256">
        <v>0</v>
      </c>
      <c r="AB12" s="256">
        <v>988</v>
      </c>
      <c r="AC12" s="201" t="s">
        <v>91</v>
      </c>
      <c r="AD12" s="201" t="s">
        <v>91</v>
      </c>
      <c r="AE12" s="201" t="s">
        <v>91</v>
      </c>
      <c r="AF12" s="202" t="s">
        <v>91</v>
      </c>
      <c r="AG12" s="202">
        <v>32101706</v>
      </c>
      <c r="AH12" s="203">
        <f>IF(ISBLANK(AG12),"-",AG12-AG11)</f>
        <v>532</v>
      </c>
      <c r="AI12" s="204">
        <f t="shared" ref="AI12:AI34" si="7">AH12/T12</f>
        <v>149.18676388109927</v>
      </c>
      <c r="AJ12" s="205">
        <v>0</v>
      </c>
      <c r="AK12" s="205">
        <v>0</v>
      </c>
      <c r="AL12" s="205">
        <v>1</v>
      </c>
      <c r="AM12" s="205">
        <v>0</v>
      </c>
      <c r="AN12" s="205">
        <v>1</v>
      </c>
      <c r="AO12" s="205">
        <v>0.35</v>
      </c>
      <c r="AP12" s="256">
        <v>7050538</v>
      </c>
      <c r="AQ12" s="256">
        <f t="shared" ref="AQ12:AQ34" si="8">AP12-AP11</f>
        <v>1113</v>
      </c>
      <c r="AR12" s="208"/>
      <c r="AS12" s="207" t="s">
        <v>114</v>
      </c>
      <c r="AV12" s="188" t="s">
        <v>93</v>
      </c>
      <c r="AW12" s="188" t="s">
        <v>94</v>
      </c>
      <c r="AY12" s="253" t="s">
        <v>3</v>
      </c>
    </row>
    <row r="13" spans="2:51" x14ac:dyDescent="0.25">
      <c r="B13" s="190">
        <v>2.0833333333333299</v>
      </c>
      <c r="C13" s="190">
        <v>0.125</v>
      </c>
      <c r="D13" s="191">
        <v>20</v>
      </c>
      <c r="E13" s="192">
        <f t="shared" si="1"/>
        <v>14.084507042253522</v>
      </c>
      <c r="F13" s="255">
        <v>66</v>
      </c>
      <c r="G13" s="192">
        <f t="shared" si="2"/>
        <v>46.478873239436624</v>
      </c>
      <c r="H13" s="193" t="s">
        <v>89</v>
      </c>
      <c r="I13" s="193">
        <f t="shared" si="3"/>
        <v>41.549295774647888</v>
      </c>
      <c r="J13" s="194">
        <f>(F13-5)/1.42</f>
        <v>42.95774647887324</v>
      </c>
      <c r="K13" s="193">
        <f>J13+(6/1.42)</f>
        <v>47.183098591549296</v>
      </c>
      <c r="L13" s="195">
        <v>14</v>
      </c>
      <c r="M13" s="196" t="s">
        <v>90</v>
      </c>
      <c r="N13" s="196">
        <v>11.2</v>
      </c>
      <c r="O13" s="197">
        <v>112</v>
      </c>
      <c r="P13" s="197">
        <v>86</v>
      </c>
      <c r="Q13" s="197">
        <v>12682485</v>
      </c>
      <c r="R13" s="198">
        <f t="shared" si="4"/>
        <v>3464</v>
      </c>
      <c r="S13" s="199">
        <f t="shared" si="5"/>
        <v>83.135999999999996</v>
      </c>
      <c r="T13" s="199">
        <f t="shared" si="6"/>
        <v>3.464</v>
      </c>
      <c r="U13" s="200">
        <v>8.6999999999999993</v>
      </c>
      <c r="V13" s="200">
        <f t="shared" si="0"/>
        <v>8.6999999999999993</v>
      </c>
      <c r="W13" s="262" t="s">
        <v>132</v>
      </c>
      <c r="X13" s="256">
        <v>0</v>
      </c>
      <c r="Y13" s="256">
        <v>0</v>
      </c>
      <c r="Z13" s="256">
        <v>947</v>
      </c>
      <c r="AA13" s="256">
        <v>0</v>
      </c>
      <c r="AB13" s="256">
        <v>988</v>
      </c>
      <c r="AC13" s="201" t="s">
        <v>91</v>
      </c>
      <c r="AD13" s="201" t="s">
        <v>91</v>
      </c>
      <c r="AE13" s="201" t="s">
        <v>91</v>
      </c>
      <c r="AF13" s="202" t="s">
        <v>91</v>
      </c>
      <c r="AG13" s="202">
        <v>32102206</v>
      </c>
      <c r="AH13" s="203">
        <f>IF(ISBLANK(AG13),"-",AG13-AG12)</f>
        <v>500</v>
      </c>
      <c r="AI13" s="204">
        <f t="shared" si="7"/>
        <v>144.34180138568129</v>
      </c>
      <c r="AJ13" s="205">
        <v>0</v>
      </c>
      <c r="AK13" s="205">
        <v>0</v>
      </c>
      <c r="AL13" s="205">
        <v>1</v>
      </c>
      <c r="AM13" s="205">
        <v>0</v>
      </c>
      <c r="AN13" s="205">
        <v>1</v>
      </c>
      <c r="AO13" s="205">
        <v>0.35</v>
      </c>
      <c r="AP13" s="256">
        <v>7051662</v>
      </c>
      <c r="AQ13" s="256">
        <f t="shared" si="8"/>
        <v>1124</v>
      </c>
      <c r="AR13" s="206"/>
      <c r="AS13" s="207" t="s">
        <v>114</v>
      </c>
      <c r="AV13" s="188" t="s">
        <v>95</v>
      </c>
      <c r="AW13" s="188" t="s">
        <v>96</v>
      </c>
      <c r="AY13" s="253" t="s">
        <v>136</v>
      </c>
    </row>
    <row r="14" spans="2:51" x14ac:dyDescent="0.25">
      <c r="B14" s="190">
        <v>2.125</v>
      </c>
      <c r="C14" s="190">
        <v>0.16666666666666699</v>
      </c>
      <c r="D14" s="191">
        <v>27</v>
      </c>
      <c r="E14" s="192">
        <f t="shared" si="1"/>
        <v>19.014084507042256</v>
      </c>
      <c r="F14" s="255">
        <v>66</v>
      </c>
      <c r="G14" s="192">
        <f t="shared" si="2"/>
        <v>46.478873239436624</v>
      </c>
      <c r="H14" s="193" t="s">
        <v>89</v>
      </c>
      <c r="I14" s="193">
        <f t="shared" si="3"/>
        <v>41.549295774647888</v>
      </c>
      <c r="J14" s="194">
        <f>(F14-5)/1.42</f>
        <v>42.95774647887324</v>
      </c>
      <c r="K14" s="193">
        <f>J14+(6/1.42)</f>
        <v>47.183098591549296</v>
      </c>
      <c r="L14" s="195">
        <v>14</v>
      </c>
      <c r="M14" s="196" t="s">
        <v>90</v>
      </c>
      <c r="N14" s="196">
        <v>12.8</v>
      </c>
      <c r="O14" s="197">
        <v>86</v>
      </c>
      <c r="P14" s="197">
        <v>86</v>
      </c>
      <c r="Q14" s="197">
        <v>12686070</v>
      </c>
      <c r="R14" s="198">
        <f t="shared" si="4"/>
        <v>3585</v>
      </c>
      <c r="S14" s="199">
        <f t="shared" si="5"/>
        <v>86.04</v>
      </c>
      <c r="T14" s="199">
        <f t="shared" si="6"/>
        <v>3.585</v>
      </c>
      <c r="U14" s="200">
        <v>9.5</v>
      </c>
      <c r="V14" s="200">
        <f t="shared" si="0"/>
        <v>9.5</v>
      </c>
      <c r="W14" s="262" t="s">
        <v>132</v>
      </c>
      <c r="X14" s="256">
        <v>0</v>
      </c>
      <c r="Y14" s="256">
        <v>0</v>
      </c>
      <c r="Z14" s="256">
        <v>880</v>
      </c>
      <c r="AA14" s="256">
        <v>0</v>
      </c>
      <c r="AB14" s="256">
        <v>948</v>
      </c>
      <c r="AC14" s="201" t="s">
        <v>91</v>
      </c>
      <c r="AD14" s="201" t="s">
        <v>91</v>
      </c>
      <c r="AE14" s="201" t="s">
        <v>91</v>
      </c>
      <c r="AF14" s="202" t="s">
        <v>91</v>
      </c>
      <c r="AG14" s="202">
        <v>32102698</v>
      </c>
      <c r="AH14" s="203">
        <f t="shared" ref="AH14:AH34" si="9">IF(ISBLANK(AG14),"-",AG14-AG13)</f>
        <v>492</v>
      </c>
      <c r="AI14" s="204">
        <f t="shared" si="7"/>
        <v>137.23849372384939</v>
      </c>
      <c r="AJ14" s="205">
        <v>0</v>
      </c>
      <c r="AK14" s="205">
        <v>0</v>
      </c>
      <c r="AL14" s="205">
        <v>1</v>
      </c>
      <c r="AM14" s="205">
        <v>0</v>
      </c>
      <c r="AN14" s="205">
        <v>1</v>
      </c>
      <c r="AO14" s="205">
        <v>0.35</v>
      </c>
      <c r="AP14" s="256">
        <v>7052435</v>
      </c>
      <c r="AQ14" s="256">
        <f t="shared" si="8"/>
        <v>773</v>
      </c>
      <c r="AR14" s="206"/>
      <c r="AS14" s="207" t="s">
        <v>114</v>
      </c>
      <c r="AT14" s="209"/>
      <c r="AV14" s="188" t="s">
        <v>97</v>
      </c>
      <c r="AW14" s="188" t="s">
        <v>98</v>
      </c>
      <c r="AY14" s="253" t="s">
        <v>135</v>
      </c>
    </row>
    <row r="15" spans="2:51" x14ac:dyDescent="0.25">
      <c r="B15" s="190">
        <v>2.1666666666666701</v>
      </c>
      <c r="C15" s="190">
        <v>0.20833333333333301</v>
      </c>
      <c r="D15" s="191">
        <v>24</v>
      </c>
      <c r="E15" s="192">
        <f t="shared" si="1"/>
        <v>16.901408450704228</v>
      </c>
      <c r="F15" s="255">
        <v>66</v>
      </c>
      <c r="G15" s="192">
        <f t="shared" si="2"/>
        <v>46.478873239436624</v>
      </c>
      <c r="H15" s="193" t="s">
        <v>89</v>
      </c>
      <c r="I15" s="193">
        <f t="shared" si="3"/>
        <v>41.549295774647888</v>
      </c>
      <c r="J15" s="194">
        <f>(F15-5)/1.42</f>
        <v>42.95774647887324</v>
      </c>
      <c r="K15" s="193">
        <f>J15+(6/1.42)</f>
        <v>47.183098591549296</v>
      </c>
      <c r="L15" s="195">
        <v>18</v>
      </c>
      <c r="M15" s="196" t="s">
        <v>90</v>
      </c>
      <c r="N15" s="196">
        <v>13.1</v>
      </c>
      <c r="O15" s="197">
        <v>99</v>
      </c>
      <c r="P15" s="197">
        <v>98</v>
      </c>
      <c r="Q15" s="197">
        <v>12689860</v>
      </c>
      <c r="R15" s="198">
        <f t="shared" si="4"/>
        <v>3790</v>
      </c>
      <c r="S15" s="199">
        <f t="shared" si="5"/>
        <v>90.96</v>
      </c>
      <c r="T15" s="199">
        <f t="shared" si="6"/>
        <v>3.79</v>
      </c>
      <c r="U15" s="200">
        <v>9.5</v>
      </c>
      <c r="V15" s="200">
        <f t="shared" si="0"/>
        <v>9.5</v>
      </c>
      <c r="W15" s="262" t="s">
        <v>132</v>
      </c>
      <c r="X15" s="256">
        <v>0</v>
      </c>
      <c r="Y15" s="256">
        <v>0</v>
      </c>
      <c r="Z15" s="256">
        <v>980</v>
      </c>
      <c r="AA15" s="256">
        <v>0</v>
      </c>
      <c r="AB15" s="256">
        <v>988</v>
      </c>
      <c r="AC15" s="201" t="s">
        <v>91</v>
      </c>
      <c r="AD15" s="201" t="s">
        <v>91</v>
      </c>
      <c r="AE15" s="201" t="s">
        <v>91</v>
      </c>
      <c r="AF15" s="202" t="s">
        <v>91</v>
      </c>
      <c r="AG15" s="202">
        <v>32103172</v>
      </c>
      <c r="AH15" s="203">
        <f t="shared" si="9"/>
        <v>474</v>
      </c>
      <c r="AI15" s="204">
        <f t="shared" si="7"/>
        <v>125.06596306068602</v>
      </c>
      <c r="AJ15" s="205">
        <v>0</v>
      </c>
      <c r="AK15" s="205">
        <v>0</v>
      </c>
      <c r="AL15" s="205">
        <v>1</v>
      </c>
      <c r="AM15" s="205">
        <v>0</v>
      </c>
      <c r="AN15" s="205">
        <v>1</v>
      </c>
      <c r="AO15" s="205">
        <v>0</v>
      </c>
      <c r="AP15" s="256">
        <v>7052435</v>
      </c>
      <c r="AQ15" s="256">
        <f t="shared" si="8"/>
        <v>0</v>
      </c>
      <c r="AR15" s="206"/>
      <c r="AS15" s="207" t="s">
        <v>114</v>
      </c>
      <c r="AV15" s="188" t="s">
        <v>99</v>
      </c>
      <c r="AW15" s="188" t="s">
        <v>100</v>
      </c>
      <c r="AY15" s="253" t="s">
        <v>143</v>
      </c>
    </row>
    <row r="16" spans="2:51" x14ac:dyDescent="0.25">
      <c r="B16" s="190">
        <v>2.2083333333333299</v>
      </c>
      <c r="C16" s="190">
        <v>0.25</v>
      </c>
      <c r="D16" s="191">
        <v>12</v>
      </c>
      <c r="E16" s="192">
        <f t="shared" si="1"/>
        <v>8.4507042253521139</v>
      </c>
      <c r="F16" s="210">
        <v>68</v>
      </c>
      <c r="G16" s="192">
        <f t="shared" si="2"/>
        <v>47.887323943661976</v>
      </c>
      <c r="H16" s="193" t="s">
        <v>89</v>
      </c>
      <c r="I16" s="193">
        <f t="shared" si="3"/>
        <v>46.478873239436624</v>
      </c>
      <c r="J16" s="194">
        <f t="shared" ref="J16:J25" si="10">F16/1.42</f>
        <v>47.887323943661976</v>
      </c>
      <c r="K16" s="193">
        <f>J16+1.42</f>
        <v>49.307323943661977</v>
      </c>
      <c r="L16" s="195">
        <v>19</v>
      </c>
      <c r="M16" s="196" t="s">
        <v>101</v>
      </c>
      <c r="N16" s="196">
        <v>13.1</v>
      </c>
      <c r="O16" s="197">
        <v>122</v>
      </c>
      <c r="P16" s="197">
        <v>124</v>
      </c>
      <c r="Q16" s="197">
        <v>12694397</v>
      </c>
      <c r="R16" s="198">
        <f t="shared" si="4"/>
        <v>4537</v>
      </c>
      <c r="S16" s="199">
        <f t="shared" si="5"/>
        <v>108.88800000000001</v>
      </c>
      <c r="T16" s="199">
        <f t="shared" si="6"/>
        <v>4.5369999999999999</v>
      </c>
      <c r="U16" s="200">
        <v>9.5</v>
      </c>
      <c r="V16" s="200">
        <f t="shared" si="0"/>
        <v>9.5</v>
      </c>
      <c r="W16" s="262" t="s">
        <v>132</v>
      </c>
      <c r="X16" s="256">
        <v>0</v>
      </c>
      <c r="Y16" s="256">
        <v>0</v>
      </c>
      <c r="Z16" s="256">
        <v>1131</v>
      </c>
      <c r="AA16" s="256">
        <v>0</v>
      </c>
      <c r="AB16" s="256">
        <v>1170</v>
      </c>
      <c r="AC16" s="201" t="s">
        <v>91</v>
      </c>
      <c r="AD16" s="201" t="s">
        <v>91</v>
      </c>
      <c r="AE16" s="201" t="s">
        <v>91</v>
      </c>
      <c r="AF16" s="202" t="s">
        <v>91</v>
      </c>
      <c r="AG16" s="202">
        <v>32103858</v>
      </c>
      <c r="AH16" s="203">
        <f t="shared" si="9"/>
        <v>686</v>
      </c>
      <c r="AI16" s="204">
        <f t="shared" si="7"/>
        <v>151.20123429579019</v>
      </c>
      <c r="AJ16" s="205">
        <v>0</v>
      </c>
      <c r="AK16" s="205">
        <v>0</v>
      </c>
      <c r="AL16" s="205">
        <v>1</v>
      </c>
      <c r="AM16" s="205">
        <v>0</v>
      </c>
      <c r="AN16" s="205">
        <v>1</v>
      </c>
      <c r="AO16" s="205">
        <v>0</v>
      </c>
      <c r="AP16" s="256">
        <v>7052435</v>
      </c>
      <c r="AQ16" s="256">
        <f t="shared" si="8"/>
        <v>0</v>
      </c>
      <c r="AR16" s="208"/>
      <c r="AS16" s="207" t="s">
        <v>102</v>
      </c>
      <c r="AV16" s="188" t="s">
        <v>103</v>
      </c>
      <c r="AW16" s="188" t="s">
        <v>104</v>
      </c>
      <c r="AY16" s="253" t="s">
        <v>133</v>
      </c>
    </row>
    <row r="17" spans="1:51" x14ac:dyDescent="0.25">
      <c r="B17" s="190">
        <v>2.25</v>
      </c>
      <c r="C17" s="190">
        <v>0.29166666666666702</v>
      </c>
      <c r="D17" s="191">
        <v>9</v>
      </c>
      <c r="E17" s="192">
        <f t="shared" si="1"/>
        <v>6.3380281690140849</v>
      </c>
      <c r="F17" s="210">
        <v>83</v>
      </c>
      <c r="G17" s="192">
        <f t="shared" si="2"/>
        <v>58.450704225352112</v>
      </c>
      <c r="H17" s="193" t="s">
        <v>89</v>
      </c>
      <c r="I17" s="193">
        <f t="shared" si="3"/>
        <v>57.04225352112676</v>
      </c>
      <c r="J17" s="194">
        <f t="shared" si="10"/>
        <v>58.450704225352112</v>
      </c>
      <c r="K17" s="193">
        <f t="shared" ref="K17:K22" si="11">J17+1.42</f>
        <v>59.870704225352114</v>
      </c>
      <c r="L17" s="195">
        <v>19</v>
      </c>
      <c r="M17" s="196" t="s">
        <v>101</v>
      </c>
      <c r="N17" s="196">
        <v>16.7</v>
      </c>
      <c r="O17" s="197">
        <v>137</v>
      </c>
      <c r="P17" s="197">
        <v>142</v>
      </c>
      <c r="Q17" s="197">
        <v>12700496</v>
      </c>
      <c r="R17" s="198">
        <f t="shared" si="4"/>
        <v>6099</v>
      </c>
      <c r="S17" s="199">
        <f t="shared" si="5"/>
        <v>146.376</v>
      </c>
      <c r="T17" s="199">
        <f t="shared" si="6"/>
        <v>6.0990000000000002</v>
      </c>
      <c r="U17" s="200">
        <v>9.3000000000000007</v>
      </c>
      <c r="V17" s="200">
        <f t="shared" si="0"/>
        <v>9.3000000000000007</v>
      </c>
      <c r="W17" s="262" t="s">
        <v>152</v>
      </c>
      <c r="X17" s="256">
        <v>0</v>
      </c>
      <c r="Y17" s="256">
        <v>992</v>
      </c>
      <c r="Z17" s="256">
        <v>1196</v>
      </c>
      <c r="AA17" s="256">
        <v>1185</v>
      </c>
      <c r="AB17" s="256">
        <v>1199</v>
      </c>
      <c r="AC17" s="201" t="s">
        <v>91</v>
      </c>
      <c r="AD17" s="201" t="s">
        <v>91</v>
      </c>
      <c r="AE17" s="201" t="s">
        <v>91</v>
      </c>
      <c r="AF17" s="202" t="s">
        <v>91</v>
      </c>
      <c r="AG17" s="202">
        <v>32105154</v>
      </c>
      <c r="AH17" s="203">
        <f t="shared" si="9"/>
        <v>1296</v>
      </c>
      <c r="AI17" s="204">
        <f t="shared" si="7"/>
        <v>212.49385145105754</v>
      </c>
      <c r="AJ17" s="205">
        <v>0</v>
      </c>
      <c r="AK17" s="205">
        <v>1</v>
      </c>
      <c r="AL17" s="205">
        <v>1</v>
      </c>
      <c r="AM17" s="205">
        <v>1</v>
      </c>
      <c r="AN17" s="205">
        <v>1</v>
      </c>
      <c r="AO17" s="205">
        <v>0</v>
      </c>
      <c r="AP17" s="256">
        <v>7052435</v>
      </c>
      <c r="AQ17" s="256">
        <f t="shared" si="8"/>
        <v>0</v>
      </c>
      <c r="AR17" s="206"/>
      <c r="AS17" s="207" t="s">
        <v>102</v>
      </c>
      <c r="AT17" s="209"/>
      <c r="AV17" s="188" t="s">
        <v>105</v>
      </c>
      <c r="AW17" s="188" t="s">
        <v>106</v>
      </c>
      <c r="AY17" s="257"/>
    </row>
    <row r="18" spans="1:51" x14ac:dyDescent="0.25">
      <c r="B18" s="190">
        <v>2.2916666666666701</v>
      </c>
      <c r="C18" s="190">
        <v>0.33333333333333298</v>
      </c>
      <c r="D18" s="191">
        <v>8</v>
      </c>
      <c r="E18" s="192">
        <f t="shared" si="1"/>
        <v>5.6338028169014089</v>
      </c>
      <c r="F18" s="210">
        <v>83</v>
      </c>
      <c r="G18" s="192">
        <f t="shared" si="2"/>
        <v>58.450704225352112</v>
      </c>
      <c r="H18" s="193" t="s">
        <v>89</v>
      </c>
      <c r="I18" s="193">
        <f t="shared" si="3"/>
        <v>57.04225352112676</v>
      </c>
      <c r="J18" s="194">
        <f t="shared" si="10"/>
        <v>58.450704225352112</v>
      </c>
      <c r="K18" s="193">
        <f t="shared" si="11"/>
        <v>59.870704225352114</v>
      </c>
      <c r="L18" s="195">
        <v>19</v>
      </c>
      <c r="M18" s="196" t="s">
        <v>101</v>
      </c>
      <c r="N18" s="196">
        <v>17.3</v>
      </c>
      <c r="O18" s="197">
        <v>139</v>
      </c>
      <c r="P18" s="197">
        <v>148</v>
      </c>
      <c r="Q18" s="197">
        <v>12706731</v>
      </c>
      <c r="R18" s="198">
        <f t="shared" si="4"/>
        <v>6235</v>
      </c>
      <c r="S18" s="199">
        <f t="shared" si="5"/>
        <v>149.63999999999999</v>
      </c>
      <c r="T18" s="199">
        <f t="shared" si="6"/>
        <v>6.2350000000000003</v>
      </c>
      <c r="U18" s="200">
        <v>8.8000000000000007</v>
      </c>
      <c r="V18" s="200">
        <f t="shared" si="0"/>
        <v>8.8000000000000007</v>
      </c>
      <c r="W18" s="262" t="s">
        <v>152</v>
      </c>
      <c r="X18" s="256">
        <v>0</v>
      </c>
      <c r="Y18" s="256">
        <v>1045</v>
      </c>
      <c r="Z18" s="256">
        <v>1196</v>
      </c>
      <c r="AA18" s="256">
        <v>1185</v>
      </c>
      <c r="AB18" s="256">
        <v>1199</v>
      </c>
      <c r="AC18" s="201" t="s">
        <v>91</v>
      </c>
      <c r="AD18" s="201" t="s">
        <v>91</v>
      </c>
      <c r="AE18" s="201" t="s">
        <v>91</v>
      </c>
      <c r="AF18" s="202" t="s">
        <v>91</v>
      </c>
      <c r="AG18" s="202">
        <v>32106542</v>
      </c>
      <c r="AH18" s="203">
        <f t="shared" si="9"/>
        <v>1388</v>
      </c>
      <c r="AI18" s="204">
        <f t="shared" si="7"/>
        <v>222.61427425821972</v>
      </c>
      <c r="AJ18" s="205">
        <v>0</v>
      </c>
      <c r="AK18" s="205">
        <v>1</v>
      </c>
      <c r="AL18" s="205">
        <v>1</v>
      </c>
      <c r="AM18" s="205">
        <v>1</v>
      </c>
      <c r="AN18" s="205">
        <v>1</v>
      </c>
      <c r="AO18" s="205">
        <v>0</v>
      </c>
      <c r="AP18" s="256">
        <v>7052435</v>
      </c>
      <c r="AQ18" s="256">
        <f t="shared" si="8"/>
        <v>0</v>
      </c>
      <c r="AR18" s="206"/>
      <c r="AS18" s="207" t="s">
        <v>102</v>
      </c>
      <c r="AV18" s="188" t="s">
        <v>107</v>
      </c>
      <c r="AW18" s="188" t="s">
        <v>108</v>
      </c>
      <c r="AY18" s="257"/>
    </row>
    <row r="19" spans="1:51" x14ac:dyDescent="0.25">
      <c r="B19" s="190">
        <v>2.3333333333333299</v>
      </c>
      <c r="C19" s="190">
        <v>0.375</v>
      </c>
      <c r="D19" s="191">
        <v>8</v>
      </c>
      <c r="E19" s="192">
        <f t="shared" si="1"/>
        <v>5.6338028169014089</v>
      </c>
      <c r="F19" s="210">
        <v>83</v>
      </c>
      <c r="G19" s="192">
        <f t="shared" si="2"/>
        <v>58.450704225352112</v>
      </c>
      <c r="H19" s="193" t="s">
        <v>89</v>
      </c>
      <c r="I19" s="193">
        <f t="shared" si="3"/>
        <v>57.04225352112676</v>
      </c>
      <c r="J19" s="194">
        <f t="shared" si="10"/>
        <v>58.450704225352112</v>
      </c>
      <c r="K19" s="193">
        <f t="shared" si="11"/>
        <v>59.870704225352114</v>
      </c>
      <c r="L19" s="195">
        <v>19</v>
      </c>
      <c r="M19" s="196" t="s">
        <v>101</v>
      </c>
      <c r="N19" s="196">
        <v>18.399999999999999</v>
      </c>
      <c r="O19" s="197">
        <v>138</v>
      </c>
      <c r="P19" s="197">
        <v>149</v>
      </c>
      <c r="Q19" s="197">
        <v>12712883</v>
      </c>
      <c r="R19" s="198">
        <f t="shared" si="4"/>
        <v>6152</v>
      </c>
      <c r="S19" s="199">
        <f t="shared" si="5"/>
        <v>147.648</v>
      </c>
      <c r="T19" s="199">
        <f t="shared" si="6"/>
        <v>6.1520000000000001</v>
      </c>
      <c r="U19" s="200">
        <v>8.1</v>
      </c>
      <c r="V19" s="200">
        <f t="shared" si="0"/>
        <v>8.1</v>
      </c>
      <c r="W19" s="262" t="s">
        <v>152</v>
      </c>
      <c r="X19" s="256">
        <v>0</v>
      </c>
      <c r="Y19" s="256">
        <v>1094</v>
      </c>
      <c r="Z19" s="256">
        <v>1196</v>
      </c>
      <c r="AA19" s="256">
        <v>1185</v>
      </c>
      <c r="AB19" s="256">
        <v>1199</v>
      </c>
      <c r="AC19" s="201" t="s">
        <v>91</v>
      </c>
      <c r="AD19" s="201" t="s">
        <v>91</v>
      </c>
      <c r="AE19" s="201" t="s">
        <v>91</v>
      </c>
      <c r="AF19" s="202" t="s">
        <v>91</v>
      </c>
      <c r="AG19" s="202">
        <v>32107939</v>
      </c>
      <c r="AH19" s="203">
        <f t="shared" si="9"/>
        <v>1397</v>
      </c>
      <c r="AI19" s="204">
        <f t="shared" si="7"/>
        <v>227.08062418725618</v>
      </c>
      <c r="AJ19" s="205">
        <v>0</v>
      </c>
      <c r="AK19" s="205">
        <v>1</v>
      </c>
      <c r="AL19" s="205">
        <v>1</v>
      </c>
      <c r="AM19" s="205">
        <v>1</v>
      </c>
      <c r="AN19" s="205">
        <v>1</v>
      </c>
      <c r="AO19" s="205">
        <v>0</v>
      </c>
      <c r="AP19" s="256">
        <v>7052435</v>
      </c>
      <c r="AQ19" s="256">
        <f t="shared" si="8"/>
        <v>0</v>
      </c>
      <c r="AR19" s="206"/>
      <c r="AS19" s="207" t="s">
        <v>102</v>
      </c>
      <c r="AV19" s="188" t="s">
        <v>109</v>
      </c>
      <c r="AW19" s="188" t="s">
        <v>110</v>
      </c>
      <c r="AY19" s="257"/>
    </row>
    <row r="20" spans="1:51" x14ac:dyDescent="0.25">
      <c r="B20" s="190">
        <v>2.375</v>
      </c>
      <c r="C20" s="190">
        <v>0.41666666666666669</v>
      </c>
      <c r="D20" s="191">
        <v>8</v>
      </c>
      <c r="E20" s="192">
        <f t="shared" si="1"/>
        <v>5.6338028169014089</v>
      </c>
      <c r="F20" s="210">
        <v>83</v>
      </c>
      <c r="G20" s="192">
        <f t="shared" si="2"/>
        <v>58.450704225352112</v>
      </c>
      <c r="H20" s="193" t="s">
        <v>89</v>
      </c>
      <c r="I20" s="193">
        <f t="shared" si="3"/>
        <v>57.04225352112676</v>
      </c>
      <c r="J20" s="194">
        <f t="shared" si="10"/>
        <v>58.450704225352112</v>
      </c>
      <c r="K20" s="193">
        <f t="shared" si="11"/>
        <v>59.870704225352114</v>
      </c>
      <c r="L20" s="195">
        <v>19</v>
      </c>
      <c r="M20" s="196" t="s">
        <v>101</v>
      </c>
      <c r="N20" s="196">
        <v>17.7</v>
      </c>
      <c r="O20" s="197">
        <v>135</v>
      </c>
      <c r="P20" s="197">
        <v>147</v>
      </c>
      <c r="Q20" s="197">
        <v>12719067</v>
      </c>
      <c r="R20" s="198">
        <f t="shared" si="4"/>
        <v>6184</v>
      </c>
      <c r="S20" s="199">
        <f t="shared" si="5"/>
        <v>148.416</v>
      </c>
      <c r="T20" s="199">
        <f t="shared" si="6"/>
        <v>6.1840000000000002</v>
      </c>
      <c r="U20" s="200">
        <v>7.4</v>
      </c>
      <c r="V20" s="200">
        <f t="shared" si="0"/>
        <v>7.4</v>
      </c>
      <c r="W20" s="262" t="s">
        <v>152</v>
      </c>
      <c r="X20" s="256">
        <v>0</v>
      </c>
      <c r="Y20" s="256">
        <v>1102</v>
      </c>
      <c r="Z20" s="256">
        <v>1196</v>
      </c>
      <c r="AA20" s="256">
        <v>1185</v>
      </c>
      <c r="AB20" s="256">
        <v>1199</v>
      </c>
      <c r="AC20" s="201" t="s">
        <v>91</v>
      </c>
      <c r="AD20" s="201" t="s">
        <v>91</v>
      </c>
      <c r="AE20" s="201" t="s">
        <v>91</v>
      </c>
      <c r="AF20" s="202" t="s">
        <v>91</v>
      </c>
      <c r="AG20" s="202">
        <v>32109352</v>
      </c>
      <c r="AH20" s="203">
        <f t="shared" si="9"/>
        <v>1413</v>
      </c>
      <c r="AI20" s="204">
        <f t="shared" si="7"/>
        <v>228.49288486416557</v>
      </c>
      <c r="AJ20" s="205">
        <v>0</v>
      </c>
      <c r="AK20" s="205">
        <v>1</v>
      </c>
      <c r="AL20" s="205">
        <v>1</v>
      </c>
      <c r="AM20" s="205">
        <v>1</v>
      </c>
      <c r="AN20" s="205">
        <v>1</v>
      </c>
      <c r="AO20" s="205">
        <v>0</v>
      </c>
      <c r="AP20" s="256">
        <v>7052435</v>
      </c>
      <c r="AQ20" s="256">
        <f t="shared" si="8"/>
        <v>0</v>
      </c>
      <c r="AR20" s="208"/>
      <c r="AS20" s="207" t="s">
        <v>102</v>
      </c>
      <c r="AY20" s="257"/>
    </row>
    <row r="21" spans="1:51" x14ac:dyDescent="0.25">
      <c r="B21" s="190">
        <v>2.4166666666666701</v>
      </c>
      <c r="C21" s="190">
        <v>0.45833333333333298</v>
      </c>
      <c r="D21" s="191">
        <v>8</v>
      </c>
      <c r="E21" s="192">
        <f t="shared" si="1"/>
        <v>5.6338028169014089</v>
      </c>
      <c r="F21" s="210">
        <v>83</v>
      </c>
      <c r="G21" s="192">
        <f t="shared" si="2"/>
        <v>58.450704225352112</v>
      </c>
      <c r="H21" s="193" t="s">
        <v>89</v>
      </c>
      <c r="I21" s="193">
        <f t="shared" si="3"/>
        <v>57.04225352112676</v>
      </c>
      <c r="J21" s="194">
        <f t="shared" si="10"/>
        <v>58.450704225352112</v>
      </c>
      <c r="K21" s="193">
        <f t="shared" si="11"/>
        <v>59.870704225352114</v>
      </c>
      <c r="L21" s="195">
        <v>19</v>
      </c>
      <c r="M21" s="196" t="s">
        <v>101</v>
      </c>
      <c r="N21" s="196">
        <v>17.7</v>
      </c>
      <c r="O21" s="197">
        <v>133</v>
      </c>
      <c r="P21" s="197">
        <v>149</v>
      </c>
      <c r="Q21" s="197">
        <v>12725275</v>
      </c>
      <c r="R21" s="198">
        <f>Q21-Q20</f>
        <v>6208</v>
      </c>
      <c r="S21" s="199">
        <f t="shared" si="5"/>
        <v>148.99199999999999</v>
      </c>
      <c r="T21" s="199">
        <f t="shared" si="6"/>
        <v>6.2080000000000002</v>
      </c>
      <c r="U21" s="200">
        <v>6.7</v>
      </c>
      <c r="V21" s="200">
        <f t="shared" si="0"/>
        <v>6.7</v>
      </c>
      <c r="W21" s="262" t="s">
        <v>152</v>
      </c>
      <c r="X21" s="256">
        <v>0</v>
      </c>
      <c r="Y21" s="256">
        <v>1089</v>
      </c>
      <c r="Z21" s="256">
        <v>1196</v>
      </c>
      <c r="AA21" s="256">
        <v>1185</v>
      </c>
      <c r="AB21" s="256">
        <v>1199</v>
      </c>
      <c r="AC21" s="201" t="s">
        <v>91</v>
      </c>
      <c r="AD21" s="201" t="s">
        <v>91</v>
      </c>
      <c r="AE21" s="201" t="s">
        <v>91</v>
      </c>
      <c r="AF21" s="202" t="s">
        <v>91</v>
      </c>
      <c r="AG21" s="202">
        <v>32110760</v>
      </c>
      <c r="AH21" s="203">
        <f t="shared" si="9"/>
        <v>1408</v>
      </c>
      <c r="AI21" s="204">
        <f t="shared" si="7"/>
        <v>226.8041237113402</v>
      </c>
      <c r="AJ21" s="205">
        <v>0</v>
      </c>
      <c r="AK21" s="205">
        <v>1</v>
      </c>
      <c r="AL21" s="205">
        <v>1</v>
      </c>
      <c r="AM21" s="205">
        <v>1</v>
      </c>
      <c r="AN21" s="205">
        <v>1</v>
      </c>
      <c r="AO21" s="205">
        <v>0</v>
      </c>
      <c r="AP21" s="256">
        <v>7052435</v>
      </c>
      <c r="AQ21" s="256">
        <f t="shared" si="8"/>
        <v>0</v>
      </c>
      <c r="AR21" s="206"/>
      <c r="AS21" s="207" t="s">
        <v>102</v>
      </c>
      <c r="AY21" s="257"/>
    </row>
    <row r="22" spans="1:51" x14ac:dyDescent="0.25">
      <c r="B22" s="190">
        <v>2.4583333333333299</v>
      </c>
      <c r="C22" s="190">
        <v>0.5</v>
      </c>
      <c r="D22" s="191">
        <v>7</v>
      </c>
      <c r="E22" s="192">
        <f t="shared" si="1"/>
        <v>4.9295774647887329</v>
      </c>
      <c r="F22" s="210">
        <v>83</v>
      </c>
      <c r="G22" s="192">
        <f t="shared" si="2"/>
        <v>58.450704225352112</v>
      </c>
      <c r="H22" s="193" t="s">
        <v>89</v>
      </c>
      <c r="I22" s="193">
        <f t="shared" si="3"/>
        <v>57.04225352112676</v>
      </c>
      <c r="J22" s="194">
        <f t="shared" si="10"/>
        <v>58.450704225352112</v>
      </c>
      <c r="K22" s="193">
        <f t="shared" si="11"/>
        <v>59.870704225352114</v>
      </c>
      <c r="L22" s="195">
        <v>19</v>
      </c>
      <c r="M22" s="196" t="s">
        <v>101</v>
      </c>
      <c r="N22" s="196">
        <v>17.3</v>
      </c>
      <c r="O22" s="197">
        <v>132</v>
      </c>
      <c r="P22" s="197">
        <v>150</v>
      </c>
      <c r="Q22" s="197">
        <v>12731476</v>
      </c>
      <c r="R22" s="198">
        <f t="shared" si="4"/>
        <v>6201</v>
      </c>
      <c r="S22" s="199">
        <f t="shared" si="5"/>
        <v>148.82400000000001</v>
      </c>
      <c r="T22" s="199">
        <f t="shared" si="6"/>
        <v>6.2009999999999996</v>
      </c>
      <c r="U22" s="200">
        <v>6.1</v>
      </c>
      <c r="V22" s="200">
        <f t="shared" si="0"/>
        <v>6.1</v>
      </c>
      <c r="W22" s="262" t="s">
        <v>152</v>
      </c>
      <c r="X22" s="256">
        <v>0</v>
      </c>
      <c r="Y22" s="256">
        <v>1124</v>
      </c>
      <c r="Z22" s="256">
        <v>1196</v>
      </c>
      <c r="AA22" s="256">
        <v>1185</v>
      </c>
      <c r="AB22" s="256">
        <v>1199</v>
      </c>
      <c r="AC22" s="201" t="s">
        <v>91</v>
      </c>
      <c r="AD22" s="201" t="s">
        <v>91</v>
      </c>
      <c r="AE22" s="201" t="s">
        <v>91</v>
      </c>
      <c r="AF22" s="202" t="s">
        <v>91</v>
      </c>
      <c r="AG22" s="202">
        <v>32112154</v>
      </c>
      <c r="AH22" s="203">
        <f t="shared" si="9"/>
        <v>1394</v>
      </c>
      <c r="AI22" s="204">
        <f t="shared" si="7"/>
        <v>224.80245121754558</v>
      </c>
      <c r="AJ22" s="205">
        <v>0</v>
      </c>
      <c r="AK22" s="205">
        <v>1</v>
      </c>
      <c r="AL22" s="205">
        <v>1</v>
      </c>
      <c r="AM22" s="205">
        <v>1</v>
      </c>
      <c r="AN22" s="205">
        <v>1</v>
      </c>
      <c r="AO22" s="205">
        <v>0</v>
      </c>
      <c r="AP22" s="256">
        <v>7052435</v>
      </c>
      <c r="AQ22" s="256">
        <f t="shared" si="8"/>
        <v>0</v>
      </c>
      <c r="AR22" s="206"/>
      <c r="AS22" s="207" t="s">
        <v>102</v>
      </c>
      <c r="AV22" s="211" t="s">
        <v>111</v>
      </c>
      <c r="AY22" s="257"/>
    </row>
    <row r="23" spans="1:51" x14ac:dyDescent="0.25">
      <c r="A23" s="145" t="s">
        <v>144</v>
      </c>
      <c r="B23" s="190">
        <v>2.5</v>
      </c>
      <c r="C23" s="190">
        <v>0.54166666666666696</v>
      </c>
      <c r="D23" s="191">
        <v>6</v>
      </c>
      <c r="E23" s="192">
        <v>81</v>
      </c>
      <c r="F23" s="255">
        <v>81</v>
      </c>
      <c r="G23" s="192">
        <f t="shared" si="2"/>
        <v>57.04225352112676</v>
      </c>
      <c r="H23" s="193" t="s">
        <v>89</v>
      </c>
      <c r="I23" s="193">
        <f t="shared" si="3"/>
        <v>55.633802816901408</v>
      </c>
      <c r="J23" s="194">
        <f t="shared" si="10"/>
        <v>57.04225352112676</v>
      </c>
      <c r="K23" s="193">
        <f>J23+(6/1.42)</f>
        <v>61.267605633802816</v>
      </c>
      <c r="L23" s="195">
        <v>19</v>
      </c>
      <c r="M23" s="196" t="s">
        <v>101</v>
      </c>
      <c r="N23" s="196">
        <v>17.5</v>
      </c>
      <c r="O23" s="197">
        <v>135</v>
      </c>
      <c r="P23" s="197">
        <v>141</v>
      </c>
      <c r="Q23" s="197">
        <v>12737396</v>
      </c>
      <c r="R23" s="198">
        <f t="shared" si="4"/>
        <v>5920</v>
      </c>
      <c r="S23" s="199">
        <f t="shared" si="5"/>
        <v>142.08000000000001</v>
      </c>
      <c r="T23" s="199">
        <f t="shared" si="6"/>
        <v>5.92</v>
      </c>
      <c r="U23" s="200">
        <v>5.5</v>
      </c>
      <c r="V23" s="200">
        <f t="shared" si="0"/>
        <v>5.5</v>
      </c>
      <c r="W23" s="262" t="s">
        <v>152</v>
      </c>
      <c r="X23" s="256">
        <v>0</v>
      </c>
      <c r="Y23" s="256">
        <v>1037</v>
      </c>
      <c r="Z23" s="256">
        <v>1196</v>
      </c>
      <c r="AA23" s="256">
        <v>1185</v>
      </c>
      <c r="AB23" s="256">
        <v>1199</v>
      </c>
      <c r="AC23" s="201" t="s">
        <v>91</v>
      </c>
      <c r="AD23" s="201" t="s">
        <v>91</v>
      </c>
      <c r="AE23" s="201" t="s">
        <v>91</v>
      </c>
      <c r="AF23" s="202" t="s">
        <v>91</v>
      </c>
      <c r="AG23" s="202">
        <v>32113510</v>
      </c>
      <c r="AH23" s="203">
        <f t="shared" si="9"/>
        <v>1356</v>
      </c>
      <c r="AI23" s="204">
        <f t="shared" si="7"/>
        <v>229.05405405405406</v>
      </c>
      <c r="AJ23" s="205">
        <v>0</v>
      </c>
      <c r="AK23" s="205">
        <v>1</v>
      </c>
      <c r="AL23" s="205">
        <v>1</v>
      </c>
      <c r="AM23" s="205">
        <v>1</v>
      </c>
      <c r="AN23" s="205">
        <v>1</v>
      </c>
      <c r="AO23" s="205">
        <v>0</v>
      </c>
      <c r="AP23" s="256">
        <v>7052435</v>
      </c>
      <c r="AQ23" s="256">
        <f t="shared" si="8"/>
        <v>0</v>
      </c>
      <c r="AR23" s="206"/>
      <c r="AS23" s="207" t="s">
        <v>114</v>
      </c>
      <c r="AT23" s="209"/>
      <c r="AV23" s="212" t="s">
        <v>112</v>
      </c>
      <c r="AW23" s="213" t="s">
        <v>113</v>
      </c>
      <c r="AY23" s="257"/>
    </row>
    <row r="24" spans="1:51" x14ac:dyDescent="0.25">
      <c r="B24" s="190">
        <v>2.5416666666666701</v>
      </c>
      <c r="C24" s="190">
        <v>0.58333333333333404</v>
      </c>
      <c r="D24" s="191">
        <v>6</v>
      </c>
      <c r="E24" s="192">
        <f t="shared" si="1"/>
        <v>4.2253521126760569</v>
      </c>
      <c r="F24" s="255">
        <v>81</v>
      </c>
      <c r="G24" s="192">
        <f t="shared" si="2"/>
        <v>57.04225352112676</v>
      </c>
      <c r="H24" s="193" t="s">
        <v>89</v>
      </c>
      <c r="I24" s="193">
        <f t="shared" si="3"/>
        <v>55.633802816901408</v>
      </c>
      <c r="J24" s="194">
        <f t="shared" si="10"/>
        <v>57.04225352112676</v>
      </c>
      <c r="K24" s="193">
        <f t="shared" ref="K24:K34" si="12">J24+(6/1.42)</f>
        <v>61.267605633802816</v>
      </c>
      <c r="L24" s="195">
        <v>18</v>
      </c>
      <c r="M24" s="196" t="s">
        <v>101</v>
      </c>
      <c r="N24" s="196">
        <v>17.3</v>
      </c>
      <c r="O24" s="197">
        <v>134</v>
      </c>
      <c r="P24" s="197">
        <v>140</v>
      </c>
      <c r="Q24" s="197">
        <v>12743190</v>
      </c>
      <c r="R24" s="198">
        <f t="shared" si="4"/>
        <v>5794</v>
      </c>
      <c r="S24" s="199">
        <f t="shared" si="5"/>
        <v>139.05600000000001</v>
      </c>
      <c r="T24" s="199">
        <f t="shared" si="6"/>
        <v>5.7939999999999996</v>
      </c>
      <c r="U24" s="200">
        <v>5.0999999999999996</v>
      </c>
      <c r="V24" s="200">
        <f t="shared" si="0"/>
        <v>5.0999999999999996</v>
      </c>
      <c r="W24" s="262" t="s">
        <v>152</v>
      </c>
      <c r="X24" s="256">
        <v>0</v>
      </c>
      <c r="Y24" s="256">
        <v>1034</v>
      </c>
      <c r="Z24" s="256">
        <v>1196</v>
      </c>
      <c r="AA24" s="256">
        <v>1185</v>
      </c>
      <c r="AB24" s="256">
        <v>1199</v>
      </c>
      <c r="AC24" s="201" t="s">
        <v>91</v>
      </c>
      <c r="AD24" s="201" t="s">
        <v>91</v>
      </c>
      <c r="AE24" s="201" t="s">
        <v>91</v>
      </c>
      <c r="AF24" s="202" t="s">
        <v>91</v>
      </c>
      <c r="AG24" s="202">
        <v>32114840</v>
      </c>
      <c r="AH24" s="203">
        <f t="shared" si="9"/>
        <v>1330</v>
      </c>
      <c r="AI24" s="204">
        <f t="shared" si="7"/>
        <v>229.54780807732138</v>
      </c>
      <c r="AJ24" s="205">
        <v>0</v>
      </c>
      <c r="AK24" s="205">
        <v>1</v>
      </c>
      <c r="AL24" s="205">
        <v>1</v>
      </c>
      <c r="AM24" s="205">
        <v>1</v>
      </c>
      <c r="AN24" s="205">
        <v>1</v>
      </c>
      <c r="AO24" s="205">
        <v>0</v>
      </c>
      <c r="AP24" s="256">
        <v>7052435</v>
      </c>
      <c r="AQ24" s="256">
        <f t="shared" si="8"/>
        <v>0</v>
      </c>
      <c r="AR24" s="208"/>
      <c r="AS24" s="207" t="s">
        <v>114</v>
      </c>
      <c r="AV24" s="214" t="s">
        <v>30</v>
      </c>
      <c r="AW24" s="214">
        <v>14.7</v>
      </c>
      <c r="AY24" s="257"/>
    </row>
    <row r="25" spans="1:51" x14ac:dyDescent="0.25">
      <c r="B25" s="190">
        <v>2.5833333333333299</v>
      </c>
      <c r="C25" s="190">
        <v>0.625</v>
      </c>
      <c r="D25" s="191">
        <v>6</v>
      </c>
      <c r="E25" s="192">
        <f t="shared" si="1"/>
        <v>4.2253521126760569</v>
      </c>
      <c r="F25" s="255">
        <v>81</v>
      </c>
      <c r="G25" s="192">
        <f t="shared" si="2"/>
        <v>57.04225352112676</v>
      </c>
      <c r="H25" s="193" t="s">
        <v>89</v>
      </c>
      <c r="I25" s="193">
        <f t="shared" si="3"/>
        <v>55.633802816901408</v>
      </c>
      <c r="J25" s="194">
        <f t="shared" si="10"/>
        <v>57.04225352112676</v>
      </c>
      <c r="K25" s="193">
        <f t="shared" si="12"/>
        <v>61.267605633802816</v>
      </c>
      <c r="L25" s="195">
        <v>18</v>
      </c>
      <c r="M25" s="196" t="s">
        <v>101</v>
      </c>
      <c r="N25" s="196">
        <v>16.899999999999999</v>
      </c>
      <c r="O25" s="197">
        <v>135</v>
      </c>
      <c r="P25" s="197">
        <v>134</v>
      </c>
      <c r="Q25" s="197">
        <v>12748961</v>
      </c>
      <c r="R25" s="198">
        <f t="shared" si="4"/>
        <v>5771</v>
      </c>
      <c r="S25" s="199">
        <f t="shared" si="5"/>
        <v>138.50399999999999</v>
      </c>
      <c r="T25" s="199">
        <f t="shared" si="6"/>
        <v>5.7709999999999999</v>
      </c>
      <c r="U25" s="200">
        <v>4.8</v>
      </c>
      <c r="V25" s="200">
        <f t="shared" si="0"/>
        <v>4.8</v>
      </c>
      <c r="W25" s="262" t="s">
        <v>152</v>
      </c>
      <c r="X25" s="256">
        <v>0</v>
      </c>
      <c r="Y25" s="256">
        <v>1008</v>
      </c>
      <c r="Z25" s="256">
        <v>1196</v>
      </c>
      <c r="AA25" s="256">
        <v>1185</v>
      </c>
      <c r="AB25" s="256">
        <v>1199</v>
      </c>
      <c r="AC25" s="201" t="s">
        <v>91</v>
      </c>
      <c r="AD25" s="201" t="s">
        <v>91</v>
      </c>
      <c r="AE25" s="201" t="s">
        <v>91</v>
      </c>
      <c r="AF25" s="202" t="s">
        <v>91</v>
      </c>
      <c r="AG25" s="202">
        <v>32116168</v>
      </c>
      <c r="AH25" s="203">
        <f t="shared" si="9"/>
        <v>1328</v>
      </c>
      <c r="AI25" s="204">
        <f t="shared" si="7"/>
        <v>230.11609773002945</v>
      </c>
      <c r="AJ25" s="205">
        <v>0</v>
      </c>
      <c r="AK25" s="205">
        <v>1</v>
      </c>
      <c r="AL25" s="205">
        <v>1</v>
      </c>
      <c r="AM25" s="205">
        <v>1</v>
      </c>
      <c r="AN25" s="205">
        <v>1</v>
      </c>
      <c r="AO25" s="205">
        <v>0</v>
      </c>
      <c r="AP25" s="256">
        <v>7052435</v>
      </c>
      <c r="AQ25" s="256">
        <f t="shared" si="8"/>
        <v>0</v>
      </c>
      <c r="AR25" s="206"/>
      <c r="AS25" s="207" t="s">
        <v>114</v>
      </c>
      <c r="AV25" s="214" t="s">
        <v>75</v>
      </c>
      <c r="AW25" s="214">
        <v>10.36</v>
      </c>
      <c r="AY25" s="257"/>
    </row>
    <row r="26" spans="1:51" x14ac:dyDescent="0.25">
      <c r="B26" s="190">
        <v>2.625</v>
      </c>
      <c r="C26" s="190">
        <v>0.66666666666666696</v>
      </c>
      <c r="D26" s="191">
        <v>5</v>
      </c>
      <c r="E26" s="192">
        <f t="shared" si="1"/>
        <v>3.5211267605633805</v>
      </c>
      <c r="F26" s="255">
        <v>81</v>
      </c>
      <c r="G26" s="192">
        <f t="shared" si="2"/>
        <v>57.04225352112676</v>
      </c>
      <c r="H26" s="193" t="s">
        <v>89</v>
      </c>
      <c r="I26" s="193">
        <f t="shared" si="3"/>
        <v>53.521126760563384</v>
      </c>
      <c r="J26" s="194">
        <f>(F26-3)/1.42</f>
        <v>54.929577464788736</v>
      </c>
      <c r="K26" s="193">
        <f t="shared" si="12"/>
        <v>59.154929577464792</v>
      </c>
      <c r="L26" s="195">
        <v>18</v>
      </c>
      <c r="M26" s="196" t="s">
        <v>101</v>
      </c>
      <c r="N26" s="196">
        <v>16.7</v>
      </c>
      <c r="O26" s="197">
        <v>133</v>
      </c>
      <c r="P26" s="197">
        <v>136</v>
      </c>
      <c r="Q26" s="197">
        <v>12754682</v>
      </c>
      <c r="R26" s="198">
        <f t="shared" si="4"/>
        <v>5721</v>
      </c>
      <c r="S26" s="199">
        <f t="shared" si="5"/>
        <v>137.304</v>
      </c>
      <c r="T26" s="199">
        <f t="shared" si="6"/>
        <v>5.7210000000000001</v>
      </c>
      <c r="U26" s="200">
        <v>4.7</v>
      </c>
      <c r="V26" s="200">
        <f t="shared" si="0"/>
        <v>4.7</v>
      </c>
      <c r="W26" s="262" t="s">
        <v>152</v>
      </c>
      <c r="X26" s="256">
        <v>0</v>
      </c>
      <c r="Y26" s="256">
        <v>1009</v>
      </c>
      <c r="Z26" s="256">
        <v>1196</v>
      </c>
      <c r="AA26" s="256">
        <v>1185</v>
      </c>
      <c r="AB26" s="256">
        <v>1199</v>
      </c>
      <c r="AC26" s="201" t="s">
        <v>91</v>
      </c>
      <c r="AD26" s="201" t="s">
        <v>91</v>
      </c>
      <c r="AE26" s="201" t="s">
        <v>91</v>
      </c>
      <c r="AF26" s="202" t="s">
        <v>91</v>
      </c>
      <c r="AG26" s="202">
        <v>32117492</v>
      </c>
      <c r="AH26" s="203">
        <f t="shared" si="9"/>
        <v>1324</v>
      </c>
      <c r="AI26" s="204">
        <f t="shared" si="7"/>
        <v>231.42807201538193</v>
      </c>
      <c r="AJ26" s="205">
        <v>0</v>
      </c>
      <c r="AK26" s="205">
        <v>1</v>
      </c>
      <c r="AL26" s="205">
        <v>1</v>
      </c>
      <c r="AM26" s="205">
        <v>1</v>
      </c>
      <c r="AN26" s="205">
        <v>1</v>
      </c>
      <c r="AO26" s="205">
        <v>0</v>
      </c>
      <c r="AP26" s="256">
        <v>7052435</v>
      </c>
      <c r="AQ26" s="256">
        <f t="shared" si="8"/>
        <v>0</v>
      </c>
      <c r="AR26" s="206"/>
      <c r="AS26" s="207" t="s">
        <v>114</v>
      </c>
      <c r="AV26" s="214" t="s">
        <v>115</v>
      </c>
      <c r="AW26" s="214">
        <v>1.01325</v>
      </c>
      <c r="AY26" s="257"/>
    </row>
    <row r="27" spans="1:51" x14ac:dyDescent="0.25">
      <c r="B27" s="190">
        <v>2.6666666666666701</v>
      </c>
      <c r="C27" s="190">
        <v>0.70833333333333404</v>
      </c>
      <c r="D27" s="191">
        <v>5</v>
      </c>
      <c r="E27" s="192">
        <f t="shared" si="1"/>
        <v>3.5211267605633805</v>
      </c>
      <c r="F27" s="255">
        <v>81</v>
      </c>
      <c r="G27" s="192">
        <f t="shared" si="2"/>
        <v>57.04225352112676</v>
      </c>
      <c r="H27" s="193" t="s">
        <v>89</v>
      </c>
      <c r="I27" s="193">
        <f t="shared" si="3"/>
        <v>53.521126760563384</v>
      </c>
      <c r="J27" s="194">
        <f t="shared" ref="J27:J32" si="13">(F27-3)/1.42</f>
        <v>54.929577464788736</v>
      </c>
      <c r="K27" s="193">
        <f t="shared" si="12"/>
        <v>59.154929577464792</v>
      </c>
      <c r="L27" s="195">
        <v>18</v>
      </c>
      <c r="M27" s="196" t="s">
        <v>101</v>
      </c>
      <c r="N27" s="196">
        <v>16.7</v>
      </c>
      <c r="O27" s="197">
        <v>131</v>
      </c>
      <c r="P27" s="197">
        <v>142</v>
      </c>
      <c r="Q27" s="197">
        <v>12760421</v>
      </c>
      <c r="R27" s="198">
        <f t="shared" si="4"/>
        <v>5739</v>
      </c>
      <c r="S27" s="199">
        <f t="shared" si="5"/>
        <v>137.73599999999999</v>
      </c>
      <c r="T27" s="199">
        <f t="shared" si="6"/>
        <v>5.7389999999999999</v>
      </c>
      <c r="U27" s="200">
        <v>4.3</v>
      </c>
      <c r="V27" s="200">
        <f t="shared" si="0"/>
        <v>4.3</v>
      </c>
      <c r="W27" s="262" t="s">
        <v>152</v>
      </c>
      <c r="X27" s="256">
        <v>0</v>
      </c>
      <c r="Y27" s="256">
        <v>1048</v>
      </c>
      <c r="Z27" s="256">
        <v>1196</v>
      </c>
      <c r="AA27" s="256">
        <v>1185</v>
      </c>
      <c r="AB27" s="256">
        <v>1199</v>
      </c>
      <c r="AC27" s="201" t="s">
        <v>91</v>
      </c>
      <c r="AD27" s="201" t="s">
        <v>91</v>
      </c>
      <c r="AE27" s="201" t="s">
        <v>91</v>
      </c>
      <c r="AF27" s="202" t="s">
        <v>91</v>
      </c>
      <c r="AG27" s="202">
        <v>32118834</v>
      </c>
      <c r="AH27" s="203">
        <f t="shared" si="9"/>
        <v>1342</v>
      </c>
      <c r="AI27" s="204">
        <f t="shared" si="7"/>
        <v>233.83864784805715</v>
      </c>
      <c r="AJ27" s="205">
        <v>0</v>
      </c>
      <c r="AK27" s="205">
        <v>1</v>
      </c>
      <c r="AL27" s="205">
        <v>1</v>
      </c>
      <c r="AM27" s="205">
        <v>1</v>
      </c>
      <c r="AN27" s="205">
        <v>1</v>
      </c>
      <c r="AO27" s="205">
        <v>0</v>
      </c>
      <c r="AP27" s="256">
        <v>7052435</v>
      </c>
      <c r="AQ27" s="256">
        <f t="shared" si="8"/>
        <v>0</v>
      </c>
      <c r="AR27" s="206"/>
      <c r="AS27" s="207" t="s">
        <v>114</v>
      </c>
      <c r="AV27" s="214" t="s">
        <v>116</v>
      </c>
      <c r="AW27" s="214">
        <v>1</v>
      </c>
      <c r="AY27" s="257"/>
    </row>
    <row r="28" spans="1:51" x14ac:dyDescent="0.25">
      <c r="B28" s="190">
        <v>2.7083333333333299</v>
      </c>
      <c r="C28" s="190">
        <v>0.750000000000002</v>
      </c>
      <c r="D28" s="191">
        <v>4</v>
      </c>
      <c r="E28" s="192">
        <f t="shared" si="1"/>
        <v>2.8169014084507045</v>
      </c>
      <c r="F28" s="255">
        <v>78</v>
      </c>
      <c r="G28" s="192">
        <f t="shared" si="2"/>
        <v>54.929577464788736</v>
      </c>
      <c r="H28" s="193" t="s">
        <v>89</v>
      </c>
      <c r="I28" s="193">
        <f t="shared" si="3"/>
        <v>51.408450704225352</v>
      </c>
      <c r="J28" s="194">
        <f t="shared" si="13"/>
        <v>52.816901408450704</v>
      </c>
      <c r="K28" s="193">
        <f t="shared" si="12"/>
        <v>57.04225352112676</v>
      </c>
      <c r="L28" s="195">
        <v>18</v>
      </c>
      <c r="M28" s="196" t="s">
        <v>101</v>
      </c>
      <c r="N28" s="196">
        <v>16.7</v>
      </c>
      <c r="O28" s="197">
        <v>131</v>
      </c>
      <c r="P28" s="197">
        <v>134</v>
      </c>
      <c r="Q28" s="197">
        <v>12766105</v>
      </c>
      <c r="R28" s="198">
        <f t="shared" si="4"/>
        <v>5684</v>
      </c>
      <c r="S28" s="199">
        <f t="shared" si="5"/>
        <v>136.416</v>
      </c>
      <c r="T28" s="199">
        <f t="shared" si="6"/>
        <v>5.6840000000000002</v>
      </c>
      <c r="U28" s="200">
        <v>3.9</v>
      </c>
      <c r="V28" s="200">
        <f t="shared" si="0"/>
        <v>3.9</v>
      </c>
      <c r="W28" s="262" t="s">
        <v>152</v>
      </c>
      <c r="X28" s="256">
        <v>0</v>
      </c>
      <c r="Y28" s="256">
        <v>1035</v>
      </c>
      <c r="Z28" s="256">
        <v>1165</v>
      </c>
      <c r="AA28" s="256">
        <v>1185</v>
      </c>
      <c r="AB28" s="256">
        <v>1169</v>
      </c>
      <c r="AC28" s="201" t="s">
        <v>91</v>
      </c>
      <c r="AD28" s="201" t="s">
        <v>91</v>
      </c>
      <c r="AE28" s="201" t="s">
        <v>91</v>
      </c>
      <c r="AF28" s="202" t="s">
        <v>91</v>
      </c>
      <c r="AG28" s="202">
        <v>32120123</v>
      </c>
      <c r="AH28" s="203">
        <f t="shared" si="9"/>
        <v>1289</v>
      </c>
      <c r="AI28" s="204">
        <f t="shared" si="7"/>
        <v>226.77691766361716</v>
      </c>
      <c r="AJ28" s="205">
        <v>0</v>
      </c>
      <c r="AK28" s="205">
        <v>1</v>
      </c>
      <c r="AL28" s="205">
        <v>1</v>
      </c>
      <c r="AM28" s="205">
        <v>1</v>
      </c>
      <c r="AN28" s="205">
        <v>1</v>
      </c>
      <c r="AO28" s="205">
        <v>0</v>
      </c>
      <c r="AP28" s="256">
        <v>7052435</v>
      </c>
      <c r="AQ28" s="256">
        <f t="shared" si="8"/>
        <v>0</v>
      </c>
      <c r="AR28" s="208"/>
      <c r="AS28" s="207" t="s">
        <v>114</v>
      </c>
      <c r="AV28" s="214" t="s">
        <v>117</v>
      </c>
      <c r="AW28" s="214">
        <v>101.325</v>
      </c>
      <c r="AY28" s="257"/>
    </row>
    <row r="29" spans="1:51" x14ac:dyDescent="0.25">
      <c r="B29" s="190">
        <v>2.75</v>
      </c>
      <c r="C29" s="190">
        <v>0.79166666666666896</v>
      </c>
      <c r="D29" s="191">
        <v>5</v>
      </c>
      <c r="E29" s="192">
        <f t="shared" si="1"/>
        <v>3.5211267605633805</v>
      </c>
      <c r="F29" s="255">
        <v>78</v>
      </c>
      <c r="G29" s="192">
        <f t="shared" si="2"/>
        <v>54.929577464788736</v>
      </c>
      <c r="H29" s="193" t="s">
        <v>89</v>
      </c>
      <c r="I29" s="193">
        <f t="shared" si="3"/>
        <v>51.408450704225352</v>
      </c>
      <c r="J29" s="194">
        <f t="shared" si="13"/>
        <v>52.816901408450704</v>
      </c>
      <c r="K29" s="193">
        <f t="shared" si="12"/>
        <v>57.04225352112676</v>
      </c>
      <c r="L29" s="195">
        <v>18</v>
      </c>
      <c r="M29" s="196" t="s">
        <v>101</v>
      </c>
      <c r="N29" s="196">
        <v>16.600000000000001</v>
      </c>
      <c r="O29" s="197">
        <v>130</v>
      </c>
      <c r="P29" s="197">
        <v>136</v>
      </c>
      <c r="Q29" s="197">
        <v>12771762</v>
      </c>
      <c r="R29" s="198">
        <f t="shared" si="4"/>
        <v>5657</v>
      </c>
      <c r="S29" s="199">
        <f t="shared" si="5"/>
        <v>135.768</v>
      </c>
      <c r="T29" s="199">
        <f t="shared" si="6"/>
        <v>5.657</v>
      </c>
      <c r="U29" s="200">
        <v>3.5</v>
      </c>
      <c r="V29" s="200">
        <f t="shared" si="0"/>
        <v>3.5</v>
      </c>
      <c r="W29" s="262" t="s">
        <v>152</v>
      </c>
      <c r="X29" s="256">
        <v>0</v>
      </c>
      <c r="Y29" s="256">
        <v>1033</v>
      </c>
      <c r="Z29" s="256">
        <v>1165</v>
      </c>
      <c r="AA29" s="256">
        <v>1185</v>
      </c>
      <c r="AB29" s="256">
        <v>1169</v>
      </c>
      <c r="AC29" s="201" t="s">
        <v>91</v>
      </c>
      <c r="AD29" s="201" t="s">
        <v>91</v>
      </c>
      <c r="AE29" s="201" t="s">
        <v>91</v>
      </c>
      <c r="AF29" s="202" t="s">
        <v>91</v>
      </c>
      <c r="AG29" s="202">
        <v>32121390</v>
      </c>
      <c r="AH29" s="203">
        <f t="shared" si="9"/>
        <v>1267</v>
      </c>
      <c r="AI29" s="204">
        <f t="shared" si="7"/>
        <v>223.97030228036061</v>
      </c>
      <c r="AJ29" s="205">
        <v>0</v>
      </c>
      <c r="AK29" s="205">
        <v>1</v>
      </c>
      <c r="AL29" s="205">
        <v>1</v>
      </c>
      <c r="AM29" s="205">
        <v>1</v>
      </c>
      <c r="AN29" s="205">
        <v>1</v>
      </c>
      <c r="AO29" s="205">
        <v>0</v>
      </c>
      <c r="AP29" s="256">
        <v>7052435</v>
      </c>
      <c r="AQ29" s="256">
        <f t="shared" si="8"/>
        <v>0</v>
      </c>
      <c r="AR29" s="206"/>
      <c r="AS29" s="207" t="s">
        <v>114</v>
      </c>
      <c r="AY29" s="257"/>
    </row>
    <row r="30" spans="1:51" x14ac:dyDescent="0.25">
      <c r="B30" s="190">
        <v>2.7916666666666701</v>
      </c>
      <c r="C30" s="190">
        <v>0.83333333333333703</v>
      </c>
      <c r="D30" s="191">
        <v>5</v>
      </c>
      <c r="E30" s="192">
        <f t="shared" si="1"/>
        <v>3.5211267605633805</v>
      </c>
      <c r="F30" s="255">
        <v>76</v>
      </c>
      <c r="G30" s="192">
        <f t="shared" si="2"/>
        <v>53.521126760563384</v>
      </c>
      <c r="H30" s="193" t="s">
        <v>89</v>
      </c>
      <c r="I30" s="193">
        <f t="shared" si="3"/>
        <v>50</v>
      </c>
      <c r="J30" s="194">
        <f t="shared" si="13"/>
        <v>51.408450704225352</v>
      </c>
      <c r="K30" s="193">
        <f t="shared" si="12"/>
        <v>55.633802816901408</v>
      </c>
      <c r="L30" s="195">
        <v>18</v>
      </c>
      <c r="M30" s="196" t="s">
        <v>101</v>
      </c>
      <c r="N30" s="196">
        <v>16.600000000000001</v>
      </c>
      <c r="O30" s="197">
        <v>131</v>
      </c>
      <c r="P30" s="197">
        <v>131</v>
      </c>
      <c r="Q30" s="197">
        <v>12777274</v>
      </c>
      <c r="R30" s="198">
        <f t="shared" si="4"/>
        <v>5512</v>
      </c>
      <c r="S30" s="199">
        <f t="shared" si="5"/>
        <v>132.28800000000001</v>
      </c>
      <c r="T30" s="199">
        <f t="shared" si="6"/>
        <v>5.5119999999999996</v>
      </c>
      <c r="U30" s="200">
        <v>3.3</v>
      </c>
      <c r="V30" s="200">
        <f t="shared" si="0"/>
        <v>3.3</v>
      </c>
      <c r="W30" s="262" t="s">
        <v>152</v>
      </c>
      <c r="X30" s="256">
        <v>0</v>
      </c>
      <c r="Y30" s="256">
        <v>998</v>
      </c>
      <c r="Z30" s="256">
        <v>1135</v>
      </c>
      <c r="AA30" s="256">
        <v>1185</v>
      </c>
      <c r="AB30" s="256">
        <v>1139</v>
      </c>
      <c r="AC30" s="201" t="s">
        <v>91</v>
      </c>
      <c r="AD30" s="201" t="s">
        <v>91</v>
      </c>
      <c r="AE30" s="201" t="s">
        <v>91</v>
      </c>
      <c r="AF30" s="202" t="s">
        <v>91</v>
      </c>
      <c r="AG30" s="202">
        <v>32122614</v>
      </c>
      <c r="AH30" s="203">
        <f t="shared" si="9"/>
        <v>1224</v>
      </c>
      <c r="AI30" s="204">
        <f t="shared" si="7"/>
        <v>222.06095791001454</v>
      </c>
      <c r="AJ30" s="205">
        <v>0</v>
      </c>
      <c r="AK30" s="205">
        <v>1</v>
      </c>
      <c r="AL30" s="205">
        <v>1</v>
      </c>
      <c r="AM30" s="205">
        <v>1</v>
      </c>
      <c r="AN30" s="205">
        <v>1</v>
      </c>
      <c r="AO30" s="205">
        <v>0</v>
      </c>
      <c r="AP30" s="256">
        <v>7052435</v>
      </c>
      <c r="AQ30" s="256">
        <f t="shared" si="8"/>
        <v>0</v>
      </c>
      <c r="AR30" s="206"/>
      <c r="AS30" s="207" t="s">
        <v>114</v>
      </c>
      <c r="AV30" s="398" t="s">
        <v>118</v>
      </c>
      <c r="AW30" s="398"/>
      <c r="AY30" s="257"/>
    </row>
    <row r="31" spans="1:51" x14ac:dyDescent="0.25">
      <c r="B31" s="190">
        <v>2.8333333333333299</v>
      </c>
      <c r="C31" s="190">
        <v>0.875000000000004</v>
      </c>
      <c r="D31" s="191">
        <v>10</v>
      </c>
      <c r="E31" s="192">
        <f>D31/1.42</f>
        <v>7.042253521126761</v>
      </c>
      <c r="F31" s="255">
        <v>76</v>
      </c>
      <c r="G31" s="192">
        <f t="shared" si="2"/>
        <v>53.521126760563384</v>
      </c>
      <c r="H31" s="193" t="s">
        <v>89</v>
      </c>
      <c r="I31" s="193">
        <f t="shared" si="3"/>
        <v>50</v>
      </c>
      <c r="J31" s="194">
        <f t="shared" si="13"/>
        <v>51.408450704225352</v>
      </c>
      <c r="K31" s="193">
        <f t="shared" si="12"/>
        <v>55.633802816901408</v>
      </c>
      <c r="L31" s="195">
        <v>18</v>
      </c>
      <c r="M31" s="196" t="s">
        <v>101</v>
      </c>
      <c r="N31" s="196">
        <v>16.100000000000001</v>
      </c>
      <c r="O31" s="197">
        <v>115</v>
      </c>
      <c r="P31" s="197">
        <v>127</v>
      </c>
      <c r="Q31" s="197">
        <v>12782571</v>
      </c>
      <c r="R31" s="198">
        <f t="shared" si="4"/>
        <v>5297</v>
      </c>
      <c r="S31" s="199">
        <f t="shared" si="5"/>
        <v>127.128</v>
      </c>
      <c r="T31" s="199">
        <f t="shared" si="6"/>
        <v>5.2969999999999997</v>
      </c>
      <c r="U31" s="200">
        <v>2.7</v>
      </c>
      <c r="V31" s="200">
        <f t="shared" si="0"/>
        <v>2.7</v>
      </c>
      <c r="W31" s="262" t="s">
        <v>153</v>
      </c>
      <c r="X31" s="256">
        <v>0</v>
      </c>
      <c r="Y31" s="256">
        <v>1056</v>
      </c>
      <c r="Z31" s="256">
        <v>1196</v>
      </c>
      <c r="AA31" s="256">
        <v>0</v>
      </c>
      <c r="AB31" s="256">
        <v>1199</v>
      </c>
      <c r="AC31" s="201" t="s">
        <v>91</v>
      </c>
      <c r="AD31" s="201" t="s">
        <v>91</v>
      </c>
      <c r="AE31" s="201" t="s">
        <v>91</v>
      </c>
      <c r="AF31" s="202" t="s">
        <v>91</v>
      </c>
      <c r="AG31" s="202">
        <v>32123686</v>
      </c>
      <c r="AH31" s="203">
        <f t="shared" si="9"/>
        <v>1072</v>
      </c>
      <c r="AI31" s="204">
        <f t="shared" si="7"/>
        <v>202.37870492731736</v>
      </c>
      <c r="AJ31" s="205">
        <v>0</v>
      </c>
      <c r="AK31" s="205">
        <v>1</v>
      </c>
      <c r="AL31" s="205">
        <v>1</v>
      </c>
      <c r="AM31" s="205">
        <v>0</v>
      </c>
      <c r="AN31" s="205">
        <v>1</v>
      </c>
      <c r="AO31" s="205">
        <v>0</v>
      </c>
      <c r="AP31" s="256">
        <v>7052435</v>
      </c>
      <c r="AQ31" s="256">
        <f t="shared" si="8"/>
        <v>0</v>
      </c>
      <c r="AR31" s="206"/>
      <c r="AS31" s="207" t="s">
        <v>114</v>
      </c>
      <c r="AV31" s="215" t="s">
        <v>30</v>
      </c>
      <c r="AW31" s="215" t="s">
        <v>75</v>
      </c>
      <c r="AY31" s="257"/>
    </row>
    <row r="32" spans="1:51" x14ac:dyDescent="0.25">
      <c r="B32" s="190">
        <v>2.875</v>
      </c>
      <c r="C32" s="190">
        <v>0.91666666666667096</v>
      </c>
      <c r="D32" s="191">
        <v>12</v>
      </c>
      <c r="E32" s="192">
        <f t="shared" si="1"/>
        <v>8.4507042253521139</v>
      </c>
      <c r="F32" s="255">
        <v>76</v>
      </c>
      <c r="G32" s="192">
        <f t="shared" si="2"/>
        <v>53.521126760563384</v>
      </c>
      <c r="H32" s="193" t="s">
        <v>89</v>
      </c>
      <c r="I32" s="193">
        <f t="shared" si="3"/>
        <v>50</v>
      </c>
      <c r="J32" s="194">
        <f t="shared" si="13"/>
        <v>51.408450704225352</v>
      </c>
      <c r="K32" s="193">
        <f t="shared" si="12"/>
        <v>55.633802816901408</v>
      </c>
      <c r="L32" s="195">
        <v>14</v>
      </c>
      <c r="M32" s="196" t="s">
        <v>119</v>
      </c>
      <c r="N32" s="196">
        <v>12.6</v>
      </c>
      <c r="O32" s="197">
        <v>121</v>
      </c>
      <c r="P32" s="197">
        <v>127</v>
      </c>
      <c r="Q32" s="197">
        <v>12787563</v>
      </c>
      <c r="R32" s="198">
        <f>Q32-Q31</f>
        <v>4992</v>
      </c>
      <c r="S32" s="199">
        <f t="shared" si="5"/>
        <v>119.80800000000001</v>
      </c>
      <c r="T32" s="199">
        <f t="shared" si="6"/>
        <v>4.992</v>
      </c>
      <c r="U32" s="200">
        <v>2.4</v>
      </c>
      <c r="V32" s="200">
        <f t="shared" si="0"/>
        <v>2.4</v>
      </c>
      <c r="W32" s="262" t="s">
        <v>153</v>
      </c>
      <c r="X32" s="256">
        <v>0</v>
      </c>
      <c r="Y32" s="256">
        <v>995</v>
      </c>
      <c r="Z32" s="256">
        <v>1196</v>
      </c>
      <c r="AA32" s="256">
        <v>0</v>
      </c>
      <c r="AB32" s="256">
        <v>1199</v>
      </c>
      <c r="AC32" s="201" t="s">
        <v>91</v>
      </c>
      <c r="AD32" s="201" t="s">
        <v>91</v>
      </c>
      <c r="AE32" s="201" t="s">
        <v>91</v>
      </c>
      <c r="AF32" s="202" t="s">
        <v>91</v>
      </c>
      <c r="AG32" s="202">
        <v>32124686</v>
      </c>
      <c r="AH32" s="203">
        <f t="shared" si="9"/>
        <v>1000</v>
      </c>
      <c r="AI32" s="204">
        <f t="shared" si="7"/>
        <v>200.32051282051282</v>
      </c>
      <c r="AJ32" s="205">
        <v>0</v>
      </c>
      <c r="AK32" s="205">
        <v>1</v>
      </c>
      <c r="AL32" s="205">
        <v>1</v>
      </c>
      <c r="AM32" s="205">
        <v>0</v>
      </c>
      <c r="AN32" s="205">
        <v>1</v>
      </c>
      <c r="AO32" s="205">
        <v>0</v>
      </c>
      <c r="AP32" s="256">
        <v>7052435</v>
      </c>
      <c r="AQ32" s="256">
        <f t="shared" si="8"/>
        <v>0</v>
      </c>
      <c r="AR32" s="208"/>
      <c r="AS32" s="207" t="s">
        <v>114</v>
      </c>
      <c r="AV32" s="216">
        <v>1</v>
      </c>
      <c r="AW32" s="216">
        <f>IFERROR(AV32*VLOOKUP(AV31,AV24:AW28,2,FALSE)/VLOOKUP(AW31,AV24:AW28,2,FALSE),"Enter Unit and Value")</f>
        <v>1.4189189189189189</v>
      </c>
      <c r="AY32" s="257"/>
    </row>
    <row r="33" spans="2:51" x14ac:dyDescent="0.25">
      <c r="B33" s="190">
        <v>2.9166666666666701</v>
      </c>
      <c r="C33" s="190">
        <v>0.95833333333333803</v>
      </c>
      <c r="D33" s="191">
        <v>7</v>
      </c>
      <c r="E33" s="192">
        <f t="shared" si="1"/>
        <v>4.9295774647887329</v>
      </c>
      <c r="F33" s="255">
        <v>66</v>
      </c>
      <c r="G33" s="192">
        <f t="shared" si="2"/>
        <v>46.478873239436624</v>
      </c>
      <c r="H33" s="193" t="s">
        <v>89</v>
      </c>
      <c r="I33" s="193">
        <f>J33-(2/1.42)</f>
        <v>41.549295774647888</v>
      </c>
      <c r="J33" s="194">
        <f t="shared" ref="J33:J34" si="14">(F33-5)/1.42</f>
        <v>42.95774647887324</v>
      </c>
      <c r="K33" s="193">
        <f t="shared" si="12"/>
        <v>47.183098591549296</v>
      </c>
      <c r="L33" s="195">
        <v>14</v>
      </c>
      <c r="M33" s="196" t="s">
        <v>119</v>
      </c>
      <c r="N33" s="196">
        <v>11.9</v>
      </c>
      <c r="O33" s="197">
        <v>124</v>
      </c>
      <c r="P33" s="197">
        <v>102</v>
      </c>
      <c r="Q33" s="197">
        <v>12791944</v>
      </c>
      <c r="R33" s="198">
        <f t="shared" si="4"/>
        <v>4381</v>
      </c>
      <c r="S33" s="199">
        <f t="shared" si="5"/>
        <v>105.14400000000001</v>
      </c>
      <c r="T33" s="199">
        <f t="shared" si="6"/>
        <v>4.3810000000000002</v>
      </c>
      <c r="U33" s="200">
        <v>3</v>
      </c>
      <c r="V33" s="200">
        <f t="shared" si="0"/>
        <v>3</v>
      </c>
      <c r="W33" s="262" t="s">
        <v>132</v>
      </c>
      <c r="X33" s="256">
        <v>0</v>
      </c>
      <c r="Y33" s="256">
        <v>0</v>
      </c>
      <c r="Z33" s="256">
        <v>1076</v>
      </c>
      <c r="AA33" s="256">
        <v>0</v>
      </c>
      <c r="AB33" s="256">
        <v>1139</v>
      </c>
      <c r="AC33" s="201" t="s">
        <v>91</v>
      </c>
      <c r="AD33" s="201" t="s">
        <v>91</v>
      </c>
      <c r="AE33" s="201" t="s">
        <v>91</v>
      </c>
      <c r="AF33" s="202" t="s">
        <v>91</v>
      </c>
      <c r="AG33" s="202">
        <v>32125480</v>
      </c>
      <c r="AH33" s="203">
        <f t="shared" si="9"/>
        <v>794</v>
      </c>
      <c r="AI33" s="204">
        <f t="shared" si="7"/>
        <v>181.23716046564709</v>
      </c>
      <c r="AJ33" s="205">
        <v>0</v>
      </c>
      <c r="AK33" s="205">
        <v>0</v>
      </c>
      <c r="AL33" s="205">
        <v>1</v>
      </c>
      <c r="AM33" s="205">
        <v>0</v>
      </c>
      <c r="AN33" s="205">
        <v>1</v>
      </c>
      <c r="AO33" s="205">
        <v>0.35</v>
      </c>
      <c r="AP33" s="256">
        <v>7053299</v>
      </c>
      <c r="AQ33" s="256">
        <f t="shared" si="8"/>
        <v>864</v>
      </c>
      <c r="AR33" s="206"/>
      <c r="AS33" s="207" t="s">
        <v>114</v>
      </c>
      <c r="AY33" s="257"/>
    </row>
    <row r="34" spans="2:51" x14ac:dyDescent="0.25">
      <c r="B34" s="190">
        <v>2.9583333333333299</v>
      </c>
      <c r="C34" s="190">
        <v>1</v>
      </c>
      <c r="D34" s="191">
        <v>12</v>
      </c>
      <c r="E34" s="192">
        <f t="shared" si="1"/>
        <v>8.4507042253521139</v>
      </c>
      <c r="F34" s="255">
        <v>66</v>
      </c>
      <c r="G34" s="192">
        <f t="shared" si="2"/>
        <v>46.478873239436624</v>
      </c>
      <c r="H34" s="193" t="s">
        <v>89</v>
      </c>
      <c r="I34" s="193">
        <f t="shared" si="3"/>
        <v>41.549295774647888</v>
      </c>
      <c r="J34" s="194">
        <f t="shared" si="14"/>
        <v>42.95774647887324</v>
      </c>
      <c r="K34" s="193">
        <f t="shared" si="12"/>
        <v>47.183098591549296</v>
      </c>
      <c r="L34" s="195">
        <v>14</v>
      </c>
      <c r="M34" s="196" t="s">
        <v>119</v>
      </c>
      <c r="N34" s="217">
        <v>11.5</v>
      </c>
      <c r="O34" s="197">
        <v>121</v>
      </c>
      <c r="P34" s="197">
        <v>88</v>
      </c>
      <c r="Q34" s="197">
        <v>12795841</v>
      </c>
      <c r="R34" s="198">
        <f t="shared" si="4"/>
        <v>3897</v>
      </c>
      <c r="S34" s="199">
        <f t="shared" si="5"/>
        <v>93.528000000000006</v>
      </c>
      <c r="T34" s="199">
        <f t="shared" si="6"/>
        <v>3.8969999999999998</v>
      </c>
      <c r="U34" s="200">
        <v>4.3</v>
      </c>
      <c r="V34" s="200">
        <f t="shared" si="0"/>
        <v>4.3</v>
      </c>
      <c r="W34" s="262" t="s">
        <v>132</v>
      </c>
      <c r="X34" s="256">
        <v>0</v>
      </c>
      <c r="Y34" s="256">
        <v>0</v>
      </c>
      <c r="Z34" s="256">
        <v>995</v>
      </c>
      <c r="AA34" s="256">
        <v>0</v>
      </c>
      <c r="AB34" s="256">
        <v>1109</v>
      </c>
      <c r="AC34" s="201" t="s">
        <v>91</v>
      </c>
      <c r="AD34" s="201" t="s">
        <v>91</v>
      </c>
      <c r="AE34" s="201" t="s">
        <v>91</v>
      </c>
      <c r="AF34" s="202" t="s">
        <v>91</v>
      </c>
      <c r="AG34" s="202">
        <v>32126150</v>
      </c>
      <c r="AH34" s="203">
        <f t="shared" si="9"/>
        <v>670</v>
      </c>
      <c r="AI34" s="204">
        <f t="shared" si="7"/>
        <v>171.92712342827818</v>
      </c>
      <c r="AJ34" s="205">
        <v>0</v>
      </c>
      <c r="AK34" s="205">
        <v>0</v>
      </c>
      <c r="AL34" s="205">
        <v>1</v>
      </c>
      <c r="AM34" s="205">
        <v>0</v>
      </c>
      <c r="AN34" s="205">
        <v>1</v>
      </c>
      <c r="AO34" s="205">
        <v>0.35</v>
      </c>
      <c r="AP34" s="256">
        <v>7054164</v>
      </c>
      <c r="AQ34" s="256">
        <f t="shared" si="8"/>
        <v>865</v>
      </c>
      <c r="AR34" s="206"/>
      <c r="AS34" s="207" t="s">
        <v>114</v>
      </c>
      <c r="AV34" s="212" t="s">
        <v>120</v>
      </c>
      <c r="AW34" s="218" t="s">
        <v>31</v>
      </c>
      <c r="AY34" s="257"/>
    </row>
    <row r="35" spans="2:51" x14ac:dyDescent="0.25">
      <c r="B35" s="219"/>
      <c r="C35" s="220"/>
      <c r="D35" s="219"/>
      <c r="E35" s="221"/>
      <c r="F35" s="221"/>
      <c r="G35" s="222"/>
      <c r="H35" s="223"/>
      <c r="I35" s="221"/>
      <c r="J35" s="221"/>
      <c r="K35" s="222"/>
      <c r="L35" s="399" t="s">
        <v>121</v>
      </c>
      <c r="M35" s="400"/>
      <c r="N35" s="401"/>
      <c r="O35" s="224"/>
      <c r="P35" s="224">
        <f>AVERAGE(P11:P34)</f>
        <v>124.79166666666667</v>
      </c>
      <c r="Q35" s="225">
        <f>Q34-Q10</f>
        <v>124062</v>
      </c>
      <c r="R35" s="226">
        <f>SUM(R11:R34)</f>
        <v>124062</v>
      </c>
      <c r="S35" s="227">
        <f>AVERAGE(S11:S34)</f>
        <v>124.062</v>
      </c>
      <c r="T35" s="227">
        <f>SUM(T11:T34)</f>
        <v>124.062</v>
      </c>
      <c r="U35" s="223"/>
      <c r="V35" s="223"/>
      <c r="W35" s="213"/>
      <c r="X35" s="228"/>
      <c r="Y35" s="229"/>
      <c r="Z35" s="229"/>
      <c r="AA35" s="229"/>
      <c r="AB35" s="230"/>
      <c r="AC35" s="228"/>
      <c r="AD35" s="229"/>
      <c r="AE35" s="230"/>
      <c r="AF35" s="231"/>
      <c r="AG35" s="232">
        <f>AG34-AG10</f>
        <v>25560</v>
      </c>
      <c r="AH35" s="233">
        <f>SUM(AH11:AH34)</f>
        <v>25560</v>
      </c>
      <c r="AI35" s="234">
        <f>$AH$35/$T35</f>
        <v>206.02601924844029</v>
      </c>
      <c r="AJ35" s="231"/>
      <c r="AK35" s="235"/>
      <c r="AL35" s="235"/>
      <c r="AM35" s="235"/>
      <c r="AN35" s="236"/>
      <c r="AO35" s="237"/>
      <c r="AP35" s="238">
        <f>AP34-AP10</f>
        <v>5786</v>
      </c>
      <c r="AQ35" s="239">
        <f>SUM(AQ11:AQ34)</f>
        <v>5786</v>
      </c>
      <c r="AR35" s="240" t="e">
        <f>AVERAGE(AR11:AR34)</f>
        <v>#DIV/0!</v>
      </c>
      <c r="AS35" s="237"/>
      <c r="AV35" s="241" t="s">
        <v>31</v>
      </c>
      <c r="AW35" s="241">
        <v>1</v>
      </c>
      <c r="AY35" s="257"/>
    </row>
    <row r="36" spans="2:51" x14ac:dyDescent="0.25">
      <c r="B36" s="242"/>
      <c r="C36" s="242"/>
      <c r="D36" s="242"/>
      <c r="E36" s="243"/>
      <c r="F36" s="243"/>
      <c r="G36" s="243"/>
      <c r="H36" s="243"/>
      <c r="I36" s="244"/>
      <c r="J36" s="244"/>
      <c r="K36" s="244"/>
      <c r="L36" s="254"/>
      <c r="M36" s="254"/>
      <c r="N36" s="254"/>
      <c r="O36" s="254"/>
      <c r="P36" s="254"/>
      <c r="Q36" s="254"/>
      <c r="R36" s="254"/>
      <c r="S36" s="254"/>
      <c r="T36" s="254"/>
      <c r="U36" s="245"/>
      <c r="V36" s="245"/>
      <c r="W36" s="254"/>
      <c r="X36" s="254"/>
      <c r="Y36" s="254"/>
      <c r="Z36" s="258"/>
      <c r="AA36" s="254"/>
      <c r="AB36" s="254"/>
      <c r="AC36" s="254"/>
      <c r="AD36" s="254"/>
      <c r="AE36" s="254"/>
      <c r="AH36" s="246"/>
      <c r="AM36" s="254"/>
      <c r="AN36" s="254"/>
      <c r="AO36" s="254"/>
      <c r="AP36" s="254"/>
      <c r="AQ36" s="254"/>
      <c r="AR36" s="254"/>
      <c r="AV36" s="241" t="s">
        <v>122</v>
      </c>
      <c r="AW36" s="241">
        <v>41.67</v>
      </c>
      <c r="AY36" s="257"/>
    </row>
    <row r="37" spans="2:51" x14ac:dyDescent="0.25">
      <c r="B37" s="275" t="s">
        <v>123</v>
      </c>
      <c r="C37" s="275"/>
      <c r="D37" s="275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58"/>
      <c r="X37" s="258"/>
      <c r="Y37" s="258"/>
      <c r="Z37" s="258"/>
      <c r="AA37" s="258"/>
      <c r="AB37" s="258"/>
      <c r="AC37" s="258"/>
      <c r="AD37" s="258"/>
      <c r="AE37" s="258"/>
      <c r="AM37" s="169"/>
      <c r="AN37" s="254"/>
      <c r="AO37" s="254"/>
      <c r="AP37" s="254"/>
      <c r="AQ37" s="254"/>
      <c r="AR37" s="258"/>
      <c r="AV37" s="241" t="s">
        <v>124</v>
      </c>
      <c r="AW37" s="241">
        <v>11.574999999999999</v>
      </c>
      <c r="AY37" s="257"/>
    </row>
    <row r="38" spans="2:51" x14ac:dyDescent="0.25">
      <c r="B38" s="273" t="s">
        <v>131</v>
      </c>
      <c r="C38" s="264"/>
      <c r="D38" s="264"/>
      <c r="E38" s="264"/>
      <c r="F38" s="264"/>
      <c r="G38" s="264"/>
      <c r="H38" s="264"/>
      <c r="I38" s="265"/>
      <c r="J38" s="265"/>
      <c r="K38" s="265"/>
      <c r="L38" s="265"/>
      <c r="M38" s="265"/>
      <c r="N38" s="265"/>
      <c r="O38" s="265"/>
      <c r="P38" s="265"/>
      <c r="Q38" s="265"/>
      <c r="R38" s="265"/>
      <c r="S38" s="263"/>
      <c r="T38" s="263"/>
      <c r="U38" s="263"/>
      <c r="V38" s="263"/>
      <c r="W38" s="258"/>
      <c r="X38" s="258"/>
      <c r="Y38" s="258"/>
      <c r="Z38" s="258"/>
      <c r="AA38" s="258"/>
      <c r="AB38" s="258"/>
      <c r="AC38" s="258"/>
      <c r="AD38" s="258"/>
      <c r="AE38" s="258"/>
      <c r="AM38" s="169"/>
      <c r="AN38" s="254"/>
      <c r="AO38" s="254"/>
      <c r="AP38" s="254"/>
      <c r="AQ38" s="254"/>
      <c r="AR38" s="258"/>
      <c r="AV38" s="247"/>
      <c r="AW38" s="247"/>
      <c r="AY38" s="257"/>
    </row>
    <row r="39" spans="2:51" x14ac:dyDescent="0.25">
      <c r="B39" s="276" t="s">
        <v>141</v>
      </c>
      <c r="C39" s="264"/>
      <c r="D39" s="264"/>
      <c r="E39" s="264"/>
      <c r="F39" s="264"/>
      <c r="G39" s="264"/>
      <c r="H39" s="264"/>
      <c r="I39" s="265"/>
      <c r="J39" s="265"/>
      <c r="K39" s="265"/>
      <c r="L39" s="265"/>
      <c r="M39" s="265"/>
      <c r="N39" s="265"/>
      <c r="O39" s="265"/>
      <c r="P39" s="265"/>
      <c r="Q39" s="265"/>
      <c r="R39" s="265"/>
      <c r="S39" s="263"/>
      <c r="T39" s="263"/>
      <c r="U39" s="263"/>
      <c r="V39" s="263"/>
      <c r="W39" s="258"/>
      <c r="X39" s="258"/>
      <c r="Y39" s="258"/>
      <c r="Z39" s="258"/>
      <c r="AA39" s="258"/>
      <c r="AB39" s="258"/>
      <c r="AC39" s="258"/>
      <c r="AD39" s="258"/>
      <c r="AE39" s="258"/>
      <c r="AM39" s="169"/>
      <c r="AN39" s="254"/>
      <c r="AO39" s="254"/>
      <c r="AP39" s="254"/>
      <c r="AQ39" s="254"/>
      <c r="AR39" s="258"/>
      <c r="AV39" s="247"/>
      <c r="AW39" s="247"/>
      <c r="AY39" s="257"/>
    </row>
    <row r="40" spans="2:51" x14ac:dyDescent="0.25">
      <c r="B40" s="266" t="s">
        <v>125</v>
      </c>
      <c r="C40" s="264"/>
      <c r="D40" s="264"/>
      <c r="E40" s="264"/>
      <c r="F40" s="264"/>
      <c r="G40" s="264"/>
      <c r="H40" s="264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3"/>
      <c r="T40" s="263"/>
      <c r="U40" s="263"/>
      <c r="V40" s="263"/>
      <c r="W40" s="258"/>
      <c r="X40" s="258"/>
      <c r="Y40" s="258"/>
      <c r="Z40" s="258"/>
      <c r="AA40" s="258"/>
      <c r="AB40" s="258"/>
      <c r="AC40" s="258"/>
      <c r="AD40" s="258"/>
      <c r="AE40" s="258"/>
      <c r="AM40" s="169"/>
      <c r="AN40" s="254"/>
      <c r="AO40" s="254"/>
      <c r="AP40" s="254"/>
      <c r="AQ40" s="254"/>
      <c r="AR40" s="258"/>
      <c r="AV40" s="146"/>
      <c r="AW40" s="146"/>
      <c r="AY40" s="257"/>
    </row>
    <row r="41" spans="2:51" x14ac:dyDescent="0.25">
      <c r="B41" s="268" t="s">
        <v>159</v>
      </c>
      <c r="C41" s="264"/>
      <c r="D41" s="264"/>
      <c r="E41" s="264"/>
      <c r="F41" s="264"/>
      <c r="G41" s="264"/>
      <c r="H41" s="264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9"/>
      <c r="T41" s="269"/>
      <c r="U41" s="269"/>
      <c r="V41" s="269"/>
      <c r="W41" s="258"/>
      <c r="X41" s="258"/>
      <c r="Y41" s="258"/>
      <c r="Z41" s="258"/>
      <c r="AA41" s="258"/>
      <c r="AB41" s="258"/>
      <c r="AC41" s="258"/>
      <c r="AD41" s="258"/>
      <c r="AE41" s="258"/>
      <c r="AM41" s="259"/>
      <c r="AN41" s="259"/>
      <c r="AO41" s="259"/>
      <c r="AP41" s="259"/>
      <c r="AQ41" s="259"/>
      <c r="AR41" s="259"/>
      <c r="AS41" s="260"/>
      <c r="AV41" s="257"/>
      <c r="AW41" s="145"/>
      <c r="AX41" s="145"/>
      <c r="AY41" s="145"/>
    </row>
    <row r="42" spans="2:51" x14ac:dyDescent="0.25">
      <c r="B42" s="276" t="s">
        <v>126</v>
      </c>
      <c r="C42" s="264"/>
      <c r="D42" s="264"/>
      <c r="E42" s="274"/>
      <c r="F42" s="274"/>
      <c r="G42" s="274"/>
      <c r="H42" s="264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9"/>
      <c r="T42" s="269"/>
      <c r="U42" s="269"/>
      <c r="V42" s="269"/>
      <c r="W42" s="258"/>
      <c r="X42" s="258"/>
      <c r="Y42" s="258"/>
      <c r="Z42" s="258"/>
      <c r="AA42" s="258"/>
      <c r="AB42" s="258"/>
      <c r="AC42" s="258"/>
      <c r="AD42" s="258"/>
      <c r="AE42" s="258"/>
      <c r="AM42" s="259"/>
      <c r="AN42" s="259"/>
      <c r="AO42" s="259"/>
      <c r="AP42" s="259"/>
      <c r="AQ42" s="259"/>
      <c r="AR42" s="259"/>
      <c r="AS42" s="260"/>
      <c r="AV42" s="257"/>
      <c r="AW42" s="145"/>
      <c r="AX42" s="145"/>
      <c r="AY42" s="145"/>
    </row>
    <row r="43" spans="2:51" x14ac:dyDescent="0.25">
      <c r="B43" s="270" t="s">
        <v>162</v>
      </c>
      <c r="C43" s="264"/>
      <c r="D43" s="264"/>
      <c r="E43" s="264"/>
      <c r="F43" s="264"/>
      <c r="G43" s="264"/>
      <c r="H43" s="264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9"/>
      <c r="T43" s="269"/>
      <c r="U43" s="269"/>
      <c r="V43" s="269"/>
      <c r="W43" s="258"/>
      <c r="X43" s="258"/>
      <c r="Y43" s="258"/>
      <c r="Z43" s="258"/>
      <c r="AA43" s="258"/>
      <c r="AB43" s="258"/>
      <c r="AC43" s="258"/>
      <c r="AD43" s="258"/>
      <c r="AE43" s="258"/>
      <c r="AM43" s="259"/>
      <c r="AN43" s="259"/>
      <c r="AO43" s="259"/>
      <c r="AP43" s="259"/>
      <c r="AQ43" s="259"/>
      <c r="AR43" s="259"/>
      <c r="AS43" s="260"/>
      <c r="AV43" s="257"/>
      <c r="AW43" s="145"/>
      <c r="AX43" s="145"/>
      <c r="AY43" s="145"/>
    </row>
    <row r="44" spans="2:51" x14ac:dyDescent="0.25">
      <c r="B44" s="276" t="s">
        <v>127</v>
      </c>
      <c r="C44" s="264"/>
      <c r="D44" s="264"/>
      <c r="E44" s="264"/>
      <c r="F44" s="264"/>
      <c r="G44" s="264"/>
      <c r="H44" s="264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9"/>
      <c r="T44" s="269"/>
      <c r="U44" s="269"/>
      <c r="V44" s="269"/>
      <c r="W44" s="258"/>
      <c r="X44" s="258"/>
      <c r="Y44" s="258"/>
      <c r="Z44" s="258"/>
      <c r="AA44" s="258"/>
      <c r="AB44" s="258"/>
      <c r="AC44" s="258"/>
      <c r="AD44" s="258"/>
      <c r="AE44" s="258"/>
      <c r="AM44" s="259"/>
      <c r="AN44" s="259"/>
      <c r="AO44" s="259"/>
      <c r="AP44" s="259"/>
      <c r="AQ44" s="259"/>
      <c r="AR44" s="259"/>
      <c r="AS44" s="260"/>
      <c r="AV44" s="257"/>
      <c r="AW44" s="145"/>
      <c r="AX44" s="145"/>
      <c r="AY44" s="145"/>
    </row>
    <row r="45" spans="2:51" x14ac:dyDescent="0.25">
      <c r="B45" s="267" t="s">
        <v>128</v>
      </c>
      <c r="C45" s="264"/>
      <c r="D45" s="264"/>
      <c r="E45" s="264"/>
      <c r="F45" s="264"/>
      <c r="G45" s="264"/>
      <c r="H45" s="264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9"/>
      <c r="T45" s="269"/>
      <c r="U45" s="269"/>
      <c r="V45" s="269"/>
      <c r="W45" s="258"/>
      <c r="X45" s="258"/>
      <c r="Y45" s="258"/>
      <c r="Z45" s="258"/>
      <c r="AA45" s="258"/>
      <c r="AB45" s="258"/>
      <c r="AC45" s="258"/>
      <c r="AD45" s="258"/>
      <c r="AE45" s="258"/>
      <c r="AM45" s="259"/>
      <c r="AN45" s="259"/>
      <c r="AO45" s="259"/>
      <c r="AP45" s="259"/>
      <c r="AQ45" s="259"/>
      <c r="AR45" s="259"/>
      <c r="AS45" s="260"/>
      <c r="AV45" s="257"/>
      <c r="AW45" s="145"/>
      <c r="AX45" s="145"/>
      <c r="AY45" s="145"/>
    </row>
    <row r="46" spans="2:51" x14ac:dyDescent="0.25">
      <c r="B46" s="267" t="s">
        <v>161</v>
      </c>
      <c r="C46" s="264"/>
      <c r="D46" s="264"/>
      <c r="E46" s="264"/>
      <c r="F46" s="264"/>
      <c r="G46" s="264"/>
      <c r="H46" s="264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9"/>
      <c r="T46" s="269"/>
      <c r="U46" s="269"/>
      <c r="V46" s="269"/>
      <c r="W46" s="258"/>
      <c r="X46" s="258"/>
      <c r="Y46" s="258"/>
      <c r="Z46" s="258"/>
      <c r="AA46" s="258"/>
      <c r="AB46" s="258"/>
      <c r="AC46" s="258"/>
      <c r="AD46" s="258"/>
      <c r="AE46" s="258"/>
      <c r="AM46" s="259"/>
      <c r="AN46" s="259"/>
      <c r="AO46" s="259"/>
      <c r="AP46" s="259"/>
      <c r="AQ46" s="259"/>
      <c r="AR46" s="259"/>
      <c r="AS46" s="260"/>
      <c r="AV46" s="257"/>
      <c r="AW46" s="145"/>
      <c r="AX46" s="145"/>
      <c r="AY46" s="145"/>
    </row>
    <row r="47" spans="2:51" x14ac:dyDescent="0.25">
      <c r="B47" s="276" t="s">
        <v>163</v>
      </c>
      <c r="C47" s="264"/>
      <c r="D47" s="264"/>
      <c r="E47" s="264"/>
      <c r="F47" s="264"/>
      <c r="G47" s="264"/>
      <c r="H47" s="264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9"/>
      <c r="U47" s="269"/>
      <c r="V47" s="269"/>
      <c r="W47" s="258"/>
      <c r="X47" s="258"/>
      <c r="Y47" s="258"/>
      <c r="Z47" s="258"/>
      <c r="AA47" s="258"/>
      <c r="AB47" s="258"/>
      <c r="AC47" s="258"/>
      <c r="AD47" s="258"/>
      <c r="AE47" s="258"/>
      <c r="AM47" s="259"/>
      <c r="AN47" s="259"/>
      <c r="AO47" s="259"/>
      <c r="AP47" s="259"/>
      <c r="AQ47" s="259"/>
      <c r="AR47" s="259"/>
      <c r="AS47" s="260"/>
      <c r="AV47" s="257"/>
      <c r="AW47" s="145"/>
      <c r="AX47" s="145"/>
      <c r="AY47" s="145"/>
    </row>
    <row r="48" spans="2:51" x14ac:dyDescent="0.25">
      <c r="B48" s="276" t="s">
        <v>137</v>
      </c>
      <c r="C48" s="264"/>
      <c r="D48" s="264"/>
      <c r="E48" s="264"/>
      <c r="F48" s="264"/>
      <c r="G48" s="264"/>
      <c r="H48" s="264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71"/>
      <c r="T48" s="269"/>
      <c r="U48" s="269"/>
      <c r="V48" s="269"/>
      <c r="W48" s="258"/>
      <c r="X48" s="258"/>
      <c r="Y48" s="258"/>
      <c r="Z48" s="258"/>
      <c r="AA48" s="258"/>
      <c r="AB48" s="258"/>
      <c r="AC48" s="258"/>
      <c r="AD48" s="258"/>
      <c r="AE48" s="258"/>
      <c r="AM48" s="259"/>
      <c r="AN48" s="259"/>
      <c r="AO48" s="259"/>
      <c r="AP48" s="259"/>
      <c r="AQ48" s="259"/>
      <c r="AR48" s="259"/>
      <c r="AS48" s="260"/>
      <c r="AV48" s="257"/>
      <c r="AW48" s="145"/>
      <c r="AX48" s="145"/>
      <c r="AY48" s="145"/>
    </row>
    <row r="49" spans="2:51" x14ac:dyDescent="0.25">
      <c r="B49" s="267" t="s">
        <v>164</v>
      </c>
      <c r="C49" s="264"/>
      <c r="D49" s="264"/>
      <c r="E49" s="264"/>
      <c r="F49" s="264"/>
      <c r="G49" s="264"/>
      <c r="H49" s="264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71"/>
      <c r="T49" s="269"/>
      <c r="U49" s="269"/>
      <c r="V49" s="269"/>
      <c r="W49" s="258"/>
      <c r="X49" s="258"/>
      <c r="Y49" s="258"/>
      <c r="Z49" s="258"/>
      <c r="AA49" s="258"/>
      <c r="AB49" s="258"/>
      <c r="AC49" s="258"/>
      <c r="AD49" s="258"/>
      <c r="AE49" s="258"/>
      <c r="AM49" s="259"/>
      <c r="AN49" s="259"/>
      <c r="AO49" s="259"/>
      <c r="AP49" s="259"/>
      <c r="AQ49" s="259"/>
      <c r="AR49" s="259"/>
      <c r="AS49" s="260"/>
      <c r="AV49" s="257"/>
      <c r="AW49" s="145"/>
      <c r="AX49" s="145"/>
      <c r="AY49" s="145"/>
    </row>
    <row r="50" spans="2:51" x14ac:dyDescent="0.25">
      <c r="B50" s="276" t="s">
        <v>138</v>
      </c>
      <c r="C50" s="264"/>
      <c r="D50" s="264"/>
      <c r="E50" s="264"/>
      <c r="F50" s="264"/>
      <c r="G50" s="264"/>
      <c r="H50" s="264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71"/>
      <c r="T50" s="269"/>
      <c r="U50" s="269"/>
      <c r="V50" s="269"/>
      <c r="W50" s="258"/>
      <c r="X50" s="258"/>
      <c r="Y50" s="258"/>
      <c r="Z50" s="258"/>
      <c r="AA50" s="258"/>
      <c r="AB50" s="258"/>
      <c r="AC50" s="258"/>
      <c r="AD50" s="258"/>
      <c r="AE50" s="258"/>
      <c r="AM50" s="259"/>
      <c r="AN50" s="259"/>
      <c r="AO50" s="259"/>
      <c r="AP50" s="259"/>
      <c r="AQ50" s="259"/>
      <c r="AR50" s="259"/>
      <c r="AS50" s="260"/>
      <c r="AV50" s="257"/>
      <c r="AW50" s="145"/>
      <c r="AX50" s="145"/>
      <c r="AY50" s="145"/>
    </row>
    <row r="51" spans="2:51" x14ac:dyDescent="0.25">
      <c r="B51" s="284" t="s">
        <v>139</v>
      </c>
      <c r="C51" s="264"/>
      <c r="D51" s="264"/>
      <c r="E51" s="264"/>
      <c r="F51" s="264"/>
      <c r="G51" s="264"/>
      <c r="H51" s="264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9"/>
      <c r="U51" s="269"/>
      <c r="V51" s="269"/>
      <c r="W51" s="258"/>
      <c r="X51" s="258"/>
      <c r="Y51" s="258"/>
      <c r="Z51" s="258"/>
      <c r="AA51" s="258"/>
      <c r="AB51" s="258"/>
      <c r="AC51" s="258"/>
      <c r="AD51" s="258"/>
      <c r="AE51" s="258"/>
      <c r="AM51" s="259"/>
      <c r="AN51" s="259"/>
      <c r="AO51" s="259"/>
      <c r="AP51" s="259"/>
      <c r="AQ51" s="259"/>
      <c r="AR51" s="259"/>
      <c r="AS51" s="260"/>
      <c r="AV51" s="257"/>
      <c r="AW51" s="145"/>
      <c r="AX51" s="145"/>
      <c r="AY51" s="145"/>
    </row>
    <row r="52" spans="2:51" x14ac:dyDescent="0.25">
      <c r="B52" s="270" t="s">
        <v>165</v>
      </c>
      <c r="C52" s="264"/>
      <c r="D52" s="264"/>
      <c r="E52" s="264"/>
      <c r="F52" s="264"/>
      <c r="G52" s="264"/>
      <c r="H52" s="264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9"/>
      <c r="U52" s="269"/>
      <c r="V52" s="269"/>
      <c r="W52" s="258"/>
      <c r="X52" s="258"/>
      <c r="Y52" s="258"/>
      <c r="Z52" s="258"/>
      <c r="AA52" s="258"/>
      <c r="AB52" s="258"/>
      <c r="AC52" s="258"/>
      <c r="AD52" s="258"/>
      <c r="AE52" s="258"/>
      <c r="AM52" s="259"/>
      <c r="AN52" s="259"/>
      <c r="AO52" s="259"/>
      <c r="AP52" s="259"/>
      <c r="AQ52" s="259"/>
      <c r="AR52" s="259"/>
      <c r="AS52" s="260"/>
      <c r="AV52" s="257"/>
      <c r="AW52" s="145"/>
      <c r="AX52" s="145"/>
      <c r="AY52" s="145"/>
    </row>
    <row r="53" spans="2:51" x14ac:dyDescent="0.25">
      <c r="B53" s="270" t="s">
        <v>158</v>
      </c>
      <c r="C53" s="264"/>
      <c r="D53" s="264"/>
      <c r="E53" s="264"/>
      <c r="F53" s="264"/>
      <c r="G53" s="264"/>
      <c r="H53" s="264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71"/>
      <c r="U53" s="271"/>
      <c r="V53" s="271"/>
      <c r="W53" s="258"/>
      <c r="X53" s="258"/>
      <c r="Y53" s="258"/>
      <c r="Z53" s="258"/>
      <c r="AA53" s="258"/>
      <c r="AB53" s="258"/>
      <c r="AC53" s="258"/>
      <c r="AD53" s="258"/>
      <c r="AE53" s="258"/>
      <c r="AM53" s="259"/>
      <c r="AN53" s="259"/>
      <c r="AO53" s="259"/>
      <c r="AP53" s="259"/>
      <c r="AQ53" s="259"/>
      <c r="AR53" s="259"/>
      <c r="AS53" s="260"/>
      <c r="AV53" s="257"/>
      <c r="AW53" s="145"/>
      <c r="AX53" s="145"/>
      <c r="AY53" s="145"/>
    </row>
    <row r="54" spans="2:51" x14ac:dyDescent="0.25">
      <c r="B54" s="276" t="s">
        <v>194</v>
      </c>
      <c r="C54" s="264"/>
      <c r="D54" s="264"/>
      <c r="E54" s="264"/>
      <c r="F54" s="264"/>
      <c r="G54" s="264"/>
      <c r="H54" s="264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71"/>
      <c r="U54" s="250"/>
      <c r="V54" s="250"/>
      <c r="W54" s="258"/>
      <c r="X54" s="258"/>
      <c r="Y54" s="258"/>
      <c r="Z54" s="258"/>
      <c r="AA54" s="258"/>
      <c r="AB54" s="258"/>
      <c r="AC54" s="258"/>
      <c r="AD54" s="258"/>
      <c r="AE54" s="258"/>
      <c r="AM54" s="259"/>
      <c r="AN54" s="259"/>
      <c r="AO54" s="259"/>
      <c r="AP54" s="259"/>
      <c r="AQ54" s="259"/>
      <c r="AR54" s="259"/>
      <c r="AS54" s="260"/>
      <c r="AV54" s="257"/>
      <c r="AW54" s="145"/>
      <c r="AX54" s="145"/>
      <c r="AY54" s="145"/>
    </row>
    <row r="55" spans="2:51" x14ac:dyDescent="0.25">
      <c r="B55" s="272" t="s">
        <v>140</v>
      </c>
      <c r="C55" s="264"/>
      <c r="D55" s="264"/>
      <c r="E55" s="264"/>
      <c r="F55" s="264"/>
      <c r="G55" s="264"/>
      <c r="H55" s="264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71"/>
      <c r="U55" s="250"/>
      <c r="V55" s="250"/>
      <c r="W55" s="258"/>
      <c r="X55" s="258"/>
      <c r="Y55" s="258"/>
      <c r="Z55" s="258"/>
      <c r="AA55" s="258"/>
      <c r="AB55" s="258"/>
      <c r="AC55" s="258"/>
      <c r="AD55" s="258"/>
      <c r="AE55" s="258"/>
      <c r="AM55" s="259"/>
      <c r="AN55" s="259"/>
      <c r="AO55" s="259"/>
      <c r="AP55" s="259"/>
      <c r="AQ55" s="259"/>
      <c r="AR55" s="259"/>
      <c r="AS55" s="260"/>
      <c r="AV55" s="257"/>
      <c r="AW55" s="145"/>
      <c r="AX55" s="145"/>
      <c r="AY55" s="145"/>
    </row>
    <row r="56" spans="2:51" x14ac:dyDescent="0.25">
      <c r="B56" s="277" t="s">
        <v>129</v>
      </c>
      <c r="C56" s="264"/>
      <c r="D56" s="264"/>
      <c r="E56" s="264"/>
      <c r="F56" s="264"/>
      <c r="G56" s="264"/>
      <c r="H56" s="264"/>
      <c r="I56" s="264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71"/>
      <c r="U56" s="250"/>
      <c r="V56" s="250"/>
      <c r="W56" s="258"/>
      <c r="X56" s="258"/>
      <c r="Y56" s="258"/>
      <c r="Z56" s="258"/>
      <c r="AA56" s="258"/>
      <c r="AB56" s="258"/>
      <c r="AC56" s="258"/>
      <c r="AD56" s="258"/>
      <c r="AE56" s="258"/>
      <c r="AM56" s="259"/>
      <c r="AN56" s="259"/>
      <c r="AO56" s="259"/>
      <c r="AP56" s="259"/>
      <c r="AQ56" s="259"/>
      <c r="AR56" s="259"/>
      <c r="AS56" s="260"/>
      <c r="AV56" s="257"/>
      <c r="AW56" s="145"/>
      <c r="AX56" s="145"/>
      <c r="AY56" s="145"/>
    </row>
    <row r="57" spans="2:51" x14ac:dyDescent="0.25">
      <c r="B57" s="277" t="s">
        <v>148</v>
      </c>
      <c r="C57" s="267"/>
      <c r="D57" s="264"/>
      <c r="E57" s="264"/>
      <c r="F57" s="264"/>
      <c r="G57" s="264"/>
      <c r="H57" s="264"/>
      <c r="I57" s="264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71"/>
      <c r="U57" s="250"/>
      <c r="V57" s="250"/>
      <c r="W57" s="258"/>
      <c r="X57" s="258"/>
      <c r="Y57" s="258"/>
      <c r="Z57" s="258"/>
      <c r="AA57" s="258"/>
      <c r="AB57" s="258"/>
      <c r="AC57" s="258"/>
      <c r="AD57" s="258"/>
      <c r="AE57" s="258"/>
      <c r="AM57" s="259"/>
      <c r="AN57" s="259"/>
      <c r="AO57" s="259"/>
      <c r="AP57" s="259"/>
      <c r="AQ57" s="259"/>
      <c r="AR57" s="259"/>
      <c r="AS57" s="260"/>
      <c r="AV57" s="257"/>
      <c r="AW57" s="145"/>
      <c r="AX57" s="145"/>
      <c r="AY57" s="145"/>
    </row>
    <row r="58" spans="2:51" x14ac:dyDescent="0.25">
      <c r="B58" s="277" t="s">
        <v>130</v>
      </c>
      <c r="C58" s="267"/>
      <c r="D58" s="264"/>
      <c r="E58" s="264"/>
      <c r="F58" s="264"/>
      <c r="G58" s="264"/>
      <c r="H58" s="264"/>
      <c r="I58" s="264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71"/>
      <c r="U58" s="250"/>
      <c r="V58" s="250"/>
      <c r="W58" s="258"/>
      <c r="X58" s="258"/>
      <c r="Y58" s="258"/>
      <c r="Z58" s="252"/>
      <c r="AA58" s="258"/>
      <c r="AB58" s="258"/>
      <c r="AC58" s="258"/>
      <c r="AD58" s="258"/>
      <c r="AE58" s="258"/>
      <c r="AM58" s="259"/>
      <c r="AN58" s="259"/>
      <c r="AO58" s="259"/>
      <c r="AP58" s="259"/>
      <c r="AQ58" s="259"/>
      <c r="AR58" s="259"/>
      <c r="AS58" s="260"/>
      <c r="AV58" s="257"/>
      <c r="AW58" s="145"/>
      <c r="AX58" s="145"/>
      <c r="AY58" s="145"/>
    </row>
    <row r="59" spans="2:51" x14ac:dyDescent="0.25">
      <c r="B59" s="147"/>
      <c r="C59" s="261"/>
      <c r="D59" s="248"/>
      <c r="E59" s="264"/>
      <c r="F59" s="264"/>
      <c r="G59" s="264"/>
      <c r="H59" s="264"/>
      <c r="I59" s="248"/>
      <c r="J59" s="265"/>
      <c r="K59" s="265"/>
      <c r="L59" s="265"/>
      <c r="M59" s="265"/>
      <c r="N59" s="265"/>
      <c r="O59" s="265"/>
      <c r="P59" s="265"/>
      <c r="Q59" s="265"/>
      <c r="R59" s="265"/>
      <c r="S59" s="252"/>
      <c r="T59" s="252"/>
      <c r="U59" s="252"/>
      <c r="V59" s="252"/>
      <c r="W59" s="252"/>
      <c r="X59" s="252"/>
      <c r="Y59" s="252"/>
      <c r="Z59" s="251"/>
      <c r="AA59" s="252"/>
      <c r="AB59" s="252"/>
      <c r="AC59" s="252"/>
      <c r="AD59" s="252"/>
      <c r="AE59" s="252"/>
      <c r="AF59" s="252"/>
      <c r="AG59" s="252"/>
      <c r="AH59" s="252"/>
      <c r="AI59" s="252"/>
      <c r="AJ59" s="252"/>
      <c r="AK59" s="252"/>
      <c r="AL59" s="252"/>
      <c r="AM59" s="252"/>
      <c r="AN59" s="252"/>
      <c r="AO59" s="252"/>
      <c r="AP59" s="252"/>
      <c r="AQ59" s="252"/>
      <c r="AR59" s="252"/>
      <c r="AS59" s="252"/>
      <c r="AT59" s="252"/>
      <c r="AU59" s="252"/>
      <c r="AV59" s="257"/>
      <c r="AW59" s="145"/>
      <c r="AX59" s="145"/>
      <c r="AY59" s="145"/>
    </row>
    <row r="60" spans="2:51" x14ac:dyDescent="0.25">
      <c r="B60" s="147"/>
      <c r="C60" s="276"/>
      <c r="D60" s="248"/>
      <c r="E60" s="264"/>
      <c r="F60" s="264"/>
      <c r="G60" s="264"/>
      <c r="H60" s="264"/>
      <c r="I60" s="248"/>
      <c r="J60" s="252"/>
      <c r="K60" s="252"/>
      <c r="L60" s="252"/>
      <c r="M60" s="252"/>
      <c r="N60" s="252"/>
      <c r="O60" s="252"/>
      <c r="P60" s="252"/>
      <c r="Q60" s="252"/>
      <c r="R60" s="252"/>
      <c r="S60" s="252"/>
      <c r="T60" s="252"/>
      <c r="U60" s="252"/>
      <c r="V60" s="252"/>
      <c r="W60" s="251"/>
      <c r="X60" s="251"/>
      <c r="Y60" s="251"/>
      <c r="Z60" s="258"/>
      <c r="AA60" s="251"/>
      <c r="AB60" s="251"/>
      <c r="AC60" s="251"/>
      <c r="AD60" s="251"/>
      <c r="AE60" s="251"/>
      <c r="AF60" s="251"/>
      <c r="AG60" s="251"/>
      <c r="AH60" s="251"/>
      <c r="AI60" s="251"/>
      <c r="AJ60" s="251"/>
      <c r="AK60" s="251"/>
      <c r="AL60" s="251"/>
      <c r="AM60" s="251"/>
      <c r="AN60" s="251"/>
      <c r="AO60" s="251"/>
      <c r="AP60" s="251"/>
      <c r="AQ60" s="251"/>
      <c r="AR60" s="251"/>
      <c r="AS60" s="251"/>
      <c r="AT60" s="251"/>
      <c r="AU60" s="251"/>
      <c r="AV60" s="257"/>
      <c r="AW60" s="145"/>
      <c r="AX60" s="145"/>
      <c r="AY60" s="145"/>
    </row>
    <row r="61" spans="2:51" x14ac:dyDescent="0.25">
      <c r="B61" s="249"/>
      <c r="C61" s="276"/>
      <c r="D61" s="264"/>
      <c r="E61" s="248"/>
      <c r="F61" s="264"/>
      <c r="G61" s="248"/>
      <c r="H61" s="248"/>
      <c r="I61" s="264"/>
      <c r="J61" s="252"/>
      <c r="K61" s="252"/>
      <c r="L61" s="252"/>
      <c r="M61" s="252"/>
      <c r="N61" s="252"/>
      <c r="O61" s="252"/>
      <c r="P61" s="252"/>
      <c r="Q61" s="252"/>
      <c r="R61" s="252"/>
      <c r="S61" s="265"/>
      <c r="T61" s="271"/>
      <c r="U61" s="250"/>
      <c r="V61" s="250"/>
      <c r="W61" s="258"/>
      <c r="X61" s="258"/>
      <c r="Y61" s="258"/>
      <c r="Z61" s="258"/>
      <c r="AA61" s="258"/>
      <c r="AB61" s="258"/>
      <c r="AC61" s="258"/>
      <c r="AD61" s="258"/>
      <c r="AE61" s="258"/>
      <c r="AM61" s="259"/>
      <c r="AN61" s="259"/>
      <c r="AO61" s="259"/>
      <c r="AP61" s="259"/>
      <c r="AQ61" s="259"/>
      <c r="AR61" s="259"/>
      <c r="AS61" s="260"/>
      <c r="AV61" s="257"/>
      <c r="AW61" s="145"/>
      <c r="AX61" s="145"/>
      <c r="AY61" s="145"/>
    </row>
    <row r="62" spans="2:51" x14ac:dyDescent="0.25">
      <c r="B62" s="249"/>
      <c r="C62" s="267"/>
      <c r="D62" s="264"/>
      <c r="E62" s="248"/>
      <c r="F62" s="248"/>
      <c r="G62" s="248"/>
      <c r="H62" s="248"/>
      <c r="I62" s="264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71"/>
      <c r="U62" s="250"/>
      <c r="V62" s="250"/>
      <c r="W62" s="258"/>
      <c r="X62" s="258"/>
      <c r="Y62" s="258"/>
      <c r="Z62" s="258"/>
      <c r="AA62" s="258"/>
      <c r="AB62" s="258"/>
      <c r="AC62" s="258"/>
      <c r="AD62" s="258"/>
      <c r="AE62" s="258"/>
      <c r="AM62" s="259"/>
      <c r="AN62" s="259"/>
      <c r="AO62" s="259"/>
      <c r="AP62" s="259"/>
      <c r="AQ62" s="259"/>
      <c r="AR62" s="259"/>
      <c r="AS62" s="260"/>
      <c r="AV62" s="257"/>
      <c r="AW62" s="145"/>
      <c r="AX62" s="145"/>
      <c r="AY62" s="145"/>
    </row>
    <row r="63" spans="2:51" x14ac:dyDescent="0.25">
      <c r="B63" s="249"/>
      <c r="C63" s="267"/>
      <c r="D63" s="264"/>
      <c r="E63" s="264"/>
      <c r="F63" s="248"/>
      <c r="G63" s="264"/>
      <c r="H63" s="264"/>
      <c r="I63" s="264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71"/>
      <c r="U63" s="250"/>
      <c r="V63" s="250"/>
      <c r="W63" s="258"/>
      <c r="X63" s="258"/>
      <c r="Y63" s="258"/>
      <c r="Z63" s="258"/>
      <c r="AA63" s="258"/>
      <c r="AB63" s="258"/>
      <c r="AC63" s="258"/>
      <c r="AD63" s="258"/>
      <c r="AE63" s="258"/>
      <c r="AM63" s="259"/>
      <c r="AN63" s="259"/>
      <c r="AO63" s="259"/>
      <c r="AP63" s="259"/>
      <c r="AQ63" s="259"/>
      <c r="AR63" s="259"/>
      <c r="AS63" s="260"/>
      <c r="AV63" s="257"/>
      <c r="AW63" s="145"/>
      <c r="AX63" s="145"/>
      <c r="AY63" s="145"/>
    </row>
    <row r="64" spans="2:51" x14ac:dyDescent="0.25">
      <c r="B64" s="249"/>
      <c r="C64" s="252"/>
      <c r="D64" s="264"/>
      <c r="E64" s="264"/>
      <c r="F64" s="264"/>
      <c r="G64" s="264"/>
      <c r="H64" s="264"/>
      <c r="I64" s="264"/>
      <c r="J64" s="265"/>
      <c r="K64" s="265"/>
      <c r="L64" s="265"/>
      <c r="M64" s="265"/>
      <c r="N64" s="265"/>
      <c r="O64" s="265"/>
      <c r="P64" s="265"/>
      <c r="Q64" s="265"/>
      <c r="R64" s="265"/>
      <c r="S64" s="265"/>
      <c r="T64" s="271"/>
      <c r="U64" s="250"/>
      <c r="V64" s="250"/>
      <c r="W64" s="258"/>
      <c r="X64" s="258"/>
      <c r="Y64" s="258"/>
      <c r="Z64" s="258"/>
      <c r="AA64" s="258"/>
      <c r="AB64" s="258"/>
      <c r="AC64" s="258"/>
      <c r="AD64" s="258"/>
      <c r="AE64" s="258"/>
      <c r="AM64" s="259"/>
      <c r="AN64" s="259"/>
      <c r="AO64" s="259"/>
      <c r="AP64" s="259"/>
      <c r="AQ64" s="259"/>
      <c r="AR64" s="259"/>
      <c r="AS64" s="260"/>
      <c r="AV64" s="257"/>
      <c r="AW64" s="145"/>
      <c r="AX64" s="145"/>
      <c r="AY64" s="145"/>
    </row>
    <row r="65" spans="1:51" x14ac:dyDescent="0.25">
      <c r="B65" s="252"/>
      <c r="C65" s="276"/>
      <c r="D65" s="252"/>
      <c r="E65" s="264"/>
      <c r="F65" s="264"/>
      <c r="G65" s="264"/>
      <c r="H65" s="264"/>
      <c r="I65" s="252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71"/>
      <c r="U65" s="250"/>
      <c r="V65" s="250"/>
      <c r="W65" s="258"/>
      <c r="X65" s="258"/>
      <c r="Y65" s="258"/>
      <c r="Z65" s="258"/>
      <c r="AA65" s="258"/>
      <c r="AB65" s="258"/>
      <c r="AC65" s="258"/>
      <c r="AD65" s="258"/>
      <c r="AE65" s="258"/>
      <c r="AM65" s="259"/>
      <c r="AN65" s="259"/>
      <c r="AO65" s="259"/>
      <c r="AP65" s="259"/>
      <c r="AQ65" s="259"/>
      <c r="AR65" s="259"/>
      <c r="AS65" s="260"/>
      <c r="AV65" s="257"/>
      <c r="AW65" s="145"/>
      <c r="AX65" s="145"/>
      <c r="AY65" s="145"/>
    </row>
    <row r="66" spans="1:51" x14ac:dyDescent="0.25">
      <c r="B66" s="252"/>
      <c r="C66" s="267"/>
      <c r="D66" s="252"/>
      <c r="E66" s="264"/>
      <c r="F66" s="264"/>
      <c r="G66" s="264"/>
      <c r="H66" s="264"/>
      <c r="I66" s="252"/>
      <c r="J66" s="265"/>
      <c r="K66" s="265"/>
      <c r="L66" s="265"/>
      <c r="M66" s="265"/>
      <c r="N66" s="265"/>
      <c r="O66" s="265"/>
      <c r="P66" s="265"/>
      <c r="Q66" s="265"/>
      <c r="R66" s="265"/>
      <c r="S66" s="265"/>
      <c r="T66" s="271"/>
      <c r="U66" s="250"/>
      <c r="V66" s="250"/>
      <c r="W66" s="258"/>
      <c r="X66" s="258"/>
      <c r="Y66" s="258"/>
      <c r="Z66" s="258"/>
      <c r="AA66" s="258"/>
      <c r="AB66" s="258"/>
      <c r="AC66" s="258"/>
      <c r="AD66" s="258"/>
      <c r="AE66" s="258"/>
      <c r="AM66" s="259"/>
      <c r="AN66" s="259"/>
      <c r="AO66" s="259"/>
      <c r="AP66" s="259"/>
      <c r="AQ66" s="259"/>
      <c r="AR66" s="259"/>
      <c r="AS66" s="260"/>
      <c r="AU66" s="145"/>
      <c r="AV66" s="257"/>
      <c r="AW66" s="145"/>
      <c r="AX66" s="145"/>
      <c r="AY66" s="145"/>
    </row>
    <row r="67" spans="1:51" x14ac:dyDescent="0.25">
      <c r="B67" s="249"/>
      <c r="C67" s="276"/>
      <c r="D67" s="264"/>
      <c r="E67" s="252"/>
      <c r="F67" s="264"/>
      <c r="G67" s="252"/>
      <c r="H67" s="252"/>
      <c r="I67" s="264"/>
      <c r="J67" s="265"/>
      <c r="K67" s="265"/>
      <c r="L67" s="265"/>
      <c r="M67" s="265"/>
      <c r="N67" s="265"/>
      <c r="O67" s="265"/>
      <c r="P67" s="265"/>
      <c r="Q67" s="265"/>
      <c r="R67" s="265"/>
      <c r="S67" s="265"/>
      <c r="T67" s="271"/>
      <c r="U67" s="250"/>
      <c r="V67" s="250"/>
      <c r="W67" s="258"/>
      <c r="X67" s="258"/>
      <c r="Y67" s="258"/>
      <c r="Z67" s="258"/>
      <c r="AA67" s="258"/>
      <c r="AB67" s="258"/>
      <c r="AC67" s="258"/>
      <c r="AD67" s="258"/>
      <c r="AE67" s="258"/>
      <c r="AM67" s="259"/>
      <c r="AN67" s="259"/>
      <c r="AO67" s="259"/>
      <c r="AP67" s="259"/>
      <c r="AQ67" s="259"/>
      <c r="AR67" s="259"/>
      <c r="AS67" s="260"/>
      <c r="AU67" s="145"/>
      <c r="AV67" s="257"/>
      <c r="AW67" s="145"/>
      <c r="AX67" s="145"/>
      <c r="AY67" s="145"/>
    </row>
    <row r="68" spans="1:51" x14ac:dyDescent="0.25">
      <c r="A68" s="258"/>
      <c r="C68" s="270"/>
      <c r="D68" s="264"/>
      <c r="E68" s="252"/>
      <c r="F68" s="252"/>
      <c r="G68" s="252"/>
      <c r="H68" s="252"/>
      <c r="I68" s="259"/>
      <c r="J68" s="259"/>
      <c r="K68" s="259"/>
      <c r="L68" s="259"/>
      <c r="M68" s="259"/>
      <c r="N68" s="259"/>
      <c r="O68" s="260"/>
      <c r="P68" s="254"/>
      <c r="R68" s="257"/>
      <c r="AS68" s="145"/>
      <c r="AT68" s="145"/>
      <c r="AU68" s="145"/>
      <c r="AV68" s="145"/>
      <c r="AW68" s="145"/>
      <c r="AX68" s="145"/>
      <c r="AY68" s="145"/>
    </row>
    <row r="69" spans="1:51" x14ac:dyDescent="0.25">
      <c r="A69" s="258"/>
      <c r="I69" s="259"/>
      <c r="J69" s="259"/>
      <c r="K69" s="259"/>
      <c r="L69" s="259"/>
      <c r="M69" s="259"/>
      <c r="N69" s="259"/>
      <c r="O69" s="260"/>
      <c r="P69" s="254"/>
      <c r="R69" s="254"/>
      <c r="AS69" s="145"/>
      <c r="AT69" s="145"/>
      <c r="AU69" s="145"/>
      <c r="AV69" s="145"/>
      <c r="AW69" s="145"/>
      <c r="AX69" s="145"/>
      <c r="AY69" s="145"/>
    </row>
    <row r="70" spans="1:51" x14ac:dyDescent="0.25">
      <c r="A70" s="258"/>
      <c r="I70" s="259"/>
      <c r="J70" s="259"/>
      <c r="K70" s="259"/>
      <c r="L70" s="259"/>
      <c r="M70" s="259"/>
      <c r="N70" s="259"/>
      <c r="O70" s="260"/>
      <c r="P70" s="254"/>
      <c r="R70" s="254"/>
      <c r="AS70" s="145"/>
      <c r="AT70" s="145"/>
      <c r="AU70" s="145"/>
      <c r="AV70" s="145"/>
      <c r="AW70" s="145"/>
      <c r="AX70" s="145"/>
      <c r="AY70" s="145"/>
    </row>
    <row r="71" spans="1:51" x14ac:dyDescent="0.25">
      <c r="A71" s="258"/>
      <c r="I71" s="259"/>
      <c r="J71" s="259"/>
      <c r="K71" s="259"/>
      <c r="L71" s="259"/>
      <c r="M71" s="259"/>
      <c r="N71" s="259"/>
      <c r="O71" s="260"/>
      <c r="P71" s="254"/>
      <c r="R71" s="254"/>
      <c r="AS71" s="145"/>
      <c r="AT71" s="145"/>
      <c r="AU71" s="145"/>
      <c r="AV71" s="145"/>
      <c r="AW71" s="145"/>
      <c r="AX71" s="145"/>
      <c r="AY71" s="145"/>
    </row>
    <row r="72" spans="1:51" x14ac:dyDescent="0.25">
      <c r="A72" s="258"/>
      <c r="I72" s="259"/>
      <c r="J72" s="259"/>
      <c r="K72" s="259"/>
      <c r="L72" s="259"/>
      <c r="M72" s="259"/>
      <c r="N72" s="259"/>
      <c r="O72" s="260"/>
      <c r="P72" s="254"/>
      <c r="R72" s="254"/>
      <c r="AS72" s="145"/>
      <c r="AT72" s="145"/>
      <c r="AU72" s="145"/>
      <c r="AV72" s="145"/>
      <c r="AW72" s="145"/>
      <c r="AX72" s="145"/>
      <c r="AY72" s="145"/>
    </row>
    <row r="73" spans="1:51" x14ac:dyDescent="0.25">
      <c r="A73" s="258"/>
      <c r="I73" s="259"/>
      <c r="J73" s="259"/>
      <c r="K73" s="259"/>
      <c r="L73" s="259"/>
      <c r="M73" s="259"/>
      <c r="N73" s="259"/>
      <c r="O73" s="260"/>
      <c r="P73" s="254"/>
      <c r="R73" s="254"/>
      <c r="AS73" s="145"/>
      <c r="AT73" s="145"/>
      <c r="AU73" s="145"/>
      <c r="AV73" s="145"/>
      <c r="AW73" s="145"/>
      <c r="AX73" s="145"/>
      <c r="AY73" s="145"/>
    </row>
    <row r="74" spans="1:51" x14ac:dyDescent="0.25">
      <c r="A74" s="258"/>
      <c r="I74" s="259"/>
      <c r="J74" s="259"/>
      <c r="K74" s="259"/>
      <c r="L74" s="259"/>
      <c r="M74" s="259"/>
      <c r="N74" s="259"/>
      <c r="O74" s="260"/>
      <c r="P74" s="254"/>
      <c r="R74" s="251"/>
      <c r="AS74" s="145"/>
      <c r="AT74" s="145"/>
      <c r="AU74" s="145"/>
      <c r="AV74" s="145"/>
      <c r="AW74" s="145"/>
      <c r="AX74" s="145"/>
      <c r="AY74" s="145"/>
    </row>
    <row r="75" spans="1:51" x14ac:dyDescent="0.25">
      <c r="A75" s="258"/>
      <c r="I75" s="259"/>
      <c r="J75" s="259"/>
      <c r="K75" s="259"/>
      <c r="L75" s="259"/>
      <c r="M75" s="259"/>
      <c r="N75" s="259"/>
      <c r="O75" s="260"/>
      <c r="R75" s="254"/>
      <c r="AS75" s="145"/>
      <c r="AT75" s="145"/>
      <c r="AU75" s="145"/>
      <c r="AV75" s="145"/>
      <c r="AW75" s="145"/>
      <c r="AX75" s="145"/>
      <c r="AY75" s="145"/>
    </row>
    <row r="76" spans="1:51" x14ac:dyDescent="0.25">
      <c r="O76" s="260"/>
      <c r="R76" s="254"/>
      <c r="AS76" s="145"/>
      <c r="AT76" s="145"/>
      <c r="AU76" s="145"/>
      <c r="AV76" s="145"/>
      <c r="AW76" s="145"/>
      <c r="AX76" s="145"/>
      <c r="AY76" s="145"/>
    </row>
    <row r="77" spans="1:51" x14ac:dyDescent="0.25">
      <c r="O77" s="260"/>
      <c r="R77" s="254"/>
      <c r="AS77" s="145"/>
      <c r="AT77" s="145"/>
      <c r="AU77" s="145"/>
      <c r="AV77" s="145"/>
      <c r="AW77" s="145"/>
      <c r="AX77" s="145"/>
      <c r="AY77" s="145"/>
    </row>
    <row r="78" spans="1:51" x14ac:dyDescent="0.25">
      <c r="O78" s="260"/>
      <c r="R78" s="254"/>
      <c r="AS78" s="145"/>
      <c r="AT78" s="145"/>
      <c r="AU78" s="145"/>
      <c r="AV78" s="145"/>
      <c r="AW78" s="145"/>
      <c r="AX78" s="145"/>
      <c r="AY78" s="145"/>
    </row>
    <row r="79" spans="1:51" x14ac:dyDescent="0.25">
      <c r="O79" s="260"/>
      <c r="R79" s="254"/>
      <c r="AS79" s="145"/>
      <c r="AT79" s="145"/>
      <c r="AU79" s="145"/>
      <c r="AV79" s="145"/>
      <c r="AW79" s="145"/>
      <c r="AX79" s="145"/>
      <c r="AY79" s="145"/>
    </row>
    <row r="80" spans="1:51" x14ac:dyDescent="0.25">
      <c r="O80" s="260"/>
      <c r="AS80" s="145"/>
      <c r="AT80" s="145"/>
      <c r="AU80" s="145"/>
      <c r="AV80" s="145"/>
      <c r="AW80" s="145"/>
      <c r="AX80" s="145"/>
      <c r="AY80" s="145"/>
    </row>
    <row r="81" spans="15:51" x14ac:dyDescent="0.25">
      <c r="O81" s="260"/>
      <c r="AS81" s="145"/>
      <c r="AT81" s="145"/>
      <c r="AU81" s="145"/>
      <c r="AV81" s="145"/>
      <c r="AW81" s="145"/>
      <c r="AX81" s="145"/>
      <c r="AY81" s="145"/>
    </row>
    <row r="82" spans="15:51" x14ac:dyDescent="0.25">
      <c r="O82" s="260"/>
      <c r="AS82" s="145"/>
      <c r="AT82" s="145"/>
      <c r="AU82" s="145"/>
      <c r="AV82" s="145"/>
      <c r="AW82" s="145"/>
      <c r="AX82" s="145"/>
      <c r="AY82" s="145"/>
    </row>
    <row r="83" spans="15:51" x14ac:dyDescent="0.25">
      <c r="O83" s="260"/>
      <c r="AS83" s="145"/>
      <c r="AT83" s="145"/>
      <c r="AU83" s="145"/>
      <c r="AV83" s="145"/>
      <c r="AW83" s="145"/>
      <c r="AX83" s="145"/>
      <c r="AY83" s="145"/>
    </row>
    <row r="84" spans="15:51" x14ac:dyDescent="0.25">
      <c r="O84" s="260"/>
      <c r="AS84" s="145"/>
      <c r="AT84" s="145"/>
      <c r="AU84" s="145"/>
      <c r="AV84" s="145"/>
      <c r="AW84" s="145"/>
      <c r="AX84" s="145"/>
      <c r="AY84" s="145"/>
    </row>
    <row r="85" spans="15:51" x14ac:dyDescent="0.25">
      <c r="O85" s="260"/>
      <c r="AS85" s="145"/>
      <c r="AT85" s="145"/>
      <c r="AU85" s="145"/>
      <c r="AV85" s="145"/>
      <c r="AW85" s="145"/>
      <c r="AX85" s="145"/>
      <c r="AY85" s="145"/>
    </row>
    <row r="86" spans="15:51" x14ac:dyDescent="0.25">
      <c r="O86" s="260"/>
      <c r="Q86" s="254"/>
      <c r="AS86" s="145"/>
      <c r="AT86" s="145"/>
      <c r="AU86" s="145"/>
      <c r="AV86" s="145"/>
      <c r="AW86" s="145"/>
      <c r="AX86" s="145"/>
      <c r="AY86" s="145"/>
    </row>
    <row r="87" spans="15:51" x14ac:dyDescent="0.25">
      <c r="O87" s="161"/>
      <c r="P87" s="254"/>
      <c r="Q87" s="254"/>
      <c r="AS87" s="145"/>
      <c r="AT87" s="145"/>
      <c r="AU87" s="145"/>
      <c r="AV87" s="145"/>
      <c r="AW87" s="145"/>
      <c r="AX87" s="145"/>
      <c r="AY87" s="145"/>
    </row>
    <row r="88" spans="15:51" x14ac:dyDescent="0.25">
      <c r="O88" s="161"/>
      <c r="P88" s="254"/>
      <c r="Q88" s="254"/>
      <c r="AS88" s="145"/>
      <c r="AT88" s="145"/>
      <c r="AU88" s="145"/>
      <c r="AV88" s="145"/>
      <c r="AW88" s="145"/>
      <c r="AX88" s="145"/>
      <c r="AY88" s="145"/>
    </row>
    <row r="89" spans="15:51" x14ac:dyDescent="0.25">
      <c r="O89" s="161"/>
      <c r="P89" s="254"/>
      <c r="Q89" s="254"/>
      <c r="AS89" s="145"/>
      <c r="AT89" s="145"/>
      <c r="AU89" s="145"/>
      <c r="AV89" s="145"/>
      <c r="AW89" s="145"/>
      <c r="AX89" s="145"/>
      <c r="AY89" s="145"/>
    </row>
    <row r="90" spans="15:51" x14ac:dyDescent="0.25">
      <c r="O90" s="161"/>
      <c r="P90" s="254"/>
      <c r="Q90" s="254"/>
      <c r="AS90" s="145"/>
      <c r="AT90" s="145"/>
      <c r="AU90" s="145"/>
      <c r="AV90" s="145"/>
      <c r="AW90" s="145"/>
      <c r="AX90" s="145"/>
      <c r="AY90" s="145"/>
    </row>
    <row r="91" spans="15:51" x14ac:dyDescent="0.25">
      <c r="O91" s="161"/>
      <c r="P91" s="254"/>
      <c r="Q91" s="254"/>
      <c r="AS91" s="145"/>
      <c r="AT91" s="145"/>
      <c r="AU91" s="145"/>
      <c r="AV91" s="145"/>
      <c r="AW91" s="145"/>
      <c r="AX91" s="145"/>
      <c r="AY91" s="145"/>
    </row>
    <row r="92" spans="15:51" x14ac:dyDescent="0.25">
      <c r="O92" s="161"/>
      <c r="P92" s="254"/>
      <c r="Q92" s="254"/>
      <c r="AS92" s="145"/>
      <c r="AT92" s="145"/>
      <c r="AU92" s="145"/>
      <c r="AV92" s="145"/>
      <c r="AW92" s="145"/>
      <c r="AX92" s="145"/>
      <c r="AY92" s="145"/>
    </row>
    <row r="93" spans="15:51" x14ac:dyDescent="0.25">
      <c r="O93" s="161"/>
      <c r="P93" s="254"/>
      <c r="Q93" s="254"/>
      <c r="AS93" s="145"/>
      <c r="AT93" s="145"/>
      <c r="AU93" s="145"/>
      <c r="AV93" s="145"/>
      <c r="AW93" s="145"/>
      <c r="AX93" s="145"/>
      <c r="AY93" s="145"/>
    </row>
    <row r="94" spans="15:51" x14ac:dyDescent="0.25">
      <c r="O94" s="161"/>
      <c r="P94" s="254"/>
      <c r="Q94" s="254"/>
      <c r="AS94" s="145"/>
      <c r="AT94" s="145"/>
      <c r="AU94" s="145"/>
      <c r="AV94" s="145"/>
      <c r="AW94" s="145"/>
      <c r="AX94" s="145"/>
      <c r="AY94" s="145"/>
    </row>
    <row r="95" spans="15:51" x14ac:dyDescent="0.25">
      <c r="O95" s="161"/>
      <c r="P95" s="254"/>
      <c r="Q95" s="254"/>
      <c r="AS95" s="145"/>
      <c r="AT95" s="145"/>
      <c r="AU95" s="145"/>
      <c r="AV95" s="145"/>
      <c r="AW95" s="145"/>
      <c r="AX95" s="145"/>
      <c r="AY95" s="145"/>
    </row>
    <row r="96" spans="15:51" x14ac:dyDescent="0.25">
      <c r="O96" s="161"/>
      <c r="P96" s="254"/>
      <c r="Q96" s="254"/>
      <c r="R96" s="254"/>
      <c r="S96" s="254"/>
      <c r="AS96" s="145"/>
      <c r="AT96" s="145"/>
      <c r="AU96" s="145"/>
      <c r="AV96" s="145"/>
      <c r="AW96" s="145"/>
      <c r="AX96" s="145"/>
      <c r="AY96" s="145"/>
    </row>
    <row r="97" spans="15:51" x14ac:dyDescent="0.25">
      <c r="O97" s="161"/>
      <c r="P97" s="254"/>
      <c r="Q97" s="254"/>
      <c r="R97" s="254"/>
      <c r="S97" s="254"/>
      <c r="T97" s="254"/>
      <c r="AS97" s="145"/>
      <c r="AT97" s="145"/>
      <c r="AU97" s="145"/>
      <c r="AV97" s="145"/>
      <c r="AW97" s="145"/>
      <c r="AX97" s="145"/>
      <c r="AY97" s="145"/>
    </row>
    <row r="98" spans="15:51" x14ac:dyDescent="0.25">
      <c r="O98" s="161"/>
      <c r="P98" s="254"/>
      <c r="Q98" s="254"/>
      <c r="R98" s="254"/>
      <c r="S98" s="254"/>
      <c r="T98" s="254"/>
      <c r="AS98" s="145"/>
      <c r="AT98" s="145"/>
      <c r="AU98" s="145"/>
      <c r="AV98" s="145"/>
      <c r="AW98" s="145"/>
      <c r="AX98" s="145"/>
      <c r="AY98" s="145"/>
    </row>
    <row r="99" spans="15:51" x14ac:dyDescent="0.25">
      <c r="O99" s="161"/>
      <c r="P99" s="254"/>
      <c r="T99" s="254"/>
      <c r="AS99" s="145"/>
      <c r="AT99" s="145"/>
      <c r="AU99" s="145"/>
      <c r="AV99" s="145"/>
      <c r="AW99" s="145"/>
      <c r="AX99" s="145"/>
      <c r="AY99" s="145"/>
    </row>
    <row r="100" spans="15:51" x14ac:dyDescent="0.25">
      <c r="O100" s="254"/>
      <c r="Q100" s="254"/>
      <c r="R100" s="254"/>
      <c r="S100" s="254"/>
      <c r="AS100" s="145"/>
      <c r="AT100" s="145"/>
      <c r="AU100" s="145"/>
      <c r="AV100" s="145"/>
      <c r="AW100" s="145"/>
      <c r="AX100" s="145"/>
      <c r="AY100" s="145"/>
    </row>
    <row r="101" spans="15:51" x14ac:dyDescent="0.25">
      <c r="O101" s="161"/>
      <c r="P101" s="254"/>
      <c r="Q101" s="254"/>
      <c r="R101" s="254"/>
      <c r="S101" s="254"/>
      <c r="T101" s="254"/>
      <c r="AS101" s="145"/>
      <c r="AT101" s="145"/>
      <c r="AU101" s="145"/>
      <c r="AV101" s="145"/>
      <c r="AW101" s="145"/>
      <c r="AX101" s="145"/>
      <c r="AY101" s="145"/>
    </row>
    <row r="102" spans="15:51" x14ac:dyDescent="0.25">
      <c r="O102" s="161"/>
      <c r="P102" s="254"/>
      <c r="Q102" s="254"/>
      <c r="R102" s="254"/>
      <c r="S102" s="254"/>
      <c r="T102" s="254"/>
      <c r="U102" s="254"/>
      <c r="AS102" s="145"/>
      <c r="AT102" s="145"/>
      <c r="AU102" s="145"/>
      <c r="AV102" s="145"/>
      <c r="AW102" s="145"/>
      <c r="AX102" s="145"/>
      <c r="AY102" s="145"/>
    </row>
    <row r="103" spans="15:51" x14ac:dyDescent="0.25">
      <c r="O103" s="161"/>
      <c r="P103" s="254"/>
      <c r="T103" s="254"/>
      <c r="U103" s="254"/>
      <c r="AS103" s="145"/>
      <c r="AT103" s="145"/>
      <c r="AU103" s="145"/>
      <c r="AV103" s="145"/>
      <c r="AW103" s="145"/>
      <c r="AX103" s="145"/>
      <c r="AY103" s="145"/>
    </row>
    <row r="115" spans="45:51" x14ac:dyDescent="0.25">
      <c r="AS115" s="145"/>
      <c r="AT115" s="145"/>
      <c r="AU115" s="145"/>
      <c r="AV115" s="145"/>
      <c r="AW115" s="145"/>
      <c r="AX115" s="145"/>
      <c r="AY115" s="145"/>
    </row>
  </sheetData>
  <protectedRanges>
    <protectedRange sqref="N59:R59 B67 S61:T67 B59:B64 S55:T58 N62:R67 T42 T52:T54" name="Range2_12_5_1_1_5"/>
    <protectedRange sqref="N10 L10 L6 D6 D8 AD8 AF8 O8:U8 AJ8:AR8 AF10 AR11:AR34 L24:N31 E23:E34 G23:G34 N12:N23 N32:N34 N11:AG11 E11:G22 O12:AG34" name="Range1_16_3_1_1_2"/>
    <protectedRange sqref="I64 J62:M67 J59:M59 I67" name="Range2_2_12_2_1_1_1"/>
    <protectedRange sqref="L16:M23" name="Range1_1_1_1_10_1_1_1_1"/>
    <protectedRange sqref="L32:M34" name="Range1_1_10_1_1_1_1"/>
    <protectedRange sqref="K11:L15 K16:K34 I11:I15 I16:J24 I25:I34 J25" name="Range1_1_2_1_10_2_1_1_1"/>
    <protectedRange sqref="M11:M15" name="Range1_2_1_2_1_10_1_1_1_1"/>
    <protectedRange sqref="G66:H66 F67 E66" name="Range2_2_2_9_2_1_1_1"/>
    <protectedRange sqref="D64 D67:D68" name="Range2_1_1_1_1_1_9_2_1_1_1"/>
    <protectedRange sqref="Q10" name="Range1_17_1_1_1_1"/>
    <protectedRange sqref="AG10" name="Range1_18_1_1_1_1"/>
    <protectedRange sqref="C65 C67" name="Range2_4_1_1_1_1"/>
    <protectedRange sqref="AS16:AS34" name="Range1_1_1_1_1"/>
    <protectedRange sqref="P3:U5" name="Range1_16_1_1_1_1_1"/>
    <protectedRange sqref="C68 C66 C63" name="Range2_1_3_1_1_1"/>
    <protectedRange sqref="H11:H34" name="Range1_1_1_1_1_1_1_1"/>
    <protectedRange sqref="B65:B66 J60:R61 D65:D66 I65:I66 Z58:Z59 S59:Y60 AA59:AU60 E67:E68 G67:H68 F68" name="Range2_2_1_10_1_1_1_2_1"/>
    <protectedRange sqref="C64" name="Range2_2_1_10_2_1_1_1_1"/>
    <protectedRange sqref="R55:R58 G63:H63 D61 F64 E63" name="Range2_12_1_6_1_1_1"/>
    <protectedRange sqref="I61:I63 G64:H65 G59:H59 E64:E65 F65:F66 F59:F60 E59" name="Range2_2_12_1_7_1_1_2"/>
    <protectedRange sqref="D62:D63" name="Range2_1_1_1_1_11_1_2_1_1_2"/>
    <protectedRange sqref="E60 G60:H60 F61" name="Range2_2_2_9_1_1_1_1_1"/>
    <protectedRange sqref="C62" name="Range2_1_1_2_1_1_1"/>
    <protectedRange sqref="C61" name="Range2_1_2_2_1_1_1"/>
    <protectedRange sqref="C60" name="Range2_3_2_1_1_1"/>
    <protectedRange sqref="C59" name="Range2_5_1_1_1_1"/>
    <protectedRange sqref="E61:E62 F62:F63 G61:H62 I59:I60" name="Range2_2_1_1_1_1_1"/>
    <protectedRange sqref="D59:D60" name="Range2_1_1_1_1_1_1_1_1_1"/>
    <protectedRange sqref="AS11:AS15" name="Range1_4_1_1_1_1_1"/>
    <protectedRange sqref="J11:J15 J26:J34" name="Range1_1_2_1_10_1_1_1_1_1"/>
    <protectedRange sqref="R74" name="Range2_2_1_10_1_1_1_1_1_1"/>
    <protectedRange sqref="T41" name="Range2_12_5_1_1_4_2"/>
    <protectedRange sqref="B41:B42" name="Range2_12_5_1_1_1_2"/>
    <protectedRange sqref="E41:H41" name="Range2_2_12_1_7_1_1_1_1"/>
    <protectedRange sqref="D41" name="Range2_3_2_1_3_1_1_2_10_1_1_1_1_1_1"/>
    <protectedRange sqref="C41" name="Range2_1_1_1_1_11_1_2_1_1_1_1"/>
    <protectedRange sqref="S38:S40" name="Range2_12_3_1_1_1_1_1"/>
    <protectedRange sqref="D38:H38 N38:R40" name="Range2_12_1_3_1_1_1_1_1"/>
    <protectedRange sqref="I38:M38 E39:M40" name="Range2_2_12_1_6_1_1_1_1_1"/>
    <protectedRange sqref="D39:D40" name="Range2_1_1_1_1_11_1_1_1_1_1_1_1"/>
    <protectedRange sqref="C39:C40" name="Range2_1_2_1_1_1_1_1_1"/>
    <protectedRange sqref="C38" name="Range2_3_1_1_1_1_1_1"/>
    <protectedRange sqref="S41" name="Range2_12_5_1_1_4_1_1"/>
    <protectedRange sqref="Q41:R41" name="Range2_12_1_5_1_1_1_1_1_1"/>
    <protectedRange sqref="N41:P41" name="Range2_12_1_2_2_1_1_1_1_1_1"/>
    <protectedRange sqref="K41:M41" name="Range2_2_12_1_4_2_1_1_1_1_1_1"/>
    <protectedRange sqref="G42:H42" name="Range2_2_12_1_3_1_1_1_1_1_4_1_1_1"/>
    <protectedRange sqref="E42:F42" name="Range2_2_12_1_7_1_1_3_1_1_1"/>
    <protectedRange sqref="I41:J41" name="Range2_2_12_1_4_2_1_1_1_2_1_1_1"/>
    <protectedRange sqref="S42" name="Range2_12_5_1_1_2_3_1_1"/>
    <protectedRange sqref="Q42:R42" name="Range2_12_1_6_1_1_1_1_2_1_1"/>
    <protectedRange sqref="N42:P42" name="Range2_12_1_2_3_1_1_1_1_2_1_1"/>
    <protectedRange sqref="I42:M42" name="Range2_2_12_1_4_3_1_1_1_1_2_1_1"/>
    <protectedRange sqref="D42" name="Range2_2_12_1_3_1_2_1_1_1_2_1_2_1_1"/>
    <protectedRange sqref="S54" name="Range2_12_5_1_1_5_1_1_1"/>
    <protectedRange sqref="S52:S53" name="Range2_12_2_1_1_1_2_1_1_2"/>
    <protectedRange sqref="R54" name="Range2_12_1_6_1_1_4_1_1_1_1_1_1_1_1_1_1_1"/>
    <protectedRange sqref="R53" name="Range2_12_1_4_1_1_1_1_1_1_1_1_1_1_1_1_1_1_1"/>
    <protectedRange sqref="Q52:R52" name="Range2_12_1_6_1_1_1_2_3_1_1_3_1_1_1_1_1_1_2"/>
    <protectedRange sqref="N52:P52" name="Range2_12_1_2_3_1_1_1_2_3_1_1_3_1_1_1_1_1_1_2"/>
    <protectedRange sqref="J52:M52" name="Range2_2_12_1_4_3_1_1_1_3_3_1_1_3_1_1_1_1_1_1_2"/>
    <protectedRange sqref="I52" name="Range2_2_12_1_7_1_1_5_2_1_1_1_1_1_1_1_1_1_1_1_1"/>
    <protectedRange sqref="D52:E52" name="Range2_2_12_1_3_1_2_1_1_1_2_1_1_1_1_3_1_1_1_1_1_1_1"/>
    <protectedRange sqref="F52" name="Range2_2_12_1_3_1_2_1_1_1_3_1_1_1_1_1_3_1_1_1_1_1_1_1"/>
    <protectedRange sqref="B40" name="Range2_12_5_1_1_1_1_1"/>
    <protectedRange sqref="T50:T51" name="Range2_12_5_1_1_3_1"/>
    <protectedRange sqref="T49" name="Range2_12_5_1_1_2_2_1"/>
    <protectedRange sqref="S49:S50" name="Range2_12_4_1_1_1_4_2_2_2_1"/>
    <protectedRange sqref="Q49:R50" name="Range2_12_1_6_1_1_1_2_3_2_1_1_3_1"/>
    <protectedRange sqref="N49:P50" name="Range2_12_1_2_3_1_1_1_2_3_2_1_1_3_1"/>
    <protectedRange sqref="K49:M50" name="Range2_2_12_1_4_3_1_1_1_3_3_2_1_1_3_1"/>
    <protectedRange sqref="J49:J50" name="Range2_2_12_1_4_3_1_1_1_3_2_1_2_2_1"/>
    <protectedRange sqref="S51" name="Range2_12_2_1_1_1_2_1_1_1_1"/>
    <protectedRange sqref="G50:H51" name="Range2_2_12_1_3_1_2_1_1_1_2_1_1_1_1_1_1_2_1_1_1"/>
    <protectedRange sqref="D50:E51" name="Range2_2_12_1_3_1_2_1_1_1_2_1_1_1_1_3_1_1_1_1_1"/>
    <protectedRange sqref="F50:F51" name="Range2_2_12_1_3_1_2_1_1_1_3_1_1_1_1_1_3_1_1_1_1_1"/>
    <protectedRange sqref="Q51:R51" name="Range2_12_1_6_1_1_1_2_3_1_1_3_1_1_1_1_1_1_1_1"/>
    <protectedRange sqref="N51:P51" name="Range2_12_1_2_3_1_1_1_2_3_1_1_3_1_1_1_1_1_1_1_1"/>
    <protectedRange sqref="J51:M51" name="Range2_2_12_1_4_3_1_1_1_3_3_1_1_3_1_1_1_1_1_1_1_1"/>
    <protectedRange sqref="I50:I51" name="Range2_2_12_1_4_3_1_1_1_2_1_2_1_1_3_1_1_1_1_1_1_1"/>
    <protectedRange sqref="G52:H52" name="Range2_2_12_1_3_1_2_1_1_1_2_1_3_1_1_3_1_1_1_1_1_1_1_1"/>
    <protectedRange sqref="T48" name="Range2_12_5_1_1_2_1_1_1"/>
    <protectedRange sqref="T43:T45" name="Range2_12_5_1_1_3_1_1_1_1_1_1"/>
    <protectedRange sqref="S43:S45" name="Range2_12_5_1_1_2_3_1_1_1_1_1_1_1_1"/>
    <protectedRange sqref="Q43:R45" name="Range2_12_1_6_1_1_1_1_2_1_1_1_1_1_1_1"/>
    <protectedRange sqref="N43:P45" name="Range2_12_1_2_3_1_1_1_1_2_1_1_1_1_1_1_1"/>
    <protectedRange sqref="I43:M45" name="Range2_2_12_1_4_3_1_1_1_1_2_1_1_1_1_1_1_1"/>
    <protectedRange sqref="E43:H45 E49:H49" name="Range2_2_12_1_3_1_2_1_1_1_1_2_1_1_1_1_1_1_1"/>
    <protectedRange sqref="D43:D45 D49" name="Range2_2_12_1_3_1_2_1_1_1_2_1_2_3_1_1_1_1_1"/>
    <protectedRange sqref="T46" name="Range2_12_5_1_1_2_1_1_1_1_1_1_1_1"/>
    <protectedRange sqref="S46" name="Range2_12_4_1_1_1_4_2_1_1_1_1_1_1_1"/>
    <protectedRange sqref="Q46:R46" name="Range2_12_1_6_1_1_1_2_3_2_1_1_1_1_1_1_1"/>
    <protectedRange sqref="N46:P46" name="Range2_12_1_2_3_1_1_1_2_3_2_1_1_1_1_1_1_1"/>
    <protectedRange sqref="J46:M46" name="Range2_2_12_1_4_3_1_1_1_3_3_2_1_1_1_1_1_1_1"/>
    <protectedRange sqref="I46" name="Range2_2_12_1_4_3_1_1_1_2_1_2_2_1_1_1_1_1_1"/>
    <protectedRange sqref="G46:H46 D46:E46" name="Range2_2_12_1_3_1_2_1_1_1_2_1_3_2_1_1_1_1_1_1"/>
    <protectedRange sqref="F46" name="Range2_2_12_1_3_1_2_1_1_1_1_1_2_2_1_1_1_1_1_1"/>
    <protectedRange sqref="T47" name="Range2_12_5_1_1_6_1_1_1_1_1_1_1_1"/>
    <protectedRange sqref="S47" name="Range2_12_5_1_1_5_3_1_1_1_1_1_1_1_1"/>
    <protectedRange sqref="Q47:R47" name="Range2_12_1_6_1_1_1_2_3_2_1_1_2_1_1_1_1_1_1"/>
    <protectedRange sqref="N47:P47" name="Range2_12_1_2_3_1_1_1_2_3_2_1_1_2_1_1_1_1_1_1"/>
    <protectedRange sqref="J47:M47" name="Range2_2_12_1_4_3_1_1_1_3_3_2_1_1_2_1_1_1_1_1_1"/>
    <protectedRange sqref="I47" name="Range2_2_12_1_4_3_1_1_1_2_1_2_2_1_2_1_1_1_1_1_1"/>
    <protectedRange sqref="G47:H47 D47:E47" name="Range2_2_12_1_3_1_2_1_1_1_2_1_3_2_1_2_1_1_1_1_1_1"/>
    <protectedRange sqref="F47" name="Range2_2_12_1_3_1_2_1_1_1_1_1_2_2_1_2_1_1_1_1_1_1"/>
    <protectedRange sqref="B43:B45" name="Range2_12_5_1_1_1_2_2_1_1_1_1_1_1_1_1_1"/>
    <protectedRange sqref="B46" name="Range2_12_5_1_1_1_3_1_1_1_1_1_1_1_1_1_1"/>
    <protectedRange sqref="S48" name="Range2_12_4_1_1_1_4_2_2_1_1_1"/>
    <protectedRange sqref="Q48:R48" name="Range2_12_1_6_1_1_1_2_3_2_1_1_1_1_1"/>
    <protectedRange sqref="N48:P48" name="Range2_12_1_2_3_1_1_1_2_3_2_1_1_1_1_1"/>
    <protectedRange sqref="K48:M48" name="Range2_2_12_1_4_3_1_1_1_3_3_2_1_1_1_1_1"/>
    <protectedRange sqref="J48" name="Range2_2_12_1_4_3_1_1_1_3_2_1_2_1_1_1"/>
    <protectedRange sqref="D48:E48" name="Range2_2_12_1_3_1_2_1_1_1_2_1_2_3_2_1_1_1"/>
    <protectedRange sqref="I48" name="Range2_2_12_1_4_2_1_1_1_4_1_2_1_1_1_2_1_1_1"/>
    <protectedRange sqref="F48:H48" name="Range2_2_12_1_3_1_1_1_1_1_4_1_2_1_2_1_2_1_1_1"/>
    <protectedRange sqref="I49" name="Range2_2_12_1_4_2_1_1_1_4_1_2_1_1_1_2_2_1_1"/>
    <protectedRange sqref="B52" name="Range2_12_5_1_1_1_2_1_1_1_1_1_1_1_1"/>
    <protectedRange sqref="B51" name="Range2_12_5_1_1_2_1_4_1_1_1_2_1_1_1_1_1_1_1_1"/>
    <protectedRange sqref="N56:Q58" name="Range2_12_1_6_1_1_2"/>
    <protectedRange sqref="D57:D58 I56:M58 G58:H58 E58" name="Range2_2_12_1_7_1_1_3"/>
    <protectedRange sqref="C58" name="Range2_1_1_2_1_1_2"/>
    <protectedRange sqref="F57:F58 E57 G57:H57" name="Range2_2_12_1_1_1_1_1_2"/>
    <protectedRange sqref="C57" name="Range2_1_4_2_1_1_1_2"/>
    <protectedRange sqref="N55:Q55" name="Range2_12_1_6_1_1_4_1_1_1_1_1_1_1_1_1_1_2"/>
    <protectedRange sqref="J55:M55" name="Range2_2_12_1_7_1_1_6_1_1_1_1_1_1_1_1_1_1_2"/>
    <protectedRange sqref="I55" name="Range2_2_12_1_4_3_1_1_1_5_1_1_1_1_1_1_1_1_1_1_1_2"/>
    <protectedRange sqref="G56:H56" name="Range2_2_12_1_3_1_2_1_1_1_2_1_1_1_1_1_1_2_1_1_1_1_2"/>
    <protectedRange sqref="Q54" name="Range2_12_1_4_1_1_1_1_1_1_1_1_1_1_1_1_1_1_2"/>
    <protectedRange sqref="N54:P54" name="Range2_12_1_2_1_1_1_1_1_1_1_1_1_1_1_1_1_1_1_2"/>
    <protectedRange sqref="J54:M54" name="Range2_2_12_1_4_1_1_1_1_1_1_1_1_1_1_1_1_1_1_1_2"/>
    <protectedRange sqref="Q53" name="Range2_12_1_6_1_1_1_2_3_1_1_3_1_1_1_1_1_1_3"/>
    <protectedRange sqref="N53:P53" name="Range2_12_1_2_3_1_1_1_2_3_1_1_3_1_1_1_1_1_1_3"/>
    <protectedRange sqref="I54 J53:M53" name="Range2_2_12_1_4_3_1_1_1_3_3_1_1_3_1_1_1_1_1_1_3"/>
    <protectedRange sqref="D56:E56 G55:H55" name="Range2_2_12_1_3_1_2_1_1_1_3_1_1_1_1_1_1_1_2_1_1_2"/>
    <protectedRange sqref="I53" name="Range2_2_12_1_7_1_1_5_2_1_1_1_1_1_1_1_1_1_1_1_2"/>
    <protectedRange sqref="D54:E55 G54:H54 F56" name="Range2_2_12_1_3_3_1_1_1_2_1_1_1_1_1_1_1_1_1_1_1_2"/>
    <protectedRange sqref="F54:F55" name="Range2_2_12_1_3_1_2_1_1_1_2_1_3_1_1_3_1_1_1_1_1_1_3"/>
    <protectedRange sqref="D53:E53" name="Range2_2_12_1_3_1_2_1_1_1_2_1_1_1_1_3_1_1_1_1_1_1_2"/>
    <protectedRange sqref="F53" name="Range2_2_12_1_3_1_2_1_1_1_3_1_1_1_1_1_3_1_1_1_1_1_1_2"/>
    <protectedRange sqref="G53:H53" name="Range2_2_12_1_3_1_2_1_1_1_2_1_3_1_1_3_1_1_1_1_1_1_1_2"/>
    <protectedRange sqref="B53" name="Range2_12_5_1_1_1_2_1_1_1_1_1_1_1_1_1"/>
    <protectedRange sqref="B56:B58" name="Range2_12_5_1_1_2_1_3"/>
    <protectedRange sqref="B54" name="Range2_12_5_1_1_2_2_1_3_1_1_1_1_1_1_1_1_1_1_1_1"/>
    <protectedRange sqref="B55" name="Range2_12_5_1_1_2_1_4_1_1_1_2_1_1_1_1_1_1_1_1_1"/>
  </protectedRanges>
  <mergeCells count="41"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AS9:AS10"/>
    <mergeCell ref="AV30:AW30"/>
    <mergeCell ref="L35:N35"/>
    <mergeCell ref="AH9:AH10"/>
    <mergeCell ref="AI9:AI10"/>
    <mergeCell ref="AQ9:AQ10"/>
    <mergeCell ref="M9:M10"/>
    <mergeCell ref="O9:O10"/>
    <mergeCell ref="P9:P10"/>
    <mergeCell ref="R9:T10"/>
    <mergeCell ref="W9:W10"/>
    <mergeCell ref="P3:U3"/>
    <mergeCell ref="P4:U4"/>
    <mergeCell ref="P5:U5"/>
    <mergeCell ref="B6:C6"/>
    <mergeCell ref="X9:AE9"/>
    <mergeCell ref="B9:C9"/>
    <mergeCell ref="D9:E9"/>
    <mergeCell ref="F9:G9"/>
    <mergeCell ref="H9:H10"/>
    <mergeCell ref="I9:K9"/>
    <mergeCell ref="D6:H6"/>
    <mergeCell ref="L6:M6"/>
    <mergeCell ref="AD7:AE7"/>
    <mergeCell ref="AB7:AC7"/>
  </mergeCells>
  <conditionalFormatting sqref="X11:AE34">
    <cfRule type="containsText" dxfId="971" priority="9" operator="containsText" text="N/A">
      <formula>NOT(ISERROR(SEARCH("N/A",X11)))</formula>
    </cfRule>
    <cfRule type="cellIs" dxfId="970" priority="27" operator="equal">
      <formula>0</formula>
    </cfRule>
  </conditionalFormatting>
  <conditionalFormatting sqref="X11:AE34">
    <cfRule type="cellIs" dxfId="969" priority="26" operator="greaterThanOrEqual">
      <formula>1185</formula>
    </cfRule>
  </conditionalFormatting>
  <conditionalFormatting sqref="X11:AE34">
    <cfRule type="cellIs" dxfId="968" priority="25" operator="between">
      <formula>0.1</formula>
      <formula>1184</formula>
    </cfRule>
  </conditionalFormatting>
  <conditionalFormatting sqref="X8 AJ11:AO14 AJ15:AL15 AJ16:AJ34 AK17:AK32 AL16:AL34 AL33:AN34 AM15:AO32">
    <cfRule type="cellIs" dxfId="967" priority="24" operator="equal">
      <formula>0</formula>
    </cfRule>
  </conditionalFormatting>
  <conditionalFormatting sqref="X8 AJ11:AO14 AJ15:AL15 AJ16:AJ34 AK17:AK32 AL16:AL34 AL33:AN34 AM15:AO32">
    <cfRule type="cellIs" dxfId="966" priority="23" operator="greaterThan">
      <formula>1179</formula>
    </cfRule>
  </conditionalFormatting>
  <conditionalFormatting sqref="X8 AJ11:AO14 AJ15:AL15 AJ16:AJ34 AK17:AK32 AL16:AL34 AL33:AN34 AM15:AO32">
    <cfRule type="cellIs" dxfId="965" priority="22" operator="greaterThan">
      <formula>99</formula>
    </cfRule>
  </conditionalFormatting>
  <conditionalFormatting sqref="X8 AJ11:AO14 AJ15:AL15 AJ16:AJ34 AK17:AK32 AL16:AL34 AL33:AN34 AM15:AO32">
    <cfRule type="cellIs" dxfId="964" priority="21" operator="greaterThan">
      <formula>0.99</formula>
    </cfRule>
  </conditionalFormatting>
  <conditionalFormatting sqref="AB8">
    <cfRule type="cellIs" dxfId="963" priority="20" operator="equal">
      <formula>0</formula>
    </cfRule>
  </conditionalFormatting>
  <conditionalFormatting sqref="AB8">
    <cfRule type="cellIs" dxfId="962" priority="19" operator="greaterThan">
      <formula>1179</formula>
    </cfRule>
  </conditionalFormatting>
  <conditionalFormatting sqref="AB8">
    <cfRule type="cellIs" dxfId="961" priority="18" operator="greaterThan">
      <formula>99</formula>
    </cfRule>
  </conditionalFormatting>
  <conditionalFormatting sqref="AB8">
    <cfRule type="cellIs" dxfId="960" priority="17" operator="greaterThan">
      <formula>0.99</formula>
    </cfRule>
  </conditionalFormatting>
  <conditionalFormatting sqref="AQ11:AQ34 AK33 AK16 AO33:AO34">
    <cfRule type="cellIs" dxfId="959" priority="16" operator="equal">
      <formula>0</formula>
    </cfRule>
  </conditionalFormatting>
  <conditionalFormatting sqref="AQ11:AQ34 AK33 AK16 AO33:AO34">
    <cfRule type="cellIs" dxfId="958" priority="15" operator="greaterThan">
      <formula>1179</formula>
    </cfRule>
  </conditionalFormatting>
  <conditionalFormatting sqref="AQ11:AQ34 AK33 AK16 AO33:AO34">
    <cfRule type="cellIs" dxfId="957" priority="14" operator="greaterThan">
      <formula>99</formula>
    </cfRule>
  </conditionalFormatting>
  <conditionalFormatting sqref="AQ11:AQ34 AK33 AK16 AO33:AO34">
    <cfRule type="cellIs" dxfId="956" priority="13" operator="greaterThan">
      <formula>0.99</formula>
    </cfRule>
  </conditionalFormatting>
  <conditionalFormatting sqref="AI11:AI34">
    <cfRule type="cellIs" dxfId="955" priority="12" operator="greaterThan">
      <formula>$AI$8</formula>
    </cfRule>
  </conditionalFormatting>
  <conditionalFormatting sqref="AH11:AH34">
    <cfRule type="cellIs" dxfId="954" priority="10" operator="greaterThan">
      <formula>$AH$8</formula>
    </cfRule>
    <cfRule type="cellIs" dxfId="953" priority="11" operator="greaterThan">
      <formula>$AH$8</formula>
    </cfRule>
  </conditionalFormatting>
  <conditionalFormatting sqref="AP11:AP34">
    <cfRule type="cellIs" dxfId="952" priority="8" operator="equal">
      <formula>0</formula>
    </cfRule>
  </conditionalFormatting>
  <conditionalFormatting sqref="AP11:AP34">
    <cfRule type="cellIs" dxfId="951" priority="7" operator="greaterThan">
      <formula>1179</formula>
    </cfRule>
  </conditionalFormatting>
  <conditionalFormatting sqref="AP11:AP34">
    <cfRule type="cellIs" dxfId="950" priority="6" operator="greaterThan">
      <formula>99</formula>
    </cfRule>
  </conditionalFormatting>
  <conditionalFormatting sqref="AP11:AP34">
    <cfRule type="cellIs" dxfId="949" priority="5" operator="greaterThan">
      <formula>0.99</formula>
    </cfRule>
  </conditionalFormatting>
  <conditionalFormatting sqref="AK34">
    <cfRule type="cellIs" dxfId="948" priority="4" operator="equal">
      <formula>0</formula>
    </cfRule>
  </conditionalFormatting>
  <conditionalFormatting sqref="AK34">
    <cfRule type="cellIs" dxfId="947" priority="3" operator="greaterThan">
      <formula>1179</formula>
    </cfRule>
  </conditionalFormatting>
  <conditionalFormatting sqref="AK34">
    <cfRule type="cellIs" dxfId="946" priority="2" operator="greaterThan">
      <formula>99</formula>
    </cfRule>
  </conditionalFormatting>
  <conditionalFormatting sqref="AK34">
    <cfRule type="cellIs" dxfId="945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P3:P5">
      <formula1>$AY$10:$AY$39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6"/>
  <sheetViews>
    <sheetView showGridLines="0" tabSelected="1" topLeftCell="A16" zoomScaleNormal="100" workbookViewId="0">
      <selection activeCell="P5" sqref="P5:U5"/>
    </sheetView>
  </sheetViews>
  <sheetFormatPr defaultRowHeight="15" x14ac:dyDescent="0.25"/>
  <cols>
    <col min="1" max="1" width="7.140625" style="301" customWidth="1"/>
    <col min="2" max="2" width="10.5703125" style="301" customWidth="1"/>
    <col min="3" max="3" width="14" style="301" customWidth="1"/>
    <col min="4" max="7" width="9.28515625" style="301" bestFit="1" customWidth="1"/>
    <col min="8" max="8" width="20.42578125" style="301" customWidth="1"/>
    <col min="9" max="10" width="9.28515625" style="301" bestFit="1" customWidth="1"/>
    <col min="11" max="11" width="9" style="301" customWidth="1"/>
    <col min="12" max="14" width="9.140625" style="301" hidden="1" customWidth="1"/>
    <col min="15" max="16" width="9.28515625" style="301" bestFit="1" customWidth="1"/>
    <col min="17" max="18" width="9.140625" style="301" customWidth="1"/>
    <col min="19" max="19" width="11.85546875" style="301" bestFit="1" customWidth="1"/>
    <col min="20" max="20" width="10.5703125" style="301" bestFit="1" customWidth="1"/>
    <col min="21" max="22" width="9.28515625" style="301" bestFit="1" customWidth="1"/>
    <col min="23" max="32" width="9.140625" style="301"/>
    <col min="33" max="33" width="10.42578125" style="301" bestFit="1" customWidth="1"/>
    <col min="34" max="44" width="9.140625" style="301"/>
    <col min="45" max="45" width="83.85546875" style="161" customWidth="1"/>
    <col min="46" max="47" width="9.140625" style="254"/>
    <col min="48" max="48" width="29.7109375" style="254" customWidth="1"/>
    <col min="49" max="49" width="22" style="254" customWidth="1"/>
    <col min="50" max="50" width="9.140625" style="254"/>
    <col min="51" max="51" width="38.5703125" style="254" bestFit="1" customWidth="1"/>
    <col min="52" max="16384" width="9.140625" style="301"/>
  </cols>
  <sheetData>
    <row r="2" spans="2:51" ht="21" x14ac:dyDescent="0.25">
      <c r="B2" s="151"/>
      <c r="C2" s="254"/>
      <c r="D2" s="254"/>
      <c r="E2" s="152"/>
      <c r="F2" s="152"/>
      <c r="G2" s="254"/>
      <c r="H2" s="153"/>
      <c r="I2" s="153"/>
      <c r="J2" s="254"/>
      <c r="K2" s="153"/>
      <c r="L2" s="153"/>
      <c r="M2" s="254"/>
      <c r="N2" s="254"/>
      <c r="O2" s="154"/>
      <c r="P2" s="155" t="s">
        <v>0</v>
      </c>
      <c r="Q2" s="155"/>
      <c r="R2" s="156"/>
      <c r="S2" s="157"/>
      <c r="T2" s="158"/>
      <c r="U2" s="158"/>
      <c r="V2" s="159"/>
      <c r="W2" s="160"/>
      <c r="X2" s="158"/>
      <c r="Y2" s="158"/>
      <c r="Z2" s="158"/>
      <c r="AA2" s="158"/>
      <c r="AB2" s="158"/>
      <c r="AC2" s="158"/>
      <c r="AD2" s="158"/>
      <c r="AE2" s="158"/>
      <c r="AM2" s="254"/>
      <c r="AN2" s="254"/>
      <c r="AO2" s="254"/>
      <c r="AP2" s="254"/>
      <c r="AQ2" s="254"/>
      <c r="AR2" s="254"/>
    </row>
    <row r="3" spans="2:51" ht="21" x14ac:dyDescent="0.25">
      <c r="B3" s="162" t="s">
        <v>1</v>
      </c>
      <c r="C3" s="162"/>
      <c r="D3" s="162"/>
      <c r="E3" s="254"/>
      <c r="F3" s="153"/>
      <c r="G3" s="153"/>
      <c r="H3" s="254"/>
      <c r="I3" s="254"/>
      <c r="J3" s="254"/>
      <c r="K3" s="163"/>
      <c r="L3" s="164"/>
      <c r="M3" s="254"/>
      <c r="N3" s="254"/>
      <c r="O3" s="165" t="s">
        <v>2</v>
      </c>
      <c r="P3" s="367" t="s">
        <v>134</v>
      </c>
      <c r="Q3" s="368"/>
      <c r="R3" s="368"/>
      <c r="S3" s="368"/>
      <c r="T3" s="368"/>
      <c r="U3" s="369"/>
      <c r="V3" s="166"/>
      <c r="W3" s="166"/>
      <c r="X3" s="166"/>
      <c r="Y3" s="166"/>
      <c r="Z3" s="166"/>
      <c r="AH3" s="254"/>
      <c r="AI3" s="254"/>
      <c r="AJ3" s="254"/>
      <c r="AK3" s="254"/>
      <c r="AL3" s="161"/>
      <c r="AM3" s="254"/>
      <c r="AN3" s="254"/>
      <c r="AO3" s="254"/>
      <c r="AP3" s="254"/>
      <c r="AQ3" s="254"/>
      <c r="AR3" s="254"/>
      <c r="AS3" s="254"/>
    </row>
    <row r="4" spans="2:51" x14ac:dyDescent="0.25">
      <c r="B4" s="167" t="s">
        <v>4</v>
      </c>
      <c r="C4" s="167"/>
      <c r="D4" s="167"/>
      <c r="E4" s="254"/>
      <c r="F4" s="168"/>
      <c r="G4" s="254"/>
      <c r="H4" s="254"/>
      <c r="I4" s="254"/>
      <c r="J4" s="254"/>
      <c r="K4" s="254"/>
      <c r="L4" s="254"/>
      <c r="M4" s="254"/>
      <c r="N4" s="254"/>
      <c r="O4" s="165" t="s">
        <v>5</v>
      </c>
      <c r="P4" s="367" t="s">
        <v>330</v>
      </c>
      <c r="Q4" s="368"/>
      <c r="R4" s="368"/>
      <c r="S4" s="368"/>
      <c r="T4" s="368"/>
      <c r="U4" s="369"/>
      <c r="V4" s="166"/>
      <c r="W4" s="166"/>
      <c r="X4" s="166"/>
      <c r="Y4" s="166"/>
      <c r="Z4" s="166"/>
      <c r="AH4" s="254"/>
      <c r="AI4" s="254"/>
      <c r="AJ4" s="254"/>
      <c r="AK4" s="254"/>
      <c r="AL4" s="161"/>
      <c r="AM4" s="254"/>
      <c r="AN4" s="254"/>
      <c r="AO4" s="254"/>
      <c r="AP4" s="254"/>
      <c r="AQ4" s="254"/>
      <c r="AR4" s="254"/>
      <c r="AS4" s="254"/>
    </row>
    <row r="5" spans="2:51" x14ac:dyDescent="0.25">
      <c r="B5" s="254"/>
      <c r="C5" s="254"/>
      <c r="D5" s="254"/>
      <c r="E5" s="169"/>
      <c r="F5" s="169"/>
      <c r="G5" s="254"/>
      <c r="H5" s="254"/>
      <c r="I5" s="254"/>
      <c r="J5" s="254"/>
      <c r="K5" s="254"/>
      <c r="L5" s="254"/>
      <c r="M5" s="254"/>
      <c r="N5" s="254"/>
      <c r="O5" s="165" t="s">
        <v>6</v>
      </c>
      <c r="P5" s="367" t="s">
        <v>133</v>
      </c>
      <c r="Q5" s="368"/>
      <c r="R5" s="368"/>
      <c r="S5" s="368"/>
      <c r="T5" s="368"/>
      <c r="U5" s="369"/>
      <c r="V5" s="166"/>
      <c r="W5" s="166"/>
      <c r="X5" s="166"/>
      <c r="Y5" s="166"/>
      <c r="Z5" s="166"/>
      <c r="AH5" s="254"/>
      <c r="AI5" s="254"/>
      <c r="AJ5" s="254"/>
      <c r="AK5" s="254"/>
      <c r="AL5" s="161"/>
      <c r="AM5" s="254"/>
      <c r="AN5" s="254"/>
      <c r="AO5" s="254"/>
      <c r="AP5" s="254"/>
      <c r="AQ5" s="254"/>
      <c r="AR5" s="254"/>
      <c r="AS5" s="254"/>
    </row>
    <row r="6" spans="2:51" x14ac:dyDescent="0.25">
      <c r="B6" s="367" t="s">
        <v>7</v>
      </c>
      <c r="C6" s="369"/>
      <c r="D6" s="370" t="s">
        <v>8</v>
      </c>
      <c r="E6" s="371"/>
      <c r="F6" s="371"/>
      <c r="G6" s="371"/>
      <c r="H6" s="372"/>
      <c r="I6" s="254"/>
      <c r="J6" s="254"/>
      <c r="K6" s="165"/>
      <c r="L6" s="373">
        <v>41686</v>
      </c>
      <c r="M6" s="373"/>
      <c r="N6" s="170"/>
      <c r="O6" s="170"/>
      <c r="P6" s="171"/>
      <c r="Q6" s="171"/>
      <c r="R6" s="171"/>
      <c r="S6" s="171"/>
      <c r="T6" s="171"/>
      <c r="U6" s="171"/>
      <c r="V6" s="171"/>
      <c r="W6" s="172"/>
      <c r="X6" s="172"/>
      <c r="Y6" s="172"/>
      <c r="Z6" s="172"/>
      <c r="AA6" s="172"/>
      <c r="AB6" s="172"/>
      <c r="AC6" s="172"/>
      <c r="AD6" s="172"/>
      <c r="AE6" s="172"/>
      <c r="AJ6" s="302"/>
      <c r="AM6" s="174"/>
      <c r="AN6" s="174"/>
      <c r="AO6" s="174"/>
      <c r="AP6" s="174"/>
      <c r="AQ6" s="174"/>
      <c r="AR6" s="174"/>
      <c r="AS6" s="175"/>
    </row>
    <row r="7" spans="2:51" ht="36" x14ac:dyDescent="0.25">
      <c r="B7" s="374" t="s">
        <v>9</v>
      </c>
      <c r="C7" s="375"/>
      <c r="D7" s="374" t="s">
        <v>10</v>
      </c>
      <c r="E7" s="376"/>
      <c r="F7" s="376"/>
      <c r="G7" s="375"/>
      <c r="H7" s="359" t="s">
        <v>11</v>
      </c>
      <c r="I7" s="360" t="s">
        <v>12</v>
      </c>
      <c r="J7" s="360" t="s">
        <v>13</v>
      </c>
      <c r="K7" s="360" t="s">
        <v>14</v>
      </c>
      <c r="L7" s="161"/>
      <c r="M7" s="161"/>
      <c r="N7" s="161"/>
      <c r="O7" s="359" t="s">
        <v>15</v>
      </c>
      <c r="P7" s="374" t="s">
        <v>16</v>
      </c>
      <c r="Q7" s="376"/>
      <c r="R7" s="376"/>
      <c r="S7" s="376"/>
      <c r="T7" s="375"/>
      <c r="U7" s="387" t="s">
        <v>17</v>
      </c>
      <c r="V7" s="387"/>
      <c r="W7" s="360" t="s">
        <v>18</v>
      </c>
      <c r="X7" s="374" t="s">
        <v>19</v>
      </c>
      <c r="Y7" s="375"/>
      <c r="Z7" s="374" t="s">
        <v>20</v>
      </c>
      <c r="AA7" s="375"/>
      <c r="AB7" s="374" t="s">
        <v>21</v>
      </c>
      <c r="AC7" s="375"/>
      <c r="AD7" s="374" t="s">
        <v>22</v>
      </c>
      <c r="AE7" s="375"/>
      <c r="AF7" s="360" t="s">
        <v>23</v>
      </c>
      <c r="AG7" s="360" t="s">
        <v>24</v>
      </c>
      <c r="AH7" s="360" t="s">
        <v>25</v>
      </c>
      <c r="AI7" s="360" t="s">
        <v>26</v>
      </c>
      <c r="AJ7" s="374" t="s">
        <v>27</v>
      </c>
      <c r="AK7" s="376"/>
      <c r="AL7" s="376"/>
      <c r="AM7" s="376"/>
      <c r="AN7" s="375"/>
      <c r="AO7" s="374" t="s">
        <v>28</v>
      </c>
      <c r="AP7" s="376"/>
      <c r="AQ7" s="375"/>
      <c r="AR7" s="360" t="s">
        <v>29</v>
      </c>
      <c r="AS7" s="176"/>
      <c r="AT7" s="161"/>
      <c r="AU7" s="161"/>
      <c r="AV7" s="161"/>
      <c r="AW7" s="161"/>
      <c r="AX7" s="161"/>
      <c r="AY7" s="161"/>
    </row>
    <row r="8" spans="2:51" x14ac:dyDescent="0.25">
      <c r="B8" s="377">
        <v>41973</v>
      </c>
      <c r="C8" s="378"/>
      <c r="D8" s="379" t="s">
        <v>30</v>
      </c>
      <c r="E8" s="380"/>
      <c r="F8" s="380"/>
      <c r="G8" s="381"/>
      <c r="H8" s="177"/>
      <c r="I8" s="379" t="s">
        <v>30</v>
      </c>
      <c r="J8" s="380"/>
      <c r="K8" s="381"/>
      <c r="L8" s="178"/>
      <c r="M8" s="178"/>
      <c r="N8" s="178"/>
      <c r="O8" s="177" t="s">
        <v>31</v>
      </c>
      <c r="P8" s="177" t="s">
        <v>31</v>
      </c>
      <c r="Q8" s="177" t="s">
        <v>32</v>
      </c>
      <c r="R8" s="177" t="s">
        <v>32</v>
      </c>
      <c r="S8" s="177" t="s">
        <v>31</v>
      </c>
      <c r="T8" s="177" t="s">
        <v>33</v>
      </c>
      <c r="U8" s="382" t="s">
        <v>34</v>
      </c>
      <c r="V8" s="382"/>
      <c r="W8" s="179" t="s">
        <v>35</v>
      </c>
      <c r="X8" s="383">
        <v>0</v>
      </c>
      <c r="Y8" s="384"/>
      <c r="Z8" s="385" t="s">
        <v>36</v>
      </c>
      <c r="AA8" s="386"/>
      <c r="AB8" s="383">
        <v>1185</v>
      </c>
      <c r="AC8" s="384"/>
      <c r="AD8" s="388">
        <v>800</v>
      </c>
      <c r="AE8" s="389"/>
      <c r="AF8" s="177"/>
      <c r="AG8" s="179">
        <f>AG34-AG10</f>
        <v>24905</v>
      </c>
      <c r="AH8" s="180"/>
      <c r="AI8" s="180"/>
      <c r="AJ8" s="177" t="s">
        <v>37</v>
      </c>
      <c r="AK8" s="177" t="s">
        <v>37</v>
      </c>
      <c r="AL8" s="177" t="s">
        <v>37</v>
      </c>
      <c r="AM8" s="177" t="s">
        <v>37</v>
      </c>
      <c r="AN8" s="177" t="s">
        <v>37</v>
      </c>
      <c r="AO8" s="177" t="s">
        <v>37</v>
      </c>
      <c r="AP8" s="177" t="s">
        <v>32</v>
      </c>
      <c r="AQ8" s="177" t="s">
        <v>32</v>
      </c>
      <c r="AR8" s="177" t="s">
        <v>38</v>
      </c>
      <c r="AS8" s="176"/>
      <c r="AV8" s="181" t="s">
        <v>39</v>
      </c>
    </row>
    <row r="9" spans="2:51" ht="60" x14ac:dyDescent="0.25">
      <c r="B9" s="390" t="s">
        <v>40</v>
      </c>
      <c r="C9" s="390"/>
      <c r="D9" s="391" t="s">
        <v>41</v>
      </c>
      <c r="E9" s="392"/>
      <c r="F9" s="393" t="s">
        <v>42</v>
      </c>
      <c r="G9" s="392"/>
      <c r="H9" s="394" t="s">
        <v>43</v>
      </c>
      <c r="I9" s="390" t="s">
        <v>44</v>
      </c>
      <c r="J9" s="390"/>
      <c r="K9" s="390"/>
      <c r="L9" s="360" t="s">
        <v>45</v>
      </c>
      <c r="M9" s="387" t="s">
        <v>46</v>
      </c>
      <c r="N9" s="182" t="s">
        <v>47</v>
      </c>
      <c r="O9" s="395" t="s">
        <v>48</v>
      </c>
      <c r="P9" s="395" t="s">
        <v>49</v>
      </c>
      <c r="Q9" s="183" t="s">
        <v>50</v>
      </c>
      <c r="R9" s="402" t="s">
        <v>51</v>
      </c>
      <c r="S9" s="403"/>
      <c r="T9" s="404"/>
      <c r="U9" s="361" t="s">
        <v>52</v>
      </c>
      <c r="V9" s="361" t="s">
        <v>53</v>
      </c>
      <c r="W9" s="390" t="s">
        <v>54</v>
      </c>
      <c r="X9" s="408" t="s">
        <v>55</v>
      </c>
      <c r="Y9" s="409"/>
      <c r="Z9" s="409"/>
      <c r="AA9" s="409"/>
      <c r="AB9" s="409"/>
      <c r="AC9" s="409"/>
      <c r="AD9" s="409"/>
      <c r="AE9" s="410"/>
      <c r="AF9" s="363" t="s">
        <v>56</v>
      </c>
      <c r="AG9" s="363" t="s">
        <v>57</v>
      </c>
      <c r="AH9" s="397" t="s">
        <v>58</v>
      </c>
      <c r="AI9" s="411" t="s">
        <v>59</v>
      </c>
      <c r="AJ9" s="361" t="s">
        <v>60</v>
      </c>
      <c r="AK9" s="361" t="s">
        <v>61</v>
      </c>
      <c r="AL9" s="361" t="s">
        <v>62</v>
      </c>
      <c r="AM9" s="361" t="s">
        <v>63</v>
      </c>
      <c r="AN9" s="361" t="s">
        <v>64</v>
      </c>
      <c r="AO9" s="361" t="s">
        <v>65</v>
      </c>
      <c r="AP9" s="361" t="s">
        <v>66</v>
      </c>
      <c r="AQ9" s="395" t="s">
        <v>67</v>
      </c>
      <c r="AR9" s="361" t="s">
        <v>68</v>
      </c>
      <c r="AS9" s="397" t="s">
        <v>69</v>
      </c>
      <c r="AV9" s="184" t="s">
        <v>70</v>
      </c>
      <c r="AW9" s="184" t="s">
        <v>71</v>
      </c>
      <c r="AY9" s="185" t="s">
        <v>72</v>
      </c>
    </row>
    <row r="10" spans="2:51" x14ac:dyDescent="0.25">
      <c r="B10" s="361" t="s">
        <v>73</v>
      </c>
      <c r="C10" s="361" t="s">
        <v>74</v>
      </c>
      <c r="D10" s="361" t="s">
        <v>75</v>
      </c>
      <c r="E10" s="361" t="s">
        <v>76</v>
      </c>
      <c r="F10" s="361" t="s">
        <v>75</v>
      </c>
      <c r="G10" s="361" t="s">
        <v>76</v>
      </c>
      <c r="H10" s="394"/>
      <c r="I10" s="361" t="s">
        <v>76</v>
      </c>
      <c r="J10" s="361" t="s">
        <v>76</v>
      </c>
      <c r="K10" s="361" t="s">
        <v>76</v>
      </c>
      <c r="L10" s="177" t="s">
        <v>30</v>
      </c>
      <c r="M10" s="387"/>
      <c r="N10" s="177" t="s">
        <v>30</v>
      </c>
      <c r="O10" s="396"/>
      <c r="P10" s="396"/>
      <c r="Q10" s="150">
        <f>'NOV 29'!Q34</f>
        <v>15918965</v>
      </c>
      <c r="R10" s="405"/>
      <c r="S10" s="406"/>
      <c r="T10" s="407"/>
      <c r="U10" s="361" t="s">
        <v>76</v>
      </c>
      <c r="V10" s="361" t="s">
        <v>76</v>
      </c>
      <c r="W10" s="390"/>
      <c r="X10" s="186" t="s">
        <v>77</v>
      </c>
      <c r="Y10" s="186" t="s">
        <v>78</v>
      </c>
      <c r="Z10" s="186" t="s">
        <v>79</v>
      </c>
      <c r="AA10" s="186" t="s">
        <v>80</v>
      </c>
      <c r="AB10" s="186" t="s">
        <v>81</v>
      </c>
      <c r="AC10" s="186" t="s">
        <v>82</v>
      </c>
      <c r="AD10" s="186" t="s">
        <v>83</v>
      </c>
      <c r="AE10" s="186" t="s">
        <v>84</v>
      </c>
      <c r="AF10" s="187"/>
      <c r="AG10" s="148">
        <f>'NOV 29'!AG34</f>
        <v>32794690</v>
      </c>
      <c r="AH10" s="397"/>
      <c r="AI10" s="412"/>
      <c r="AJ10" s="361" t="s">
        <v>85</v>
      </c>
      <c r="AK10" s="361" t="s">
        <v>85</v>
      </c>
      <c r="AL10" s="361" t="s">
        <v>85</v>
      </c>
      <c r="AM10" s="361" t="s">
        <v>85</v>
      </c>
      <c r="AN10" s="361" t="s">
        <v>85</v>
      </c>
      <c r="AO10" s="361" t="s">
        <v>85</v>
      </c>
      <c r="AP10" s="149">
        <f>'NOV 29'!AP34</f>
        <v>7225942</v>
      </c>
      <c r="AQ10" s="396"/>
      <c r="AR10" s="362" t="s">
        <v>86</v>
      </c>
      <c r="AS10" s="397"/>
      <c r="AV10" s="188" t="s">
        <v>87</v>
      </c>
      <c r="AW10" s="188" t="s">
        <v>88</v>
      </c>
      <c r="AY10" s="253" t="s">
        <v>330</v>
      </c>
    </row>
    <row r="11" spans="2:51" x14ac:dyDescent="0.25">
      <c r="B11" s="190">
        <v>2</v>
      </c>
      <c r="C11" s="190">
        <v>4.1666666666666664E-2</v>
      </c>
      <c r="D11" s="191">
        <v>10</v>
      </c>
      <c r="E11" s="192">
        <f>D11/1.42</f>
        <v>7.042253521126761</v>
      </c>
      <c r="F11" s="255">
        <v>66</v>
      </c>
      <c r="G11" s="192">
        <f>F11/1.42</f>
        <v>46.478873239436624</v>
      </c>
      <c r="H11" s="193" t="s">
        <v>89</v>
      </c>
      <c r="I11" s="193">
        <f>J11-(2/1.42)</f>
        <v>41.549295774647888</v>
      </c>
      <c r="J11" s="194">
        <f>(F11-5)/1.42</f>
        <v>42.95774647887324</v>
      </c>
      <c r="K11" s="193">
        <f>J11+(6/1.42)</f>
        <v>47.183098591549296</v>
      </c>
      <c r="L11" s="195">
        <v>14</v>
      </c>
      <c r="M11" s="196" t="s">
        <v>90</v>
      </c>
      <c r="N11" s="196">
        <v>11.4</v>
      </c>
      <c r="O11" s="197">
        <v>122</v>
      </c>
      <c r="P11" s="197">
        <v>90</v>
      </c>
      <c r="Q11" s="197">
        <v>15922716</v>
      </c>
      <c r="R11" s="198">
        <f>Q11-Q10</f>
        <v>3751</v>
      </c>
      <c r="S11" s="199">
        <f>R11*24/1000</f>
        <v>90.024000000000001</v>
      </c>
      <c r="T11" s="199">
        <f>R11/1000</f>
        <v>3.7509999999999999</v>
      </c>
      <c r="U11" s="200">
        <v>4.8</v>
      </c>
      <c r="V11" s="200">
        <f>U11</f>
        <v>4.8</v>
      </c>
      <c r="W11" s="262" t="s">
        <v>132</v>
      </c>
      <c r="X11" s="256">
        <v>0</v>
      </c>
      <c r="Y11" s="256">
        <v>0</v>
      </c>
      <c r="Z11" s="256">
        <v>1010</v>
      </c>
      <c r="AA11" s="256">
        <v>0</v>
      </c>
      <c r="AB11" s="256">
        <v>1110</v>
      </c>
      <c r="AC11" s="201" t="s">
        <v>91</v>
      </c>
      <c r="AD11" s="201" t="s">
        <v>91</v>
      </c>
      <c r="AE11" s="201" t="s">
        <v>91</v>
      </c>
      <c r="AF11" s="202" t="s">
        <v>91</v>
      </c>
      <c r="AG11" s="202">
        <v>32795338</v>
      </c>
      <c r="AH11" s="203">
        <f>IF(ISBLANK(AG11),"-",AG11-AG10)</f>
        <v>648</v>
      </c>
      <c r="AI11" s="204">
        <f>AH11/T11</f>
        <v>172.75393228472407</v>
      </c>
      <c r="AJ11" s="205">
        <v>0</v>
      </c>
      <c r="AK11" s="205">
        <v>0</v>
      </c>
      <c r="AL11" s="205">
        <v>1</v>
      </c>
      <c r="AM11" s="205">
        <v>0</v>
      </c>
      <c r="AN11" s="205">
        <v>1</v>
      </c>
      <c r="AO11" s="205">
        <v>0.4</v>
      </c>
      <c r="AP11" s="328">
        <v>7227196</v>
      </c>
      <c r="AQ11" s="256">
        <f>AP11-AP10</f>
        <v>1254</v>
      </c>
      <c r="AR11" s="206"/>
      <c r="AS11" s="207" t="s">
        <v>114</v>
      </c>
      <c r="AV11" s="188" t="s">
        <v>89</v>
      </c>
      <c r="AW11" s="188" t="s">
        <v>92</v>
      </c>
      <c r="AY11" s="253" t="s">
        <v>134</v>
      </c>
    </row>
    <row r="12" spans="2:51" x14ac:dyDescent="0.25">
      <c r="B12" s="190">
        <v>2.0416666666666701</v>
      </c>
      <c r="C12" s="190">
        <v>8.3333333333333329E-2</v>
      </c>
      <c r="D12" s="191">
        <v>13</v>
      </c>
      <c r="E12" s="192">
        <f t="shared" ref="E12:E34" si="0">D12/1.42</f>
        <v>9.1549295774647899</v>
      </c>
      <c r="F12" s="255">
        <v>66</v>
      </c>
      <c r="G12" s="192">
        <f t="shared" ref="G12:G34" si="1">F12/1.42</f>
        <v>46.478873239436624</v>
      </c>
      <c r="H12" s="193" t="s">
        <v>89</v>
      </c>
      <c r="I12" s="193">
        <f t="shared" ref="I12:I34" si="2">J12-(2/1.42)</f>
        <v>41.549295774647888</v>
      </c>
      <c r="J12" s="194">
        <f>(F12-5)/1.42</f>
        <v>42.95774647887324</v>
      </c>
      <c r="K12" s="193">
        <f>J12+(6/1.42)</f>
        <v>47.183098591549296</v>
      </c>
      <c r="L12" s="195">
        <v>14</v>
      </c>
      <c r="M12" s="196" t="s">
        <v>90</v>
      </c>
      <c r="N12" s="196">
        <v>11.2</v>
      </c>
      <c r="O12" s="197">
        <v>118</v>
      </c>
      <c r="P12" s="197">
        <v>85</v>
      </c>
      <c r="Q12" s="197">
        <v>15926353</v>
      </c>
      <c r="R12" s="198">
        <f t="shared" ref="R12:R34" si="3">Q12-Q11</f>
        <v>3637</v>
      </c>
      <c r="S12" s="199">
        <f t="shared" ref="S12:S34" si="4">R12*24/1000</f>
        <v>87.287999999999997</v>
      </c>
      <c r="T12" s="199">
        <f t="shared" ref="T12:T34" si="5">R12/1000</f>
        <v>3.637</v>
      </c>
      <c r="U12" s="200">
        <v>6.1</v>
      </c>
      <c r="V12" s="200">
        <f t="shared" ref="V12:V34" si="6">U12</f>
        <v>6.1</v>
      </c>
      <c r="W12" s="262" t="s">
        <v>132</v>
      </c>
      <c r="X12" s="256">
        <v>0</v>
      </c>
      <c r="Y12" s="256">
        <v>0</v>
      </c>
      <c r="Z12" s="256">
        <v>1014</v>
      </c>
      <c r="AA12" s="256">
        <v>0</v>
      </c>
      <c r="AB12" s="256">
        <v>1028</v>
      </c>
      <c r="AC12" s="201" t="s">
        <v>91</v>
      </c>
      <c r="AD12" s="201" t="s">
        <v>91</v>
      </c>
      <c r="AE12" s="201" t="s">
        <v>91</v>
      </c>
      <c r="AF12" s="202" t="s">
        <v>91</v>
      </c>
      <c r="AG12" s="202">
        <v>32795926</v>
      </c>
      <c r="AH12" s="203">
        <f>IF(ISBLANK(AG12),"-",AG12-AG11)</f>
        <v>588</v>
      </c>
      <c r="AI12" s="204">
        <f t="shared" ref="AI12:AI34" si="7">AH12/T12</f>
        <v>161.67170745119603</v>
      </c>
      <c r="AJ12" s="205">
        <v>0</v>
      </c>
      <c r="AK12" s="205">
        <v>0</v>
      </c>
      <c r="AL12" s="205">
        <v>1</v>
      </c>
      <c r="AM12" s="205">
        <v>0</v>
      </c>
      <c r="AN12" s="205">
        <v>1</v>
      </c>
      <c r="AO12" s="205">
        <v>0.4</v>
      </c>
      <c r="AP12" s="256">
        <v>7228513</v>
      </c>
      <c r="AQ12" s="256">
        <f t="shared" ref="AQ12:AQ34" si="8">AP12-AP11</f>
        <v>1317</v>
      </c>
      <c r="AR12" s="208"/>
      <c r="AS12" s="207" t="s">
        <v>114</v>
      </c>
      <c r="AV12" s="188" t="s">
        <v>93</v>
      </c>
      <c r="AW12" s="188" t="s">
        <v>94</v>
      </c>
      <c r="AY12" s="253" t="s">
        <v>308</v>
      </c>
    </row>
    <row r="13" spans="2:51" x14ac:dyDescent="0.25">
      <c r="B13" s="190">
        <v>2.0833333333333299</v>
      </c>
      <c r="C13" s="190">
        <v>0.125</v>
      </c>
      <c r="D13" s="191">
        <v>15</v>
      </c>
      <c r="E13" s="192">
        <f t="shared" si="0"/>
        <v>10.563380281690142</v>
      </c>
      <c r="F13" s="255">
        <v>66</v>
      </c>
      <c r="G13" s="192">
        <f t="shared" si="1"/>
        <v>46.478873239436624</v>
      </c>
      <c r="H13" s="193" t="s">
        <v>89</v>
      </c>
      <c r="I13" s="193">
        <f t="shared" si="2"/>
        <v>41.549295774647888</v>
      </c>
      <c r="J13" s="194">
        <f>(F13-5)/1.42</f>
        <v>42.95774647887324</v>
      </c>
      <c r="K13" s="193">
        <f>J13+(6/1.42)</f>
        <v>47.183098591549296</v>
      </c>
      <c r="L13" s="195">
        <v>14</v>
      </c>
      <c r="M13" s="196" t="s">
        <v>90</v>
      </c>
      <c r="N13" s="196">
        <v>11.2</v>
      </c>
      <c r="O13" s="197">
        <v>118</v>
      </c>
      <c r="P13" s="197">
        <v>84</v>
      </c>
      <c r="Q13" s="197">
        <v>15929831</v>
      </c>
      <c r="R13" s="198">
        <f t="shared" si="3"/>
        <v>3478</v>
      </c>
      <c r="S13" s="199">
        <f t="shared" si="4"/>
        <v>83.471999999999994</v>
      </c>
      <c r="T13" s="199">
        <f t="shared" si="5"/>
        <v>3.4780000000000002</v>
      </c>
      <c r="U13" s="200">
        <v>7.6</v>
      </c>
      <c r="V13" s="200">
        <f t="shared" si="6"/>
        <v>7.6</v>
      </c>
      <c r="W13" s="262" t="s">
        <v>132</v>
      </c>
      <c r="X13" s="256">
        <v>0</v>
      </c>
      <c r="Y13" s="256">
        <v>0</v>
      </c>
      <c r="Z13" s="256">
        <v>996</v>
      </c>
      <c r="AA13" s="256">
        <v>0</v>
      </c>
      <c r="AB13" s="256">
        <v>1008</v>
      </c>
      <c r="AC13" s="201" t="s">
        <v>91</v>
      </c>
      <c r="AD13" s="201" t="s">
        <v>91</v>
      </c>
      <c r="AE13" s="201" t="s">
        <v>91</v>
      </c>
      <c r="AF13" s="202" t="s">
        <v>91</v>
      </c>
      <c r="AG13" s="202">
        <v>32796474</v>
      </c>
      <c r="AH13" s="203">
        <f>IF(ISBLANK(AG13),"-",AG13-AG12)</f>
        <v>548</v>
      </c>
      <c r="AI13" s="204">
        <f t="shared" si="7"/>
        <v>157.56181713628521</v>
      </c>
      <c r="AJ13" s="205">
        <v>0</v>
      </c>
      <c r="AK13" s="205">
        <v>0</v>
      </c>
      <c r="AL13" s="205">
        <v>1</v>
      </c>
      <c r="AM13" s="205">
        <v>0</v>
      </c>
      <c r="AN13" s="205">
        <v>1</v>
      </c>
      <c r="AO13" s="205">
        <v>0.4</v>
      </c>
      <c r="AP13" s="256">
        <v>7229855</v>
      </c>
      <c r="AQ13" s="256">
        <f t="shared" si="8"/>
        <v>1342</v>
      </c>
      <c r="AR13" s="206"/>
      <c r="AS13" s="207" t="s">
        <v>114</v>
      </c>
      <c r="AV13" s="188" t="s">
        <v>95</v>
      </c>
      <c r="AW13" s="188" t="s">
        <v>96</v>
      </c>
      <c r="AY13" s="253" t="s">
        <v>136</v>
      </c>
    </row>
    <row r="14" spans="2:51" x14ac:dyDescent="0.25">
      <c r="B14" s="190">
        <v>2.125</v>
      </c>
      <c r="C14" s="190">
        <v>0.16666666666666699</v>
      </c>
      <c r="D14" s="191">
        <v>16</v>
      </c>
      <c r="E14" s="192">
        <f t="shared" si="0"/>
        <v>11.267605633802818</v>
      </c>
      <c r="F14" s="255">
        <v>66</v>
      </c>
      <c r="G14" s="192">
        <f t="shared" si="1"/>
        <v>46.478873239436624</v>
      </c>
      <c r="H14" s="193" t="s">
        <v>89</v>
      </c>
      <c r="I14" s="193">
        <f t="shared" si="2"/>
        <v>41.549295774647888</v>
      </c>
      <c r="J14" s="194">
        <f>(F14-5)/1.42</f>
        <v>42.95774647887324</v>
      </c>
      <c r="K14" s="193">
        <f>J14+(6/1.42)</f>
        <v>47.183098591549296</v>
      </c>
      <c r="L14" s="195">
        <v>14</v>
      </c>
      <c r="M14" s="196" t="s">
        <v>90</v>
      </c>
      <c r="N14" s="196">
        <v>12.8</v>
      </c>
      <c r="O14" s="197">
        <v>114</v>
      </c>
      <c r="P14" s="197">
        <v>81</v>
      </c>
      <c r="Q14" s="197">
        <v>15933340</v>
      </c>
      <c r="R14" s="198">
        <f t="shared" si="3"/>
        <v>3509</v>
      </c>
      <c r="S14" s="199">
        <f t="shared" si="4"/>
        <v>84.215999999999994</v>
      </c>
      <c r="T14" s="199">
        <f t="shared" si="5"/>
        <v>3.5089999999999999</v>
      </c>
      <c r="U14" s="200">
        <v>8.8000000000000007</v>
      </c>
      <c r="V14" s="200">
        <f t="shared" si="6"/>
        <v>8.8000000000000007</v>
      </c>
      <c r="W14" s="262" t="s">
        <v>132</v>
      </c>
      <c r="X14" s="256">
        <v>0</v>
      </c>
      <c r="Y14" s="256">
        <v>0</v>
      </c>
      <c r="Z14" s="256">
        <v>985</v>
      </c>
      <c r="AA14" s="256">
        <v>0</v>
      </c>
      <c r="AB14" s="256">
        <v>1008</v>
      </c>
      <c r="AC14" s="201" t="s">
        <v>91</v>
      </c>
      <c r="AD14" s="201" t="s">
        <v>91</v>
      </c>
      <c r="AE14" s="201" t="s">
        <v>91</v>
      </c>
      <c r="AF14" s="202" t="s">
        <v>91</v>
      </c>
      <c r="AG14" s="202">
        <v>32797014</v>
      </c>
      <c r="AH14" s="203">
        <f t="shared" ref="AH14:AH34" si="9">IF(ISBLANK(AG14),"-",AG14-AG13)</f>
        <v>540</v>
      </c>
      <c r="AI14" s="204">
        <f t="shared" si="7"/>
        <v>153.88999715018525</v>
      </c>
      <c r="AJ14" s="205">
        <v>0</v>
      </c>
      <c r="AK14" s="205">
        <v>0</v>
      </c>
      <c r="AL14" s="205">
        <v>1</v>
      </c>
      <c r="AM14" s="205">
        <v>0</v>
      </c>
      <c r="AN14" s="205">
        <v>1</v>
      </c>
      <c r="AO14" s="205">
        <v>0.4</v>
      </c>
      <c r="AP14" s="256">
        <v>7231133</v>
      </c>
      <c r="AQ14" s="256">
        <f t="shared" si="8"/>
        <v>1278</v>
      </c>
      <c r="AR14" s="206"/>
      <c r="AS14" s="207" t="s">
        <v>114</v>
      </c>
      <c r="AT14" s="209"/>
      <c r="AV14" s="188" t="s">
        <v>97</v>
      </c>
      <c r="AW14" s="188" t="s">
        <v>98</v>
      </c>
      <c r="AY14" s="253" t="s">
        <v>135</v>
      </c>
    </row>
    <row r="15" spans="2:51" x14ac:dyDescent="0.25">
      <c r="B15" s="190">
        <v>2.1666666666666701</v>
      </c>
      <c r="C15" s="190">
        <v>0.20833333333333301</v>
      </c>
      <c r="D15" s="191">
        <v>31</v>
      </c>
      <c r="E15" s="192">
        <f t="shared" si="0"/>
        <v>21.83098591549296</v>
      </c>
      <c r="F15" s="255">
        <v>66</v>
      </c>
      <c r="G15" s="192">
        <f t="shared" si="1"/>
        <v>46.478873239436624</v>
      </c>
      <c r="H15" s="193" t="s">
        <v>89</v>
      </c>
      <c r="I15" s="193">
        <f t="shared" si="2"/>
        <v>41.549295774647888</v>
      </c>
      <c r="J15" s="194">
        <f>(F15-5)/1.42</f>
        <v>42.95774647887324</v>
      </c>
      <c r="K15" s="193">
        <f>J15+(6/1.42)</f>
        <v>47.183098591549296</v>
      </c>
      <c r="L15" s="195">
        <v>18</v>
      </c>
      <c r="M15" s="196" t="s">
        <v>90</v>
      </c>
      <c r="N15" s="196">
        <v>13.1</v>
      </c>
      <c r="O15" s="197">
        <v>90</v>
      </c>
      <c r="P15" s="197">
        <v>92</v>
      </c>
      <c r="Q15" s="197">
        <v>15937024</v>
      </c>
      <c r="R15" s="198">
        <f t="shared" si="3"/>
        <v>3684</v>
      </c>
      <c r="S15" s="199">
        <f t="shared" si="4"/>
        <v>88.415999999999997</v>
      </c>
      <c r="T15" s="199">
        <f t="shared" si="5"/>
        <v>3.6840000000000002</v>
      </c>
      <c r="U15" s="200">
        <v>9.5</v>
      </c>
      <c r="V15" s="200">
        <f t="shared" si="6"/>
        <v>9.5</v>
      </c>
      <c r="W15" s="262" t="s">
        <v>132</v>
      </c>
      <c r="X15" s="256">
        <v>0</v>
      </c>
      <c r="Y15" s="256">
        <v>0</v>
      </c>
      <c r="Z15" s="256">
        <v>921</v>
      </c>
      <c r="AA15" s="256">
        <v>0</v>
      </c>
      <c r="AB15" s="256">
        <v>1008</v>
      </c>
      <c r="AC15" s="201" t="s">
        <v>91</v>
      </c>
      <c r="AD15" s="201" t="s">
        <v>91</v>
      </c>
      <c r="AE15" s="201" t="s">
        <v>91</v>
      </c>
      <c r="AF15" s="202" t="s">
        <v>91</v>
      </c>
      <c r="AG15" s="202">
        <v>32797550</v>
      </c>
      <c r="AH15" s="203">
        <f t="shared" si="9"/>
        <v>536</v>
      </c>
      <c r="AI15" s="204">
        <f t="shared" si="7"/>
        <v>145.49402823018457</v>
      </c>
      <c r="AJ15" s="205">
        <v>0</v>
      </c>
      <c r="AK15" s="205">
        <v>0</v>
      </c>
      <c r="AL15" s="205">
        <v>1</v>
      </c>
      <c r="AM15" s="205">
        <v>0</v>
      </c>
      <c r="AN15" s="205">
        <v>1</v>
      </c>
      <c r="AO15" s="205">
        <v>0.4</v>
      </c>
      <c r="AP15" s="256">
        <v>7232055</v>
      </c>
      <c r="AQ15" s="256">
        <f t="shared" si="8"/>
        <v>922</v>
      </c>
      <c r="AR15" s="206"/>
      <c r="AS15" s="207" t="s">
        <v>114</v>
      </c>
      <c r="AV15" s="188" t="s">
        <v>99</v>
      </c>
      <c r="AW15" s="188" t="s">
        <v>100</v>
      </c>
      <c r="AY15" s="253" t="s">
        <v>143</v>
      </c>
    </row>
    <row r="16" spans="2:51" x14ac:dyDescent="0.25">
      <c r="B16" s="190">
        <v>2.2083333333333299</v>
      </c>
      <c r="C16" s="190">
        <v>0.25</v>
      </c>
      <c r="D16" s="191">
        <v>26</v>
      </c>
      <c r="E16" s="192">
        <f t="shared" si="0"/>
        <v>18.30985915492958</v>
      </c>
      <c r="F16" s="210">
        <v>68</v>
      </c>
      <c r="G16" s="192">
        <f t="shared" si="1"/>
        <v>47.887323943661976</v>
      </c>
      <c r="H16" s="193" t="s">
        <v>89</v>
      </c>
      <c r="I16" s="193">
        <f t="shared" si="2"/>
        <v>46.478873239436624</v>
      </c>
      <c r="J16" s="194">
        <f t="shared" ref="J16:J25" si="10">F16/1.42</f>
        <v>47.887323943661976</v>
      </c>
      <c r="K16" s="193">
        <f>J16+1.42</f>
        <v>49.307323943661977</v>
      </c>
      <c r="L16" s="195">
        <v>19</v>
      </c>
      <c r="M16" s="196" t="s">
        <v>101</v>
      </c>
      <c r="N16" s="196">
        <v>13.1</v>
      </c>
      <c r="O16" s="197">
        <v>105</v>
      </c>
      <c r="P16" s="197">
        <v>105</v>
      </c>
      <c r="Q16" s="197">
        <v>15940806</v>
      </c>
      <c r="R16" s="198">
        <f t="shared" si="3"/>
        <v>3782</v>
      </c>
      <c r="S16" s="199">
        <f t="shared" si="4"/>
        <v>90.768000000000001</v>
      </c>
      <c r="T16" s="199">
        <f t="shared" si="5"/>
        <v>3.782</v>
      </c>
      <c r="U16" s="200">
        <v>9.5</v>
      </c>
      <c r="V16" s="200">
        <f t="shared" si="6"/>
        <v>9.5</v>
      </c>
      <c r="W16" s="262" t="s">
        <v>132</v>
      </c>
      <c r="X16" s="256">
        <v>0</v>
      </c>
      <c r="Y16" s="256">
        <v>0</v>
      </c>
      <c r="Z16" s="256">
        <v>980</v>
      </c>
      <c r="AA16" s="256">
        <v>0</v>
      </c>
      <c r="AB16" s="256">
        <v>987</v>
      </c>
      <c r="AC16" s="201" t="s">
        <v>91</v>
      </c>
      <c r="AD16" s="201" t="s">
        <v>91</v>
      </c>
      <c r="AE16" s="201" t="s">
        <v>91</v>
      </c>
      <c r="AF16" s="202" t="s">
        <v>91</v>
      </c>
      <c r="AG16" s="202">
        <v>32798036</v>
      </c>
      <c r="AH16" s="203">
        <f t="shared" si="9"/>
        <v>486</v>
      </c>
      <c r="AI16" s="204">
        <f t="shared" si="7"/>
        <v>128.50343733474352</v>
      </c>
      <c r="AJ16" s="205">
        <v>0</v>
      </c>
      <c r="AK16" s="205">
        <v>0</v>
      </c>
      <c r="AL16" s="205">
        <v>1</v>
      </c>
      <c r="AM16" s="205">
        <v>0</v>
      </c>
      <c r="AN16" s="205">
        <v>1</v>
      </c>
      <c r="AO16" s="329">
        <v>0</v>
      </c>
      <c r="AP16" s="256">
        <v>7232055</v>
      </c>
      <c r="AQ16" s="256">
        <f t="shared" si="8"/>
        <v>0</v>
      </c>
      <c r="AR16" s="208"/>
      <c r="AS16" s="207" t="s">
        <v>102</v>
      </c>
      <c r="AV16" s="188" t="s">
        <v>103</v>
      </c>
      <c r="AW16" s="188" t="s">
        <v>104</v>
      </c>
      <c r="AY16" s="253" t="s">
        <v>133</v>
      </c>
    </row>
    <row r="17" spans="1:51" x14ac:dyDescent="0.25">
      <c r="B17" s="190">
        <v>2.25</v>
      </c>
      <c r="C17" s="190">
        <v>0.29166666666666702</v>
      </c>
      <c r="D17" s="191">
        <v>16</v>
      </c>
      <c r="E17" s="192">
        <f t="shared" si="0"/>
        <v>11.267605633802818</v>
      </c>
      <c r="F17" s="210">
        <v>83</v>
      </c>
      <c r="G17" s="192">
        <f t="shared" si="1"/>
        <v>58.450704225352112</v>
      </c>
      <c r="H17" s="193" t="s">
        <v>89</v>
      </c>
      <c r="I17" s="193">
        <f t="shared" si="2"/>
        <v>57.04225352112676</v>
      </c>
      <c r="J17" s="194">
        <f t="shared" si="10"/>
        <v>58.450704225352112</v>
      </c>
      <c r="K17" s="193">
        <f t="shared" ref="K17:K22" si="11">J17+1.42</f>
        <v>59.870704225352114</v>
      </c>
      <c r="L17" s="195">
        <v>19</v>
      </c>
      <c r="M17" s="196" t="s">
        <v>101</v>
      </c>
      <c r="N17" s="196">
        <v>16.7</v>
      </c>
      <c r="O17" s="197">
        <v>136</v>
      </c>
      <c r="P17" s="197">
        <v>134</v>
      </c>
      <c r="Q17" s="197">
        <v>15946077</v>
      </c>
      <c r="R17" s="198">
        <f t="shared" si="3"/>
        <v>5271</v>
      </c>
      <c r="S17" s="199">
        <f t="shared" si="4"/>
        <v>126.504</v>
      </c>
      <c r="T17" s="199">
        <f t="shared" si="5"/>
        <v>5.2709999999999999</v>
      </c>
      <c r="U17" s="200">
        <v>9.5</v>
      </c>
      <c r="V17" s="200">
        <f t="shared" si="6"/>
        <v>9.5</v>
      </c>
      <c r="W17" s="262" t="s">
        <v>149</v>
      </c>
      <c r="X17" s="256">
        <v>0</v>
      </c>
      <c r="Y17" s="256">
        <v>0</v>
      </c>
      <c r="Z17" s="256">
        <v>1115</v>
      </c>
      <c r="AA17" s="256">
        <v>1185</v>
      </c>
      <c r="AB17" s="256">
        <v>1119</v>
      </c>
      <c r="AC17" s="201" t="s">
        <v>91</v>
      </c>
      <c r="AD17" s="201" t="s">
        <v>91</v>
      </c>
      <c r="AE17" s="201" t="s">
        <v>91</v>
      </c>
      <c r="AF17" s="202" t="s">
        <v>91</v>
      </c>
      <c r="AG17" s="202">
        <v>32799014</v>
      </c>
      <c r="AH17" s="203">
        <f t="shared" si="9"/>
        <v>978</v>
      </c>
      <c r="AI17" s="204">
        <f t="shared" si="7"/>
        <v>185.54354012521344</v>
      </c>
      <c r="AJ17" s="205">
        <v>0</v>
      </c>
      <c r="AK17" s="205">
        <v>0</v>
      </c>
      <c r="AL17" s="205">
        <v>1</v>
      </c>
      <c r="AM17" s="205">
        <v>1</v>
      </c>
      <c r="AN17" s="205">
        <v>1</v>
      </c>
      <c r="AO17" s="329">
        <v>0</v>
      </c>
      <c r="AP17" s="256">
        <v>7232055</v>
      </c>
      <c r="AQ17" s="256">
        <f t="shared" si="8"/>
        <v>0</v>
      </c>
      <c r="AR17" s="206"/>
      <c r="AS17" s="207" t="s">
        <v>102</v>
      </c>
      <c r="AT17" s="209"/>
      <c r="AV17" s="188" t="s">
        <v>105</v>
      </c>
      <c r="AW17" s="188" t="s">
        <v>106</v>
      </c>
      <c r="AY17" s="257"/>
    </row>
    <row r="18" spans="1:51" x14ac:dyDescent="0.25">
      <c r="B18" s="190">
        <v>2.2916666666666701</v>
      </c>
      <c r="C18" s="190">
        <v>0.33333333333333298</v>
      </c>
      <c r="D18" s="191">
        <v>10</v>
      </c>
      <c r="E18" s="192">
        <f t="shared" si="0"/>
        <v>7.042253521126761</v>
      </c>
      <c r="F18" s="210">
        <v>83</v>
      </c>
      <c r="G18" s="192">
        <f t="shared" si="1"/>
        <v>58.450704225352112</v>
      </c>
      <c r="H18" s="193" t="s">
        <v>89</v>
      </c>
      <c r="I18" s="193">
        <f t="shared" si="2"/>
        <v>57.04225352112676</v>
      </c>
      <c r="J18" s="194">
        <f t="shared" si="10"/>
        <v>58.450704225352112</v>
      </c>
      <c r="K18" s="193">
        <f t="shared" si="11"/>
        <v>59.870704225352114</v>
      </c>
      <c r="L18" s="195">
        <v>19</v>
      </c>
      <c r="M18" s="196" t="s">
        <v>101</v>
      </c>
      <c r="N18" s="196">
        <v>17.3</v>
      </c>
      <c r="O18" s="197">
        <v>145</v>
      </c>
      <c r="P18" s="197">
        <v>143</v>
      </c>
      <c r="Q18" s="197">
        <v>15951896</v>
      </c>
      <c r="R18" s="198">
        <f t="shared" si="3"/>
        <v>5819</v>
      </c>
      <c r="S18" s="199">
        <f t="shared" si="4"/>
        <v>139.65600000000001</v>
      </c>
      <c r="T18" s="199">
        <f t="shared" si="5"/>
        <v>5.819</v>
      </c>
      <c r="U18" s="200">
        <v>9.5</v>
      </c>
      <c r="V18" s="200">
        <f t="shared" si="6"/>
        <v>9.5</v>
      </c>
      <c r="W18" s="262" t="s">
        <v>149</v>
      </c>
      <c r="X18" s="256">
        <v>0</v>
      </c>
      <c r="Y18" s="256">
        <v>0</v>
      </c>
      <c r="Z18" s="256">
        <v>1196</v>
      </c>
      <c r="AA18" s="256">
        <v>1185</v>
      </c>
      <c r="AB18" s="256">
        <v>1198</v>
      </c>
      <c r="AC18" s="201" t="s">
        <v>91</v>
      </c>
      <c r="AD18" s="201" t="s">
        <v>91</v>
      </c>
      <c r="AE18" s="201" t="s">
        <v>91</v>
      </c>
      <c r="AF18" s="202" t="s">
        <v>91</v>
      </c>
      <c r="AG18" s="202">
        <v>32800236</v>
      </c>
      <c r="AH18" s="203">
        <f t="shared" si="9"/>
        <v>1222</v>
      </c>
      <c r="AI18" s="204">
        <f t="shared" si="7"/>
        <v>210.00171850833476</v>
      </c>
      <c r="AJ18" s="205">
        <v>0</v>
      </c>
      <c r="AK18" s="205">
        <v>0</v>
      </c>
      <c r="AL18" s="205">
        <v>1</v>
      </c>
      <c r="AM18" s="205">
        <v>1</v>
      </c>
      <c r="AN18" s="205">
        <v>1</v>
      </c>
      <c r="AO18" s="329">
        <v>0</v>
      </c>
      <c r="AP18" s="256">
        <v>7232055</v>
      </c>
      <c r="AQ18" s="256">
        <f t="shared" si="8"/>
        <v>0</v>
      </c>
      <c r="AR18" s="206"/>
      <c r="AS18" s="207" t="s">
        <v>102</v>
      </c>
      <c r="AV18" s="188" t="s">
        <v>107</v>
      </c>
      <c r="AW18" s="188" t="s">
        <v>108</v>
      </c>
      <c r="AY18" s="257"/>
    </row>
    <row r="19" spans="1:51" x14ac:dyDescent="0.25">
      <c r="B19" s="190">
        <v>2.3333333333333299</v>
      </c>
      <c r="C19" s="190">
        <v>0.375</v>
      </c>
      <c r="D19" s="191">
        <v>8</v>
      </c>
      <c r="E19" s="192">
        <f t="shared" si="0"/>
        <v>5.6338028169014089</v>
      </c>
      <c r="F19" s="210">
        <v>83</v>
      </c>
      <c r="G19" s="192">
        <f t="shared" si="1"/>
        <v>58.450704225352112</v>
      </c>
      <c r="H19" s="193" t="s">
        <v>89</v>
      </c>
      <c r="I19" s="193">
        <f t="shared" si="2"/>
        <v>57.04225352112676</v>
      </c>
      <c r="J19" s="194">
        <f t="shared" si="10"/>
        <v>58.450704225352112</v>
      </c>
      <c r="K19" s="193">
        <f t="shared" si="11"/>
        <v>59.870704225352114</v>
      </c>
      <c r="L19" s="195">
        <v>19</v>
      </c>
      <c r="M19" s="196" t="s">
        <v>101</v>
      </c>
      <c r="N19" s="196">
        <v>18.399999999999999</v>
      </c>
      <c r="O19" s="197">
        <v>141</v>
      </c>
      <c r="P19" s="197">
        <v>145</v>
      </c>
      <c r="Q19" s="197">
        <v>15958000</v>
      </c>
      <c r="R19" s="198">
        <f t="shared" si="3"/>
        <v>6104</v>
      </c>
      <c r="S19" s="199">
        <f t="shared" si="4"/>
        <v>146.49600000000001</v>
      </c>
      <c r="T19" s="199">
        <f t="shared" si="5"/>
        <v>6.1040000000000001</v>
      </c>
      <c r="U19" s="200">
        <v>9.1999999999999993</v>
      </c>
      <c r="V19" s="200">
        <f t="shared" si="6"/>
        <v>9.1999999999999993</v>
      </c>
      <c r="W19" s="262" t="s">
        <v>152</v>
      </c>
      <c r="X19" s="256">
        <v>0</v>
      </c>
      <c r="Y19" s="256">
        <v>1042</v>
      </c>
      <c r="Z19" s="256">
        <v>1196</v>
      </c>
      <c r="AA19" s="256">
        <v>1185</v>
      </c>
      <c r="AB19" s="256">
        <v>1198</v>
      </c>
      <c r="AC19" s="201" t="s">
        <v>91</v>
      </c>
      <c r="AD19" s="201" t="s">
        <v>91</v>
      </c>
      <c r="AE19" s="201" t="s">
        <v>91</v>
      </c>
      <c r="AF19" s="202" t="s">
        <v>91</v>
      </c>
      <c r="AG19" s="202">
        <v>32801587</v>
      </c>
      <c r="AH19" s="203">
        <f t="shared" si="9"/>
        <v>1351</v>
      </c>
      <c r="AI19" s="204">
        <f t="shared" si="7"/>
        <v>221.3302752293578</v>
      </c>
      <c r="AJ19" s="205">
        <v>0</v>
      </c>
      <c r="AK19" s="205">
        <v>1</v>
      </c>
      <c r="AL19" s="205">
        <v>1</v>
      </c>
      <c r="AM19" s="205">
        <v>1</v>
      </c>
      <c r="AN19" s="205">
        <v>1</v>
      </c>
      <c r="AO19" s="329">
        <v>0</v>
      </c>
      <c r="AP19" s="256">
        <v>7232055</v>
      </c>
      <c r="AQ19" s="256">
        <f t="shared" si="8"/>
        <v>0</v>
      </c>
      <c r="AR19" s="206"/>
      <c r="AS19" s="207" t="s">
        <v>102</v>
      </c>
      <c r="AV19" s="188" t="s">
        <v>109</v>
      </c>
      <c r="AW19" s="188" t="s">
        <v>110</v>
      </c>
      <c r="AY19" s="257"/>
    </row>
    <row r="20" spans="1:51" x14ac:dyDescent="0.25">
      <c r="B20" s="190">
        <v>2.375</v>
      </c>
      <c r="C20" s="190">
        <v>0.41666666666666669</v>
      </c>
      <c r="D20" s="191">
        <v>7</v>
      </c>
      <c r="E20" s="192">
        <f t="shared" si="0"/>
        <v>4.9295774647887329</v>
      </c>
      <c r="F20" s="210">
        <v>83</v>
      </c>
      <c r="G20" s="192">
        <f t="shared" si="1"/>
        <v>58.450704225352112</v>
      </c>
      <c r="H20" s="193" t="s">
        <v>89</v>
      </c>
      <c r="I20" s="193">
        <f t="shared" si="2"/>
        <v>57.04225352112676</v>
      </c>
      <c r="J20" s="194">
        <f t="shared" si="10"/>
        <v>58.450704225352112</v>
      </c>
      <c r="K20" s="193">
        <f t="shared" si="11"/>
        <v>59.870704225352114</v>
      </c>
      <c r="L20" s="195">
        <v>19</v>
      </c>
      <c r="M20" s="196" t="s">
        <v>101</v>
      </c>
      <c r="N20" s="196">
        <v>17.7</v>
      </c>
      <c r="O20" s="197">
        <v>134</v>
      </c>
      <c r="P20" s="197">
        <v>148</v>
      </c>
      <c r="Q20" s="197">
        <v>15964133</v>
      </c>
      <c r="R20" s="198">
        <f t="shared" si="3"/>
        <v>6133</v>
      </c>
      <c r="S20" s="199">
        <f t="shared" si="4"/>
        <v>147.19200000000001</v>
      </c>
      <c r="T20" s="199">
        <f t="shared" si="5"/>
        <v>6.133</v>
      </c>
      <c r="U20" s="200">
        <v>8.6</v>
      </c>
      <c r="V20" s="200">
        <f t="shared" si="6"/>
        <v>8.6</v>
      </c>
      <c r="W20" s="262" t="s">
        <v>152</v>
      </c>
      <c r="X20" s="256">
        <v>0</v>
      </c>
      <c r="Y20" s="256">
        <v>1077</v>
      </c>
      <c r="Z20" s="256">
        <v>1196</v>
      </c>
      <c r="AA20" s="256">
        <v>1185</v>
      </c>
      <c r="AB20" s="256">
        <v>1198</v>
      </c>
      <c r="AC20" s="201" t="s">
        <v>91</v>
      </c>
      <c r="AD20" s="201" t="s">
        <v>91</v>
      </c>
      <c r="AE20" s="201" t="s">
        <v>91</v>
      </c>
      <c r="AF20" s="202" t="s">
        <v>91</v>
      </c>
      <c r="AG20" s="202">
        <v>32802968</v>
      </c>
      <c r="AH20" s="203">
        <f t="shared" si="9"/>
        <v>1381</v>
      </c>
      <c r="AI20" s="204">
        <f t="shared" si="7"/>
        <v>225.17528126528615</v>
      </c>
      <c r="AJ20" s="205">
        <v>0</v>
      </c>
      <c r="AK20" s="205">
        <v>1</v>
      </c>
      <c r="AL20" s="205">
        <v>1</v>
      </c>
      <c r="AM20" s="205">
        <v>1</v>
      </c>
      <c r="AN20" s="205">
        <v>1</v>
      </c>
      <c r="AO20" s="329">
        <v>0</v>
      </c>
      <c r="AP20" s="256">
        <v>7232055</v>
      </c>
      <c r="AQ20" s="256">
        <f t="shared" si="8"/>
        <v>0</v>
      </c>
      <c r="AR20" s="208"/>
      <c r="AS20" s="207" t="s">
        <v>102</v>
      </c>
      <c r="AY20" s="257"/>
    </row>
    <row r="21" spans="1:51" x14ac:dyDescent="0.25">
      <c r="B21" s="190">
        <v>2.4166666666666701</v>
      </c>
      <c r="C21" s="190">
        <v>0.45833333333333298</v>
      </c>
      <c r="D21" s="191">
        <v>8</v>
      </c>
      <c r="E21" s="192">
        <f t="shared" si="0"/>
        <v>5.6338028169014089</v>
      </c>
      <c r="F21" s="210">
        <v>83</v>
      </c>
      <c r="G21" s="192">
        <f t="shared" si="1"/>
        <v>58.450704225352112</v>
      </c>
      <c r="H21" s="193" t="s">
        <v>89</v>
      </c>
      <c r="I21" s="193">
        <f t="shared" si="2"/>
        <v>57.04225352112676</v>
      </c>
      <c r="J21" s="194">
        <f t="shared" si="10"/>
        <v>58.450704225352112</v>
      </c>
      <c r="K21" s="193">
        <f t="shared" si="11"/>
        <v>59.870704225352114</v>
      </c>
      <c r="L21" s="195">
        <v>19</v>
      </c>
      <c r="M21" s="196" t="s">
        <v>101</v>
      </c>
      <c r="N21" s="196">
        <v>17.7</v>
      </c>
      <c r="O21" s="197">
        <v>136</v>
      </c>
      <c r="P21" s="197">
        <v>150</v>
      </c>
      <c r="Q21" s="197">
        <v>15970309</v>
      </c>
      <c r="R21" s="198">
        <f>Q21-Q20</f>
        <v>6176</v>
      </c>
      <c r="S21" s="199">
        <f t="shared" si="4"/>
        <v>148.22399999999999</v>
      </c>
      <c r="T21" s="199">
        <f t="shared" si="5"/>
        <v>6.1760000000000002</v>
      </c>
      <c r="U21" s="200">
        <v>7.9</v>
      </c>
      <c r="V21" s="200">
        <f t="shared" si="6"/>
        <v>7.9</v>
      </c>
      <c r="W21" s="262" t="s">
        <v>152</v>
      </c>
      <c r="X21" s="256">
        <v>0</v>
      </c>
      <c r="Y21" s="256">
        <v>1074</v>
      </c>
      <c r="Z21" s="256">
        <v>1196</v>
      </c>
      <c r="AA21" s="256">
        <v>1185</v>
      </c>
      <c r="AB21" s="256">
        <v>1198</v>
      </c>
      <c r="AC21" s="201" t="s">
        <v>91</v>
      </c>
      <c r="AD21" s="201" t="s">
        <v>91</v>
      </c>
      <c r="AE21" s="201" t="s">
        <v>91</v>
      </c>
      <c r="AF21" s="202" t="s">
        <v>91</v>
      </c>
      <c r="AG21" s="202">
        <v>32804365</v>
      </c>
      <c r="AH21" s="203">
        <f t="shared" si="9"/>
        <v>1397</v>
      </c>
      <c r="AI21" s="204">
        <f t="shared" si="7"/>
        <v>226.19818652849742</v>
      </c>
      <c r="AJ21" s="205">
        <v>0</v>
      </c>
      <c r="AK21" s="205">
        <v>1</v>
      </c>
      <c r="AL21" s="205">
        <v>1</v>
      </c>
      <c r="AM21" s="205">
        <v>1</v>
      </c>
      <c r="AN21" s="205">
        <v>1</v>
      </c>
      <c r="AO21" s="329">
        <v>0</v>
      </c>
      <c r="AP21" s="256">
        <v>7232055</v>
      </c>
      <c r="AQ21" s="256">
        <f t="shared" si="8"/>
        <v>0</v>
      </c>
      <c r="AR21" s="206"/>
      <c r="AS21" s="207" t="s">
        <v>102</v>
      </c>
      <c r="AY21" s="257"/>
    </row>
    <row r="22" spans="1:51" x14ac:dyDescent="0.25">
      <c r="B22" s="190">
        <v>2.4583333333333299</v>
      </c>
      <c r="C22" s="190">
        <v>0.5</v>
      </c>
      <c r="D22" s="191">
        <v>6</v>
      </c>
      <c r="E22" s="192">
        <f t="shared" si="0"/>
        <v>4.2253521126760569</v>
      </c>
      <c r="F22" s="210">
        <v>83</v>
      </c>
      <c r="G22" s="192">
        <f t="shared" si="1"/>
        <v>58.450704225352112</v>
      </c>
      <c r="H22" s="193" t="s">
        <v>89</v>
      </c>
      <c r="I22" s="193">
        <f t="shared" si="2"/>
        <v>57.04225352112676</v>
      </c>
      <c r="J22" s="194">
        <f t="shared" si="10"/>
        <v>58.450704225352112</v>
      </c>
      <c r="K22" s="193">
        <f t="shared" si="11"/>
        <v>59.870704225352114</v>
      </c>
      <c r="L22" s="195">
        <v>19</v>
      </c>
      <c r="M22" s="196" t="s">
        <v>101</v>
      </c>
      <c r="N22" s="196">
        <v>17.3</v>
      </c>
      <c r="O22" s="197">
        <v>128</v>
      </c>
      <c r="P22" s="197">
        <v>146</v>
      </c>
      <c r="Q22" s="197">
        <v>15976512</v>
      </c>
      <c r="R22" s="198">
        <f t="shared" si="3"/>
        <v>6203</v>
      </c>
      <c r="S22" s="199">
        <f t="shared" si="4"/>
        <v>148.87200000000001</v>
      </c>
      <c r="T22" s="199">
        <f t="shared" si="5"/>
        <v>6.2030000000000003</v>
      </c>
      <c r="U22" s="200">
        <v>6.9</v>
      </c>
      <c r="V22" s="200">
        <f t="shared" si="6"/>
        <v>6.9</v>
      </c>
      <c r="W22" s="262" t="s">
        <v>152</v>
      </c>
      <c r="X22" s="256">
        <v>0</v>
      </c>
      <c r="Y22" s="256">
        <v>1147</v>
      </c>
      <c r="Z22" s="256">
        <v>1196</v>
      </c>
      <c r="AA22" s="256">
        <v>1185</v>
      </c>
      <c r="AB22" s="256">
        <v>1198</v>
      </c>
      <c r="AC22" s="201" t="s">
        <v>91</v>
      </c>
      <c r="AD22" s="201" t="s">
        <v>91</v>
      </c>
      <c r="AE22" s="201" t="s">
        <v>91</v>
      </c>
      <c r="AF22" s="202" t="s">
        <v>91</v>
      </c>
      <c r="AG22" s="202">
        <v>32805780</v>
      </c>
      <c r="AH22" s="203">
        <f t="shared" si="9"/>
        <v>1415</v>
      </c>
      <c r="AI22" s="204">
        <f t="shared" si="7"/>
        <v>228.11542801870061</v>
      </c>
      <c r="AJ22" s="205">
        <v>0</v>
      </c>
      <c r="AK22" s="205">
        <v>1</v>
      </c>
      <c r="AL22" s="205">
        <v>1</v>
      </c>
      <c r="AM22" s="205">
        <v>1</v>
      </c>
      <c r="AN22" s="205">
        <v>1</v>
      </c>
      <c r="AO22" s="329">
        <v>0</v>
      </c>
      <c r="AP22" s="256">
        <v>7232055</v>
      </c>
      <c r="AQ22" s="256">
        <f t="shared" si="8"/>
        <v>0</v>
      </c>
      <c r="AR22" s="206"/>
      <c r="AS22" s="207" t="s">
        <v>102</v>
      </c>
      <c r="AV22" s="211" t="s">
        <v>111</v>
      </c>
      <c r="AY22" s="257"/>
    </row>
    <row r="23" spans="1:51" x14ac:dyDescent="0.25">
      <c r="A23" s="301" t="s">
        <v>144</v>
      </c>
      <c r="B23" s="190">
        <v>2.5</v>
      </c>
      <c r="C23" s="190">
        <v>0.54166666666666696</v>
      </c>
      <c r="D23" s="191">
        <v>5</v>
      </c>
      <c r="E23" s="192">
        <f t="shared" si="0"/>
        <v>3.5211267605633805</v>
      </c>
      <c r="F23" s="255">
        <v>81</v>
      </c>
      <c r="G23" s="192">
        <f t="shared" si="1"/>
        <v>57.04225352112676</v>
      </c>
      <c r="H23" s="193" t="s">
        <v>89</v>
      </c>
      <c r="I23" s="193">
        <f t="shared" si="2"/>
        <v>55.633802816901408</v>
      </c>
      <c r="J23" s="194">
        <f t="shared" si="10"/>
        <v>57.04225352112676</v>
      </c>
      <c r="K23" s="193">
        <f>J23+(6/1.42)</f>
        <v>61.267605633802816</v>
      </c>
      <c r="L23" s="195">
        <v>19</v>
      </c>
      <c r="M23" s="196" t="s">
        <v>101</v>
      </c>
      <c r="N23" s="196">
        <v>17.5</v>
      </c>
      <c r="O23" s="197">
        <v>131</v>
      </c>
      <c r="P23" s="197">
        <v>144</v>
      </c>
      <c r="Q23" s="197">
        <v>15982516</v>
      </c>
      <c r="R23" s="198">
        <f t="shared" si="3"/>
        <v>6004</v>
      </c>
      <c r="S23" s="199">
        <f t="shared" si="4"/>
        <v>144.096</v>
      </c>
      <c r="T23" s="199">
        <f t="shared" si="5"/>
        <v>6.0039999999999996</v>
      </c>
      <c r="U23" s="200">
        <v>6.3</v>
      </c>
      <c r="V23" s="200">
        <f t="shared" si="6"/>
        <v>6.3</v>
      </c>
      <c r="W23" s="262" t="s">
        <v>152</v>
      </c>
      <c r="X23" s="256">
        <v>0</v>
      </c>
      <c r="Y23" s="256">
        <v>1094</v>
      </c>
      <c r="Z23" s="256">
        <v>1196</v>
      </c>
      <c r="AA23" s="256">
        <v>1185</v>
      </c>
      <c r="AB23" s="256">
        <v>1198</v>
      </c>
      <c r="AC23" s="201" t="s">
        <v>91</v>
      </c>
      <c r="AD23" s="201" t="s">
        <v>91</v>
      </c>
      <c r="AE23" s="201" t="s">
        <v>91</v>
      </c>
      <c r="AF23" s="202" t="s">
        <v>91</v>
      </c>
      <c r="AG23" s="202">
        <v>32807158</v>
      </c>
      <c r="AH23" s="203">
        <f t="shared" si="9"/>
        <v>1378</v>
      </c>
      <c r="AI23" s="204">
        <f t="shared" si="7"/>
        <v>229.51365756162559</v>
      </c>
      <c r="AJ23" s="205">
        <v>0</v>
      </c>
      <c r="AK23" s="205">
        <v>1</v>
      </c>
      <c r="AL23" s="205">
        <v>1</v>
      </c>
      <c r="AM23" s="205">
        <v>1</v>
      </c>
      <c r="AN23" s="205">
        <v>1</v>
      </c>
      <c r="AO23" s="329">
        <v>0</v>
      </c>
      <c r="AP23" s="256">
        <v>7232055</v>
      </c>
      <c r="AQ23" s="256">
        <f t="shared" si="8"/>
        <v>0</v>
      </c>
      <c r="AR23" s="206"/>
      <c r="AS23" s="207" t="s">
        <v>114</v>
      </c>
      <c r="AT23" s="209"/>
      <c r="AV23" s="212" t="s">
        <v>112</v>
      </c>
      <c r="AW23" s="213" t="s">
        <v>113</v>
      </c>
      <c r="AY23" s="257"/>
    </row>
    <row r="24" spans="1:51" x14ac:dyDescent="0.25">
      <c r="B24" s="190">
        <v>2.5416666666666701</v>
      </c>
      <c r="C24" s="190">
        <v>0.58333333333333404</v>
      </c>
      <c r="D24" s="191">
        <v>5</v>
      </c>
      <c r="E24" s="192">
        <f t="shared" si="0"/>
        <v>3.5211267605633805</v>
      </c>
      <c r="F24" s="255">
        <v>81</v>
      </c>
      <c r="G24" s="192">
        <f t="shared" si="1"/>
        <v>57.04225352112676</v>
      </c>
      <c r="H24" s="193" t="s">
        <v>89</v>
      </c>
      <c r="I24" s="193">
        <f t="shared" si="2"/>
        <v>55.633802816901408</v>
      </c>
      <c r="J24" s="194">
        <f t="shared" si="10"/>
        <v>57.04225352112676</v>
      </c>
      <c r="K24" s="193">
        <f t="shared" ref="K24:K34" si="12">J24+(6/1.42)</f>
        <v>61.267605633802816</v>
      </c>
      <c r="L24" s="195">
        <v>18</v>
      </c>
      <c r="M24" s="196" t="s">
        <v>101</v>
      </c>
      <c r="N24" s="196">
        <v>17.3</v>
      </c>
      <c r="O24" s="197">
        <v>130</v>
      </c>
      <c r="P24" s="197">
        <v>144</v>
      </c>
      <c r="Q24" s="197">
        <v>15988542</v>
      </c>
      <c r="R24" s="198">
        <f t="shared" si="3"/>
        <v>6026</v>
      </c>
      <c r="S24" s="199">
        <f t="shared" si="4"/>
        <v>144.624</v>
      </c>
      <c r="T24" s="199">
        <f t="shared" si="5"/>
        <v>6.0259999999999998</v>
      </c>
      <c r="U24" s="200">
        <v>5.7</v>
      </c>
      <c r="V24" s="200">
        <f t="shared" si="6"/>
        <v>5.7</v>
      </c>
      <c r="W24" s="262" t="s">
        <v>152</v>
      </c>
      <c r="X24" s="256">
        <v>0</v>
      </c>
      <c r="Y24" s="256">
        <v>1072</v>
      </c>
      <c r="Z24" s="256">
        <v>1196</v>
      </c>
      <c r="AA24" s="256">
        <v>1185</v>
      </c>
      <c r="AB24" s="256">
        <v>1198</v>
      </c>
      <c r="AC24" s="201" t="s">
        <v>91</v>
      </c>
      <c r="AD24" s="201" t="s">
        <v>91</v>
      </c>
      <c r="AE24" s="201" t="s">
        <v>91</v>
      </c>
      <c r="AF24" s="202" t="s">
        <v>91</v>
      </c>
      <c r="AG24" s="202">
        <v>32808538</v>
      </c>
      <c r="AH24" s="203">
        <f t="shared" si="9"/>
        <v>1380</v>
      </c>
      <c r="AI24" s="204">
        <f t="shared" si="7"/>
        <v>229.00763358778627</v>
      </c>
      <c r="AJ24" s="205">
        <v>0</v>
      </c>
      <c r="AK24" s="205">
        <v>1</v>
      </c>
      <c r="AL24" s="205">
        <v>1</v>
      </c>
      <c r="AM24" s="205">
        <v>1</v>
      </c>
      <c r="AN24" s="205">
        <v>1</v>
      </c>
      <c r="AO24" s="329">
        <v>0</v>
      </c>
      <c r="AP24" s="256">
        <v>7232055</v>
      </c>
      <c r="AQ24" s="256">
        <f t="shared" si="8"/>
        <v>0</v>
      </c>
      <c r="AR24" s="208"/>
      <c r="AS24" s="207" t="s">
        <v>114</v>
      </c>
      <c r="AV24" s="214" t="s">
        <v>30</v>
      </c>
      <c r="AW24" s="214">
        <v>14.7</v>
      </c>
      <c r="AY24" s="257"/>
    </row>
    <row r="25" spans="1:51" x14ac:dyDescent="0.25">
      <c r="B25" s="190">
        <v>2.5833333333333299</v>
      </c>
      <c r="C25" s="190">
        <v>0.625</v>
      </c>
      <c r="D25" s="191">
        <v>5</v>
      </c>
      <c r="E25" s="192">
        <f t="shared" si="0"/>
        <v>3.5211267605633805</v>
      </c>
      <c r="F25" s="255">
        <v>81</v>
      </c>
      <c r="G25" s="192">
        <f t="shared" si="1"/>
        <v>57.04225352112676</v>
      </c>
      <c r="H25" s="193" t="s">
        <v>89</v>
      </c>
      <c r="I25" s="193">
        <f t="shared" si="2"/>
        <v>55.633802816901408</v>
      </c>
      <c r="J25" s="194">
        <f t="shared" si="10"/>
        <v>57.04225352112676</v>
      </c>
      <c r="K25" s="193">
        <f t="shared" si="12"/>
        <v>61.267605633802816</v>
      </c>
      <c r="L25" s="195">
        <v>18</v>
      </c>
      <c r="M25" s="196" t="s">
        <v>101</v>
      </c>
      <c r="N25" s="196">
        <v>16.899999999999999</v>
      </c>
      <c r="O25" s="197">
        <v>132</v>
      </c>
      <c r="P25" s="197">
        <v>137</v>
      </c>
      <c r="Q25" s="197">
        <v>15994347</v>
      </c>
      <c r="R25" s="198">
        <f t="shared" si="3"/>
        <v>5805</v>
      </c>
      <c r="S25" s="199">
        <f t="shared" si="4"/>
        <v>139.32</v>
      </c>
      <c r="T25" s="199">
        <f t="shared" si="5"/>
        <v>5.8049999999999997</v>
      </c>
      <c r="U25" s="200">
        <v>5.0999999999999996</v>
      </c>
      <c r="V25" s="200">
        <f t="shared" si="6"/>
        <v>5.0999999999999996</v>
      </c>
      <c r="W25" s="262" t="s">
        <v>152</v>
      </c>
      <c r="X25" s="256">
        <v>0</v>
      </c>
      <c r="Y25" s="256">
        <v>1043</v>
      </c>
      <c r="Z25" s="256">
        <v>1196</v>
      </c>
      <c r="AA25" s="256">
        <v>1185</v>
      </c>
      <c r="AB25" s="256">
        <v>1198</v>
      </c>
      <c r="AC25" s="201" t="s">
        <v>91</v>
      </c>
      <c r="AD25" s="201" t="s">
        <v>91</v>
      </c>
      <c r="AE25" s="201" t="s">
        <v>91</v>
      </c>
      <c r="AF25" s="202" t="s">
        <v>91</v>
      </c>
      <c r="AG25" s="202">
        <v>32809882</v>
      </c>
      <c r="AH25" s="203">
        <f t="shared" si="9"/>
        <v>1344</v>
      </c>
      <c r="AI25" s="204">
        <f t="shared" si="7"/>
        <v>231.52454780361759</v>
      </c>
      <c r="AJ25" s="205">
        <v>0</v>
      </c>
      <c r="AK25" s="205">
        <v>1</v>
      </c>
      <c r="AL25" s="205">
        <v>1</v>
      </c>
      <c r="AM25" s="205">
        <v>1</v>
      </c>
      <c r="AN25" s="205">
        <v>1</v>
      </c>
      <c r="AO25" s="329">
        <v>0</v>
      </c>
      <c r="AP25" s="256">
        <v>7232055</v>
      </c>
      <c r="AQ25" s="256">
        <f t="shared" si="8"/>
        <v>0</v>
      </c>
      <c r="AR25" s="206"/>
      <c r="AS25" s="207" t="s">
        <v>114</v>
      </c>
      <c r="AV25" s="214" t="s">
        <v>75</v>
      </c>
      <c r="AW25" s="214">
        <v>10.36</v>
      </c>
      <c r="AY25" s="257"/>
    </row>
    <row r="26" spans="1:51" x14ac:dyDescent="0.25">
      <c r="B26" s="190">
        <v>2.625</v>
      </c>
      <c r="C26" s="190">
        <v>0.66666666666666696</v>
      </c>
      <c r="D26" s="191">
        <v>5</v>
      </c>
      <c r="E26" s="192">
        <f t="shared" si="0"/>
        <v>3.5211267605633805</v>
      </c>
      <c r="F26" s="255">
        <v>81</v>
      </c>
      <c r="G26" s="192">
        <f t="shared" si="1"/>
        <v>57.04225352112676</v>
      </c>
      <c r="H26" s="193" t="s">
        <v>89</v>
      </c>
      <c r="I26" s="193">
        <f t="shared" si="2"/>
        <v>53.521126760563384</v>
      </c>
      <c r="J26" s="194">
        <f>(F26-3)/1.42</f>
        <v>54.929577464788736</v>
      </c>
      <c r="K26" s="193">
        <f t="shared" si="12"/>
        <v>59.154929577464792</v>
      </c>
      <c r="L26" s="195">
        <v>18</v>
      </c>
      <c r="M26" s="196" t="s">
        <v>101</v>
      </c>
      <c r="N26" s="196">
        <v>16.7</v>
      </c>
      <c r="O26" s="197">
        <v>133</v>
      </c>
      <c r="P26" s="197">
        <v>137</v>
      </c>
      <c r="Q26" s="197">
        <v>15999910</v>
      </c>
      <c r="R26" s="198">
        <f t="shared" si="3"/>
        <v>5563</v>
      </c>
      <c r="S26" s="199">
        <f t="shared" si="4"/>
        <v>133.512</v>
      </c>
      <c r="T26" s="199">
        <f t="shared" si="5"/>
        <v>5.5629999999999997</v>
      </c>
      <c r="U26" s="200">
        <v>4.8</v>
      </c>
      <c r="V26" s="200">
        <f t="shared" si="6"/>
        <v>4.8</v>
      </c>
      <c r="W26" s="262" t="s">
        <v>152</v>
      </c>
      <c r="X26" s="256">
        <v>0</v>
      </c>
      <c r="Y26" s="256">
        <v>1020</v>
      </c>
      <c r="Z26" s="256">
        <v>1196</v>
      </c>
      <c r="AA26" s="256">
        <v>1185</v>
      </c>
      <c r="AB26" s="256">
        <v>1198</v>
      </c>
      <c r="AC26" s="201" t="s">
        <v>91</v>
      </c>
      <c r="AD26" s="201" t="s">
        <v>91</v>
      </c>
      <c r="AE26" s="201" t="s">
        <v>91</v>
      </c>
      <c r="AF26" s="202" t="s">
        <v>91</v>
      </c>
      <c r="AG26" s="202">
        <v>32811190</v>
      </c>
      <c r="AH26" s="203">
        <f t="shared" si="9"/>
        <v>1308</v>
      </c>
      <c r="AI26" s="204">
        <f t="shared" si="7"/>
        <v>235.12493259032897</v>
      </c>
      <c r="AJ26" s="205">
        <v>0</v>
      </c>
      <c r="AK26" s="205">
        <v>1</v>
      </c>
      <c r="AL26" s="205">
        <v>1</v>
      </c>
      <c r="AM26" s="205">
        <v>1</v>
      </c>
      <c r="AN26" s="205">
        <v>1</v>
      </c>
      <c r="AO26" s="329">
        <v>0</v>
      </c>
      <c r="AP26" s="256">
        <v>7232055</v>
      </c>
      <c r="AQ26" s="256">
        <f t="shared" si="8"/>
        <v>0</v>
      </c>
      <c r="AR26" s="206"/>
      <c r="AS26" s="207" t="s">
        <v>114</v>
      </c>
      <c r="AV26" s="214" t="s">
        <v>115</v>
      </c>
      <c r="AW26" s="214">
        <v>1.01325</v>
      </c>
      <c r="AY26" s="257"/>
    </row>
    <row r="27" spans="1:51" x14ac:dyDescent="0.25">
      <c r="B27" s="190">
        <v>2.6666666666666701</v>
      </c>
      <c r="C27" s="190">
        <v>0.70833333333333404</v>
      </c>
      <c r="D27" s="191">
        <v>5</v>
      </c>
      <c r="E27" s="192">
        <f t="shared" si="0"/>
        <v>3.5211267605633805</v>
      </c>
      <c r="F27" s="255">
        <v>81</v>
      </c>
      <c r="G27" s="192">
        <f t="shared" si="1"/>
        <v>57.04225352112676</v>
      </c>
      <c r="H27" s="193" t="s">
        <v>89</v>
      </c>
      <c r="I27" s="193">
        <f t="shared" si="2"/>
        <v>53.521126760563384</v>
      </c>
      <c r="J27" s="194">
        <f t="shared" ref="J27:J32" si="13">(F27-3)/1.42</f>
        <v>54.929577464788736</v>
      </c>
      <c r="K27" s="193">
        <f t="shared" si="12"/>
        <v>59.154929577464792</v>
      </c>
      <c r="L27" s="195">
        <v>18</v>
      </c>
      <c r="M27" s="196" t="s">
        <v>101</v>
      </c>
      <c r="N27" s="196">
        <v>16.7</v>
      </c>
      <c r="O27" s="197">
        <v>128</v>
      </c>
      <c r="P27" s="197">
        <v>135</v>
      </c>
      <c r="Q27" s="197">
        <v>16005473</v>
      </c>
      <c r="R27" s="198">
        <f t="shared" si="3"/>
        <v>5563</v>
      </c>
      <c r="S27" s="199">
        <f t="shared" si="4"/>
        <v>133.512</v>
      </c>
      <c r="T27" s="199">
        <f t="shared" si="5"/>
        <v>5.5629999999999997</v>
      </c>
      <c r="U27" s="200">
        <v>4.5</v>
      </c>
      <c r="V27" s="200">
        <f t="shared" si="6"/>
        <v>4.5</v>
      </c>
      <c r="W27" s="262" t="s">
        <v>152</v>
      </c>
      <c r="X27" s="256">
        <v>0</v>
      </c>
      <c r="Y27" s="256">
        <v>1046</v>
      </c>
      <c r="Z27" s="256">
        <v>1196</v>
      </c>
      <c r="AA27" s="256">
        <v>1185</v>
      </c>
      <c r="AB27" s="256">
        <v>1198</v>
      </c>
      <c r="AC27" s="201" t="s">
        <v>91</v>
      </c>
      <c r="AD27" s="201" t="s">
        <v>91</v>
      </c>
      <c r="AE27" s="201" t="s">
        <v>91</v>
      </c>
      <c r="AF27" s="202" t="s">
        <v>91</v>
      </c>
      <c r="AG27" s="202">
        <v>32812504</v>
      </c>
      <c r="AH27" s="203">
        <f t="shared" si="9"/>
        <v>1314</v>
      </c>
      <c r="AI27" s="204">
        <f t="shared" si="7"/>
        <v>236.20348732698184</v>
      </c>
      <c r="AJ27" s="205">
        <v>0</v>
      </c>
      <c r="AK27" s="205">
        <v>1</v>
      </c>
      <c r="AL27" s="205">
        <v>1</v>
      </c>
      <c r="AM27" s="205">
        <v>1</v>
      </c>
      <c r="AN27" s="205">
        <v>1</v>
      </c>
      <c r="AO27" s="329">
        <v>0</v>
      </c>
      <c r="AP27" s="256">
        <v>7232055</v>
      </c>
      <c r="AQ27" s="256">
        <f t="shared" si="8"/>
        <v>0</v>
      </c>
      <c r="AR27" s="206"/>
      <c r="AS27" s="207" t="s">
        <v>114</v>
      </c>
      <c r="AV27" s="214" t="s">
        <v>116</v>
      </c>
      <c r="AW27" s="214">
        <v>1</v>
      </c>
      <c r="AY27" s="257"/>
    </row>
    <row r="28" spans="1:51" x14ac:dyDescent="0.25">
      <c r="B28" s="190">
        <v>2.7083333333333299</v>
      </c>
      <c r="C28" s="190">
        <v>0.750000000000002</v>
      </c>
      <c r="D28" s="191">
        <v>3</v>
      </c>
      <c r="E28" s="192">
        <f t="shared" si="0"/>
        <v>2.1126760563380285</v>
      </c>
      <c r="F28" s="255">
        <v>78</v>
      </c>
      <c r="G28" s="192">
        <f t="shared" si="1"/>
        <v>54.929577464788736</v>
      </c>
      <c r="H28" s="193" t="s">
        <v>89</v>
      </c>
      <c r="I28" s="193">
        <f t="shared" si="2"/>
        <v>51.408450704225352</v>
      </c>
      <c r="J28" s="194">
        <f t="shared" si="13"/>
        <v>52.816901408450704</v>
      </c>
      <c r="K28" s="193">
        <f t="shared" si="12"/>
        <v>57.04225352112676</v>
      </c>
      <c r="L28" s="195">
        <v>18</v>
      </c>
      <c r="M28" s="196" t="s">
        <v>101</v>
      </c>
      <c r="N28" s="196">
        <v>16.7</v>
      </c>
      <c r="O28" s="197">
        <v>134</v>
      </c>
      <c r="P28" s="197">
        <v>129</v>
      </c>
      <c r="Q28" s="197">
        <v>16010934</v>
      </c>
      <c r="R28" s="198">
        <f t="shared" si="3"/>
        <v>5461</v>
      </c>
      <c r="S28" s="199">
        <f t="shared" si="4"/>
        <v>131.06399999999999</v>
      </c>
      <c r="T28" s="199">
        <f t="shared" si="5"/>
        <v>5.4610000000000003</v>
      </c>
      <c r="U28" s="200">
        <v>4.2</v>
      </c>
      <c r="V28" s="200">
        <f t="shared" si="6"/>
        <v>4.2</v>
      </c>
      <c r="W28" s="262" t="s">
        <v>152</v>
      </c>
      <c r="X28" s="256">
        <v>0</v>
      </c>
      <c r="Y28" s="256">
        <v>1020</v>
      </c>
      <c r="Z28" s="256">
        <v>1176</v>
      </c>
      <c r="AA28" s="256">
        <v>1185</v>
      </c>
      <c r="AB28" s="256">
        <v>1180</v>
      </c>
      <c r="AC28" s="201" t="s">
        <v>91</v>
      </c>
      <c r="AD28" s="201" t="s">
        <v>91</v>
      </c>
      <c r="AE28" s="201" t="s">
        <v>91</v>
      </c>
      <c r="AF28" s="202" t="s">
        <v>91</v>
      </c>
      <c r="AG28" s="202">
        <v>32813772</v>
      </c>
      <c r="AH28" s="203">
        <f t="shared" si="9"/>
        <v>1268</v>
      </c>
      <c r="AI28" s="204">
        <f t="shared" si="7"/>
        <v>232.19190624427759</v>
      </c>
      <c r="AJ28" s="205">
        <v>0</v>
      </c>
      <c r="AK28" s="205">
        <v>1</v>
      </c>
      <c r="AL28" s="205">
        <v>1</v>
      </c>
      <c r="AM28" s="205">
        <v>1</v>
      </c>
      <c r="AN28" s="205">
        <v>1</v>
      </c>
      <c r="AO28" s="329">
        <v>0</v>
      </c>
      <c r="AP28" s="256">
        <v>7232055</v>
      </c>
      <c r="AQ28" s="256">
        <f t="shared" si="8"/>
        <v>0</v>
      </c>
      <c r="AR28" s="208"/>
      <c r="AS28" s="207" t="s">
        <v>114</v>
      </c>
      <c r="AV28" s="214" t="s">
        <v>117</v>
      </c>
      <c r="AW28" s="214">
        <v>101.325</v>
      </c>
      <c r="AY28" s="257"/>
    </row>
    <row r="29" spans="1:51" x14ac:dyDescent="0.25">
      <c r="B29" s="190">
        <v>2.75</v>
      </c>
      <c r="C29" s="190">
        <v>0.79166666666666896</v>
      </c>
      <c r="D29" s="191">
        <v>6</v>
      </c>
      <c r="E29" s="192">
        <f t="shared" si="0"/>
        <v>4.2253521126760569</v>
      </c>
      <c r="F29" s="255">
        <v>78</v>
      </c>
      <c r="G29" s="192">
        <f t="shared" si="1"/>
        <v>54.929577464788736</v>
      </c>
      <c r="H29" s="193" t="s">
        <v>89</v>
      </c>
      <c r="I29" s="193">
        <f t="shared" si="2"/>
        <v>51.408450704225352</v>
      </c>
      <c r="J29" s="194">
        <f t="shared" si="13"/>
        <v>52.816901408450704</v>
      </c>
      <c r="K29" s="193">
        <f t="shared" si="12"/>
        <v>57.04225352112676</v>
      </c>
      <c r="L29" s="195">
        <v>18</v>
      </c>
      <c r="M29" s="196" t="s">
        <v>101</v>
      </c>
      <c r="N29" s="196">
        <v>16.600000000000001</v>
      </c>
      <c r="O29" s="197">
        <v>130</v>
      </c>
      <c r="P29" s="197">
        <v>129</v>
      </c>
      <c r="Q29" s="197">
        <v>16016547</v>
      </c>
      <c r="R29" s="198">
        <f t="shared" si="3"/>
        <v>5613</v>
      </c>
      <c r="S29" s="199">
        <f t="shared" si="4"/>
        <v>134.71199999999999</v>
      </c>
      <c r="T29" s="199">
        <f t="shared" si="5"/>
        <v>5.6130000000000004</v>
      </c>
      <c r="U29" s="200">
        <v>4.0999999999999996</v>
      </c>
      <c r="V29" s="200">
        <f t="shared" si="6"/>
        <v>4.0999999999999996</v>
      </c>
      <c r="W29" s="262" t="s">
        <v>152</v>
      </c>
      <c r="X29" s="256">
        <v>0</v>
      </c>
      <c r="Y29" s="256">
        <v>1003</v>
      </c>
      <c r="Z29" s="256">
        <v>1154</v>
      </c>
      <c r="AA29" s="256">
        <v>1185</v>
      </c>
      <c r="AB29" s="256">
        <v>1159</v>
      </c>
      <c r="AC29" s="201" t="s">
        <v>91</v>
      </c>
      <c r="AD29" s="201" t="s">
        <v>91</v>
      </c>
      <c r="AE29" s="201" t="s">
        <v>91</v>
      </c>
      <c r="AF29" s="202" t="s">
        <v>91</v>
      </c>
      <c r="AG29" s="202">
        <v>32815060</v>
      </c>
      <c r="AH29" s="203">
        <f t="shared" si="9"/>
        <v>1288</v>
      </c>
      <c r="AI29" s="204">
        <f t="shared" si="7"/>
        <v>229.46730803491891</v>
      </c>
      <c r="AJ29" s="205">
        <v>0</v>
      </c>
      <c r="AK29" s="205">
        <v>1</v>
      </c>
      <c r="AL29" s="205">
        <v>1</v>
      </c>
      <c r="AM29" s="205">
        <v>1</v>
      </c>
      <c r="AN29" s="205">
        <v>1</v>
      </c>
      <c r="AO29" s="329">
        <v>0</v>
      </c>
      <c r="AP29" s="256">
        <v>7232055</v>
      </c>
      <c r="AQ29" s="256">
        <f t="shared" si="8"/>
        <v>0</v>
      </c>
      <c r="AR29" s="206"/>
      <c r="AS29" s="207" t="s">
        <v>114</v>
      </c>
      <c r="AY29" s="257"/>
    </row>
    <row r="30" spans="1:51" x14ac:dyDescent="0.25">
      <c r="B30" s="190">
        <v>2.7916666666666701</v>
      </c>
      <c r="C30" s="190">
        <v>0.83333333333333703</v>
      </c>
      <c r="D30" s="191">
        <v>11</v>
      </c>
      <c r="E30" s="192">
        <f t="shared" si="0"/>
        <v>7.746478873239437</v>
      </c>
      <c r="F30" s="255">
        <v>76</v>
      </c>
      <c r="G30" s="192">
        <f t="shared" si="1"/>
        <v>53.521126760563384</v>
      </c>
      <c r="H30" s="193" t="s">
        <v>89</v>
      </c>
      <c r="I30" s="193">
        <f t="shared" si="2"/>
        <v>50</v>
      </c>
      <c r="J30" s="194">
        <f t="shared" si="13"/>
        <v>51.408450704225352</v>
      </c>
      <c r="K30" s="193">
        <f t="shared" si="12"/>
        <v>55.633802816901408</v>
      </c>
      <c r="L30" s="195">
        <v>18</v>
      </c>
      <c r="M30" s="196" t="s">
        <v>101</v>
      </c>
      <c r="N30" s="196">
        <v>16.600000000000001</v>
      </c>
      <c r="O30" s="197">
        <v>117</v>
      </c>
      <c r="P30" s="197">
        <v>130</v>
      </c>
      <c r="Q30" s="197">
        <v>16021826</v>
      </c>
      <c r="R30" s="198">
        <f t="shared" si="3"/>
        <v>5279</v>
      </c>
      <c r="S30" s="199">
        <f t="shared" si="4"/>
        <v>126.696</v>
      </c>
      <c r="T30" s="199">
        <f t="shared" si="5"/>
        <v>5.2789999999999999</v>
      </c>
      <c r="U30" s="200">
        <v>3.4</v>
      </c>
      <c r="V30" s="200">
        <f t="shared" si="6"/>
        <v>3.4</v>
      </c>
      <c r="W30" s="262" t="s">
        <v>153</v>
      </c>
      <c r="X30" s="256">
        <v>0</v>
      </c>
      <c r="Y30" s="256">
        <v>1067</v>
      </c>
      <c r="Z30" s="256">
        <v>1196</v>
      </c>
      <c r="AA30" s="256">
        <v>0</v>
      </c>
      <c r="AB30" s="256">
        <v>1198</v>
      </c>
      <c r="AC30" s="201" t="s">
        <v>91</v>
      </c>
      <c r="AD30" s="201" t="s">
        <v>91</v>
      </c>
      <c r="AE30" s="201" t="s">
        <v>91</v>
      </c>
      <c r="AF30" s="202" t="s">
        <v>91</v>
      </c>
      <c r="AG30" s="202">
        <v>32816122</v>
      </c>
      <c r="AH30" s="203">
        <f t="shared" si="9"/>
        <v>1062</v>
      </c>
      <c r="AI30" s="204">
        <f t="shared" si="7"/>
        <v>201.17446486076909</v>
      </c>
      <c r="AJ30" s="205">
        <v>0</v>
      </c>
      <c r="AK30" s="205">
        <v>1</v>
      </c>
      <c r="AL30" s="205">
        <v>1</v>
      </c>
      <c r="AM30" s="205">
        <v>0</v>
      </c>
      <c r="AN30" s="205">
        <v>1</v>
      </c>
      <c r="AO30" s="329">
        <v>0</v>
      </c>
      <c r="AP30" s="256">
        <v>7232055</v>
      </c>
      <c r="AQ30" s="256">
        <f t="shared" si="8"/>
        <v>0</v>
      </c>
      <c r="AR30" s="206"/>
      <c r="AS30" s="207" t="s">
        <v>114</v>
      </c>
      <c r="AV30" s="398" t="s">
        <v>118</v>
      </c>
      <c r="AW30" s="398"/>
      <c r="AY30" s="257"/>
    </row>
    <row r="31" spans="1:51" x14ac:dyDescent="0.25">
      <c r="B31" s="190">
        <v>2.8333333333333299</v>
      </c>
      <c r="C31" s="190">
        <v>0.875000000000004</v>
      </c>
      <c r="D31" s="191">
        <v>11</v>
      </c>
      <c r="E31" s="192">
        <f>D31/1.42</f>
        <v>7.746478873239437</v>
      </c>
      <c r="F31" s="255">
        <v>76</v>
      </c>
      <c r="G31" s="192">
        <f t="shared" si="1"/>
        <v>53.521126760563384</v>
      </c>
      <c r="H31" s="193" t="s">
        <v>89</v>
      </c>
      <c r="I31" s="193">
        <f t="shared" si="2"/>
        <v>50</v>
      </c>
      <c r="J31" s="194">
        <f t="shared" si="13"/>
        <v>51.408450704225352</v>
      </c>
      <c r="K31" s="193">
        <f t="shared" si="12"/>
        <v>55.633802816901408</v>
      </c>
      <c r="L31" s="195">
        <v>18</v>
      </c>
      <c r="M31" s="196" t="s">
        <v>101</v>
      </c>
      <c r="N31" s="196">
        <v>16.100000000000001</v>
      </c>
      <c r="O31" s="197">
        <v>119</v>
      </c>
      <c r="P31" s="197">
        <v>127</v>
      </c>
      <c r="Q31" s="197">
        <v>16027031</v>
      </c>
      <c r="R31" s="198">
        <f t="shared" si="3"/>
        <v>5205</v>
      </c>
      <c r="S31" s="199">
        <f t="shared" si="4"/>
        <v>124.92</v>
      </c>
      <c r="T31" s="199">
        <f t="shared" si="5"/>
        <v>5.2050000000000001</v>
      </c>
      <c r="U31" s="200">
        <v>2.9</v>
      </c>
      <c r="V31" s="200">
        <f t="shared" si="6"/>
        <v>2.9</v>
      </c>
      <c r="W31" s="262" t="s">
        <v>153</v>
      </c>
      <c r="X31" s="256">
        <v>0</v>
      </c>
      <c r="Y31" s="256">
        <v>1018</v>
      </c>
      <c r="Z31" s="256">
        <v>1196</v>
      </c>
      <c r="AA31" s="256">
        <v>0</v>
      </c>
      <c r="AB31" s="256">
        <v>1198</v>
      </c>
      <c r="AC31" s="201" t="s">
        <v>91</v>
      </c>
      <c r="AD31" s="201" t="s">
        <v>91</v>
      </c>
      <c r="AE31" s="201" t="s">
        <v>91</v>
      </c>
      <c r="AF31" s="202" t="s">
        <v>91</v>
      </c>
      <c r="AG31" s="202">
        <v>32817146</v>
      </c>
      <c r="AH31" s="203">
        <f t="shared" si="9"/>
        <v>1024</v>
      </c>
      <c r="AI31" s="204">
        <f t="shared" si="7"/>
        <v>196.73390970220942</v>
      </c>
      <c r="AJ31" s="205">
        <v>0</v>
      </c>
      <c r="AK31" s="205">
        <v>1</v>
      </c>
      <c r="AL31" s="205">
        <v>1</v>
      </c>
      <c r="AM31" s="205">
        <v>0</v>
      </c>
      <c r="AN31" s="205">
        <v>1</v>
      </c>
      <c r="AO31" s="329">
        <v>0</v>
      </c>
      <c r="AP31" s="256">
        <v>7232055</v>
      </c>
      <c r="AQ31" s="256">
        <f t="shared" si="8"/>
        <v>0</v>
      </c>
      <c r="AR31" s="206"/>
      <c r="AS31" s="207" t="s">
        <v>114</v>
      </c>
      <c r="AV31" s="215" t="s">
        <v>30</v>
      </c>
      <c r="AW31" s="215" t="s">
        <v>75</v>
      </c>
      <c r="AY31" s="257"/>
    </row>
    <row r="32" spans="1:51" x14ac:dyDescent="0.25">
      <c r="B32" s="190">
        <v>2.875</v>
      </c>
      <c r="C32" s="190">
        <v>0.91666666666667096</v>
      </c>
      <c r="D32" s="191">
        <v>13</v>
      </c>
      <c r="E32" s="192">
        <f t="shared" si="0"/>
        <v>9.1549295774647899</v>
      </c>
      <c r="F32" s="255">
        <v>76</v>
      </c>
      <c r="G32" s="192">
        <f t="shared" si="1"/>
        <v>53.521126760563384</v>
      </c>
      <c r="H32" s="193" t="s">
        <v>89</v>
      </c>
      <c r="I32" s="193">
        <f t="shared" si="2"/>
        <v>50</v>
      </c>
      <c r="J32" s="194">
        <f t="shared" si="13"/>
        <v>51.408450704225352</v>
      </c>
      <c r="K32" s="193">
        <f t="shared" si="12"/>
        <v>55.633802816901408</v>
      </c>
      <c r="L32" s="195">
        <v>14</v>
      </c>
      <c r="M32" s="196" t="s">
        <v>119</v>
      </c>
      <c r="N32" s="196">
        <v>12.6</v>
      </c>
      <c r="O32" s="197">
        <v>118</v>
      </c>
      <c r="P32" s="197">
        <v>126</v>
      </c>
      <c r="Q32" s="197">
        <v>16032092</v>
      </c>
      <c r="R32" s="198">
        <f>Q32-Q31</f>
        <v>5061</v>
      </c>
      <c r="S32" s="199">
        <f t="shared" si="4"/>
        <v>121.464</v>
      </c>
      <c r="T32" s="199">
        <f t="shared" si="5"/>
        <v>5.0609999999999999</v>
      </c>
      <c r="U32" s="200">
        <v>2.8</v>
      </c>
      <c r="V32" s="200">
        <f t="shared" si="6"/>
        <v>2.8</v>
      </c>
      <c r="W32" s="262" t="s">
        <v>153</v>
      </c>
      <c r="X32" s="256">
        <v>0</v>
      </c>
      <c r="Y32" s="256">
        <v>991</v>
      </c>
      <c r="Z32" s="256">
        <v>1155</v>
      </c>
      <c r="AA32" s="256">
        <v>0</v>
      </c>
      <c r="AB32" s="256">
        <v>1198</v>
      </c>
      <c r="AC32" s="201" t="s">
        <v>91</v>
      </c>
      <c r="AD32" s="201" t="s">
        <v>91</v>
      </c>
      <c r="AE32" s="201" t="s">
        <v>91</v>
      </c>
      <c r="AF32" s="202" t="s">
        <v>91</v>
      </c>
      <c r="AG32" s="202">
        <v>32818146</v>
      </c>
      <c r="AH32" s="203">
        <f t="shared" si="9"/>
        <v>1000</v>
      </c>
      <c r="AI32" s="204">
        <f t="shared" si="7"/>
        <v>197.58940920766648</v>
      </c>
      <c r="AJ32" s="205">
        <v>0</v>
      </c>
      <c r="AK32" s="205">
        <v>1</v>
      </c>
      <c r="AL32" s="205">
        <v>1</v>
      </c>
      <c r="AM32" s="205">
        <v>0</v>
      </c>
      <c r="AN32" s="205">
        <v>1</v>
      </c>
      <c r="AO32" s="329">
        <v>0</v>
      </c>
      <c r="AP32" s="256">
        <v>7232055</v>
      </c>
      <c r="AQ32" s="256">
        <f t="shared" si="8"/>
        <v>0</v>
      </c>
      <c r="AR32" s="208"/>
      <c r="AS32" s="207" t="s">
        <v>114</v>
      </c>
      <c r="AV32" s="216">
        <v>1</v>
      </c>
      <c r="AW32" s="216">
        <f>IFERROR(AV32*VLOOKUP(AV31,AV24:AW28,2,FALSE)/VLOOKUP(AW31,AV24:AW28,2,FALSE),"Enter Unit and Value")</f>
        <v>1.4189189189189189</v>
      </c>
      <c r="AY32" s="257"/>
    </row>
    <row r="33" spans="2:51" x14ac:dyDescent="0.25">
      <c r="B33" s="190">
        <v>2.9166666666666701</v>
      </c>
      <c r="C33" s="190">
        <v>0.95833333333333803</v>
      </c>
      <c r="D33" s="191">
        <v>8</v>
      </c>
      <c r="E33" s="192">
        <f t="shared" si="0"/>
        <v>5.6338028169014089</v>
      </c>
      <c r="F33" s="255">
        <v>66</v>
      </c>
      <c r="G33" s="192">
        <f t="shared" si="1"/>
        <v>46.478873239436624</v>
      </c>
      <c r="H33" s="193" t="s">
        <v>89</v>
      </c>
      <c r="I33" s="193">
        <f>J33-(2/1.42)</f>
        <v>41.549295774647888</v>
      </c>
      <c r="J33" s="194">
        <f t="shared" ref="J33:J34" si="14">(F33-5)/1.42</f>
        <v>42.95774647887324</v>
      </c>
      <c r="K33" s="193">
        <f t="shared" si="12"/>
        <v>47.183098591549296</v>
      </c>
      <c r="L33" s="195">
        <v>14</v>
      </c>
      <c r="M33" s="196" t="s">
        <v>119</v>
      </c>
      <c r="N33" s="196">
        <v>11.9</v>
      </c>
      <c r="O33" s="197">
        <v>118</v>
      </c>
      <c r="P33" s="197">
        <v>102</v>
      </c>
      <c r="Q33" s="197">
        <v>16036500</v>
      </c>
      <c r="R33" s="198">
        <f t="shared" si="3"/>
        <v>4408</v>
      </c>
      <c r="S33" s="199">
        <f t="shared" si="4"/>
        <v>105.792</v>
      </c>
      <c r="T33" s="199">
        <f t="shared" si="5"/>
        <v>4.4080000000000004</v>
      </c>
      <c r="U33" s="200">
        <v>3.3</v>
      </c>
      <c r="V33" s="200">
        <f t="shared" si="6"/>
        <v>3.3</v>
      </c>
      <c r="W33" s="262" t="s">
        <v>132</v>
      </c>
      <c r="X33" s="256">
        <v>0</v>
      </c>
      <c r="Y33" s="256">
        <v>0</v>
      </c>
      <c r="Z33" s="256">
        <v>1120</v>
      </c>
      <c r="AA33" s="256">
        <v>0</v>
      </c>
      <c r="AB33" s="256">
        <v>1110</v>
      </c>
      <c r="AC33" s="201" t="s">
        <v>91</v>
      </c>
      <c r="AD33" s="201" t="s">
        <v>91</v>
      </c>
      <c r="AE33" s="201" t="s">
        <v>91</v>
      </c>
      <c r="AF33" s="202" t="s">
        <v>91</v>
      </c>
      <c r="AG33" s="202">
        <v>32818920</v>
      </c>
      <c r="AH33" s="203">
        <f t="shared" si="9"/>
        <v>774</v>
      </c>
      <c r="AI33" s="204">
        <f t="shared" si="7"/>
        <v>175.58983666061704</v>
      </c>
      <c r="AJ33" s="205">
        <v>0</v>
      </c>
      <c r="AK33" s="205">
        <v>0</v>
      </c>
      <c r="AL33" s="205">
        <v>1</v>
      </c>
      <c r="AM33" s="205">
        <v>0</v>
      </c>
      <c r="AN33" s="205">
        <v>1</v>
      </c>
      <c r="AO33" s="329">
        <v>0.25</v>
      </c>
      <c r="AP33" s="256">
        <v>7232513</v>
      </c>
      <c r="AQ33" s="256">
        <f t="shared" si="8"/>
        <v>458</v>
      </c>
      <c r="AR33" s="206"/>
      <c r="AS33" s="207" t="s">
        <v>114</v>
      </c>
      <c r="AY33" s="257"/>
    </row>
    <row r="34" spans="2:51" x14ac:dyDescent="0.25">
      <c r="B34" s="190">
        <v>2.9583333333333299</v>
      </c>
      <c r="C34" s="190">
        <v>1</v>
      </c>
      <c r="D34" s="191">
        <v>12</v>
      </c>
      <c r="E34" s="192">
        <f t="shared" si="0"/>
        <v>8.4507042253521139</v>
      </c>
      <c r="F34" s="255">
        <v>66</v>
      </c>
      <c r="G34" s="192">
        <f t="shared" si="1"/>
        <v>46.478873239436624</v>
      </c>
      <c r="H34" s="193" t="s">
        <v>89</v>
      </c>
      <c r="I34" s="193">
        <f t="shared" si="2"/>
        <v>41.549295774647888</v>
      </c>
      <c r="J34" s="194">
        <f t="shared" si="14"/>
        <v>42.95774647887324</v>
      </c>
      <c r="K34" s="193">
        <f t="shared" si="12"/>
        <v>47.183098591549296</v>
      </c>
      <c r="L34" s="195">
        <v>14</v>
      </c>
      <c r="M34" s="196" t="s">
        <v>119</v>
      </c>
      <c r="N34" s="217">
        <v>11.5</v>
      </c>
      <c r="O34" s="197">
        <v>116</v>
      </c>
      <c r="P34" s="197">
        <v>100</v>
      </c>
      <c r="Q34" s="197">
        <v>16040714</v>
      </c>
      <c r="R34" s="198">
        <f t="shared" si="3"/>
        <v>4214</v>
      </c>
      <c r="S34" s="199">
        <f t="shared" si="4"/>
        <v>101.136</v>
      </c>
      <c r="T34" s="199">
        <f t="shared" si="5"/>
        <v>4.2140000000000004</v>
      </c>
      <c r="U34" s="200">
        <v>3.9</v>
      </c>
      <c r="V34" s="200">
        <f t="shared" si="6"/>
        <v>3.9</v>
      </c>
      <c r="W34" s="262" t="s">
        <v>132</v>
      </c>
      <c r="X34" s="256">
        <v>0</v>
      </c>
      <c r="Y34" s="256">
        <v>0</v>
      </c>
      <c r="Z34" s="256">
        <v>1011</v>
      </c>
      <c r="AA34" s="256">
        <v>0</v>
      </c>
      <c r="AB34" s="256">
        <v>1110</v>
      </c>
      <c r="AC34" s="201" t="s">
        <v>91</v>
      </c>
      <c r="AD34" s="201" t="s">
        <v>91</v>
      </c>
      <c r="AE34" s="201" t="s">
        <v>91</v>
      </c>
      <c r="AF34" s="202" t="s">
        <v>91</v>
      </c>
      <c r="AG34" s="202">
        <v>32819595</v>
      </c>
      <c r="AH34" s="203">
        <f t="shared" si="9"/>
        <v>675</v>
      </c>
      <c r="AI34" s="204">
        <f t="shared" si="7"/>
        <v>160.18035121025153</v>
      </c>
      <c r="AJ34" s="205">
        <v>0</v>
      </c>
      <c r="AK34" s="205">
        <v>0</v>
      </c>
      <c r="AL34" s="205">
        <v>1</v>
      </c>
      <c r="AM34" s="205">
        <v>0</v>
      </c>
      <c r="AN34" s="205">
        <v>1</v>
      </c>
      <c r="AO34" s="329">
        <v>0.25</v>
      </c>
      <c r="AP34" s="328">
        <v>7233186</v>
      </c>
      <c r="AQ34" s="256">
        <f t="shared" si="8"/>
        <v>673</v>
      </c>
      <c r="AR34" s="206"/>
      <c r="AS34" s="207" t="s">
        <v>114</v>
      </c>
      <c r="AV34" s="212" t="s">
        <v>120</v>
      </c>
      <c r="AW34" s="218" t="s">
        <v>31</v>
      </c>
      <c r="AY34" s="257"/>
    </row>
    <row r="35" spans="2:51" x14ac:dyDescent="0.25">
      <c r="B35" s="219"/>
      <c r="C35" s="220"/>
      <c r="D35" s="219"/>
      <c r="E35" s="221"/>
      <c r="F35" s="221"/>
      <c r="G35" s="222"/>
      <c r="H35" s="223"/>
      <c r="I35" s="221"/>
      <c r="J35" s="221"/>
      <c r="K35" s="222"/>
      <c r="L35" s="399" t="s">
        <v>121</v>
      </c>
      <c r="M35" s="400"/>
      <c r="N35" s="401"/>
      <c r="O35" s="224"/>
      <c r="P35" s="224">
        <f>AVERAGE(P11:P34)</f>
        <v>122.625</v>
      </c>
      <c r="Q35" s="225">
        <f>Q34-Q10</f>
        <v>121749</v>
      </c>
      <c r="R35" s="226">
        <f>SUM(R11:R34)</f>
        <v>121749</v>
      </c>
      <c r="S35" s="227">
        <f>AVERAGE(S11:S34)</f>
        <v>121.74899999999998</v>
      </c>
      <c r="T35" s="227">
        <f>SUM(T11:T34)</f>
        <v>121.74900000000001</v>
      </c>
      <c r="U35" s="223"/>
      <c r="V35" s="223"/>
      <c r="W35" s="213"/>
      <c r="X35" s="228"/>
      <c r="Y35" s="229"/>
      <c r="Z35" s="229"/>
      <c r="AA35" s="229"/>
      <c r="AB35" s="230"/>
      <c r="AC35" s="228"/>
      <c r="AD35" s="229"/>
      <c r="AE35" s="230"/>
      <c r="AF35" s="231"/>
      <c r="AG35" s="232">
        <f>AG34-AG10</f>
        <v>24905</v>
      </c>
      <c r="AH35" s="233">
        <f>SUM(AH11:AH34)</f>
        <v>24905</v>
      </c>
      <c r="AI35" s="234">
        <f>$AH$35/$T35</f>
        <v>204.56020172650287</v>
      </c>
      <c r="AJ35" s="231"/>
      <c r="AK35" s="235"/>
      <c r="AL35" s="235"/>
      <c r="AM35" s="235"/>
      <c r="AN35" s="236"/>
      <c r="AO35" s="237"/>
      <c r="AP35" s="238"/>
      <c r="AQ35" s="239">
        <f>SUM(AQ11:AQ34)</f>
        <v>7244</v>
      </c>
      <c r="AR35" s="240" t="e">
        <f>AVERAGE(AR11:AR34)</f>
        <v>#DIV/0!</v>
      </c>
      <c r="AS35" s="237"/>
      <c r="AV35" s="241" t="s">
        <v>31</v>
      </c>
      <c r="AW35" s="241">
        <v>1</v>
      </c>
      <c r="AY35" s="257"/>
    </row>
    <row r="36" spans="2:51" x14ac:dyDescent="0.25">
      <c r="B36" s="242"/>
      <c r="C36" s="242"/>
      <c r="D36" s="242"/>
      <c r="E36" s="243"/>
      <c r="F36" s="243"/>
      <c r="G36" s="243"/>
      <c r="H36" s="243"/>
      <c r="I36" s="244"/>
      <c r="J36" s="244"/>
      <c r="K36" s="244"/>
      <c r="L36" s="254"/>
      <c r="M36" s="254"/>
      <c r="N36" s="254"/>
      <c r="O36" s="254"/>
      <c r="P36" s="254"/>
      <c r="Q36" s="254"/>
      <c r="R36" s="254"/>
      <c r="S36" s="254"/>
      <c r="T36" s="254"/>
      <c r="U36" s="245"/>
      <c r="V36" s="245"/>
      <c r="W36" s="254"/>
      <c r="X36" s="254"/>
      <c r="Y36" s="254"/>
      <c r="Z36" s="258"/>
      <c r="AA36" s="254"/>
      <c r="AB36" s="254"/>
      <c r="AC36" s="254"/>
      <c r="AD36" s="254"/>
      <c r="AE36" s="254"/>
      <c r="AH36" s="246"/>
      <c r="AM36" s="254"/>
      <c r="AN36" s="254"/>
      <c r="AO36" s="254"/>
      <c r="AP36" s="254"/>
      <c r="AQ36" s="254"/>
      <c r="AR36" s="254"/>
      <c r="AV36" s="241" t="s">
        <v>122</v>
      </c>
      <c r="AW36" s="241">
        <v>41.67</v>
      </c>
      <c r="AY36" s="257"/>
    </row>
    <row r="37" spans="2:51" x14ac:dyDescent="0.25">
      <c r="B37" s="275" t="s">
        <v>123</v>
      </c>
      <c r="C37" s="275"/>
      <c r="D37" s="275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58"/>
      <c r="X37" s="258"/>
      <c r="Y37" s="258"/>
      <c r="Z37" s="258"/>
      <c r="AA37" s="258"/>
      <c r="AB37" s="258"/>
      <c r="AC37" s="258"/>
      <c r="AD37" s="258"/>
      <c r="AE37" s="258"/>
      <c r="AM37" s="169"/>
      <c r="AN37" s="254"/>
      <c r="AO37" s="254"/>
      <c r="AP37" s="254"/>
      <c r="AQ37" s="254"/>
      <c r="AR37" s="258"/>
      <c r="AV37" s="241" t="s">
        <v>124</v>
      </c>
      <c r="AW37" s="241">
        <v>11.574999999999999</v>
      </c>
      <c r="AY37" s="257"/>
    </row>
    <row r="38" spans="2:51" x14ac:dyDescent="0.25">
      <c r="B38" s="356" t="s">
        <v>290</v>
      </c>
      <c r="C38" s="275"/>
      <c r="D38" s="275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58"/>
      <c r="X38" s="258"/>
      <c r="Y38" s="258"/>
      <c r="Z38" s="258"/>
      <c r="AA38" s="258"/>
      <c r="AB38" s="258"/>
      <c r="AC38" s="258"/>
      <c r="AD38" s="258"/>
      <c r="AE38" s="258"/>
      <c r="AM38" s="169"/>
      <c r="AN38" s="254"/>
      <c r="AO38" s="254"/>
      <c r="AP38" s="254"/>
      <c r="AQ38" s="254"/>
      <c r="AR38" s="258"/>
      <c r="AV38" s="247"/>
      <c r="AW38" s="247"/>
      <c r="AY38" s="257"/>
    </row>
    <row r="39" spans="2:51" x14ac:dyDescent="0.25">
      <c r="B39" s="295" t="s">
        <v>170</v>
      </c>
      <c r="C39" s="275"/>
      <c r="D39" s="275"/>
      <c r="E39" s="263"/>
      <c r="F39" s="263"/>
      <c r="G39" s="263"/>
      <c r="H39" s="263"/>
      <c r="I39" s="263"/>
      <c r="J39" s="263"/>
      <c r="K39" s="263"/>
      <c r="L39" s="263"/>
      <c r="M39" s="263"/>
      <c r="N39" s="263"/>
      <c r="O39" s="263"/>
      <c r="P39" s="263"/>
      <c r="Q39" s="263"/>
      <c r="R39" s="263"/>
      <c r="S39" s="263"/>
      <c r="T39" s="263"/>
      <c r="U39" s="263"/>
      <c r="V39" s="263"/>
      <c r="W39" s="258"/>
      <c r="X39" s="258"/>
      <c r="Y39" s="258"/>
      <c r="Z39" s="258"/>
      <c r="AA39" s="258"/>
      <c r="AB39" s="258"/>
      <c r="AC39" s="258"/>
      <c r="AD39" s="258"/>
      <c r="AE39" s="258"/>
      <c r="AM39" s="169"/>
      <c r="AN39" s="254"/>
      <c r="AO39" s="254"/>
      <c r="AP39" s="254"/>
      <c r="AQ39" s="254"/>
      <c r="AR39" s="258"/>
      <c r="AV39" s="247"/>
      <c r="AW39" s="247"/>
      <c r="AY39" s="257"/>
    </row>
    <row r="40" spans="2:51" x14ac:dyDescent="0.25">
      <c r="B40" s="273" t="s">
        <v>131</v>
      </c>
      <c r="C40" s="264"/>
      <c r="D40" s="264"/>
      <c r="E40" s="264"/>
      <c r="F40" s="264"/>
      <c r="G40" s="264"/>
      <c r="H40" s="264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3"/>
      <c r="T40" s="263"/>
      <c r="U40" s="263"/>
      <c r="V40" s="263"/>
      <c r="W40" s="258"/>
      <c r="X40" s="258"/>
      <c r="Y40" s="258"/>
      <c r="Z40" s="258"/>
      <c r="AA40" s="258"/>
      <c r="AB40" s="258"/>
      <c r="AC40" s="258"/>
      <c r="AD40" s="258"/>
      <c r="AE40" s="258"/>
      <c r="AM40" s="169"/>
      <c r="AN40" s="254"/>
      <c r="AO40" s="254"/>
      <c r="AP40" s="254"/>
      <c r="AQ40" s="254"/>
      <c r="AR40" s="258"/>
      <c r="AV40" s="247"/>
      <c r="AW40" s="247"/>
      <c r="AY40" s="257"/>
    </row>
    <row r="41" spans="2:51" x14ac:dyDescent="0.25">
      <c r="B41" s="276" t="s">
        <v>141</v>
      </c>
      <c r="C41" s="264"/>
      <c r="D41" s="264"/>
      <c r="E41" s="264"/>
      <c r="F41" s="264"/>
      <c r="G41" s="264"/>
      <c r="H41" s="264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3"/>
      <c r="T41" s="263"/>
      <c r="U41" s="263"/>
      <c r="V41" s="263"/>
      <c r="W41" s="258"/>
      <c r="X41" s="258"/>
      <c r="Y41" s="258"/>
      <c r="Z41" s="258"/>
      <c r="AA41" s="258"/>
      <c r="AB41" s="258"/>
      <c r="AC41" s="258"/>
      <c r="AD41" s="258"/>
      <c r="AE41" s="258"/>
      <c r="AM41" s="169"/>
      <c r="AN41" s="254"/>
      <c r="AO41" s="254"/>
      <c r="AP41" s="254"/>
      <c r="AQ41" s="254"/>
      <c r="AR41" s="258"/>
      <c r="AV41" s="247"/>
      <c r="AW41" s="247"/>
      <c r="AY41" s="257"/>
    </row>
    <row r="42" spans="2:51" x14ac:dyDescent="0.25">
      <c r="B42" s="268" t="s">
        <v>329</v>
      </c>
      <c r="C42" s="264"/>
      <c r="D42" s="264"/>
      <c r="E42" s="264"/>
      <c r="F42" s="264"/>
      <c r="G42" s="264"/>
      <c r="H42" s="264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9"/>
      <c r="T42" s="269"/>
      <c r="U42" s="269"/>
      <c r="V42" s="269"/>
      <c r="W42" s="258"/>
      <c r="X42" s="258"/>
      <c r="Y42" s="258"/>
      <c r="Z42" s="258"/>
      <c r="AA42" s="258"/>
      <c r="AB42" s="258"/>
      <c r="AC42" s="258"/>
      <c r="AD42" s="258"/>
      <c r="AE42" s="258"/>
      <c r="AM42" s="259"/>
      <c r="AN42" s="259"/>
      <c r="AO42" s="259"/>
      <c r="AP42" s="259"/>
      <c r="AQ42" s="259"/>
      <c r="AR42" s="259"/>
      <c r="AS42" s="260"/>
      <c r="AV42" s="257"/>
      <c r="AW42" s="301"/>
      <c r="AX42" s="301"/>
      <c r="AY42" s="301"/>
    </row>
    <row r="43" spans="2:51" x14ac:dyDescent="0.25">
      <c r="B43" s="276" t="s">
        <v>126</v>
      </c>
      <c r="C43" s="264"/>
      <c r="D43" s="264"/>
      <c r="E43" s="264"/>
      <c r="F43" s="264"/>
      <c r="G43" s="264"/>
      <c r="H43" s="264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9"/>
      <c r="T43" s="269"/>
      <c r="U43" s="269"/>
      <c r="V43" s="269"/>
      <c r="W43" s="258"/>
      <c r="X43" s="258"/>
      <c r="Y43" s="258"/>
      <c r="Z43" s="258"/>
      <c r="AA43" s="258"/>
      <c r="AB43" s="258"/>
      <c r="AC43" s="258"/>
      <c r="AD43" s="258"/>
      <c r="AE43" s="258"/>
      <c r="AM43" s="259"/>
      <c r="AN43" s="259"/>
      <c r="AO43" s="259"/>
      <c r="AP43" s="259"/>
      <c r="AQ43" s="259"/>
      <c r="AR43" s="259"/>
      <c r="AS43" s="260"/>
      <c r="AV43" s="257"/>
      <c r="AW43" s="301"/>
      <c r="AX43" s="301"/>
      <c r="AY43" s="301"/>
    </row>
    <row r="44" spans="2:51" x14ac:dyDescent="0.25">
      <c r="B44" s="336" t="s">
        <v>169</v>
      </c>
      <c r="C44" s="264"/>
      <c r="D44" s="264"/>
      <c r="E44" s="274"/>
      <c r="F44" s="274"/>
      <c r="G44" s="274"/>
      <c r="H44" s="264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9"/>
      <c r="T44" s="269"/>
      <c r="U44" s="269"/>
      <c r="V44" s="269"/>
      <c r="W44" s="258"/>
      <c r="X44" s="258"/>
      <c r="Y44" s="258"/>
      <c r="Z44" s="258"/>
      <c r="AA44" s="258"/>
      <c r="AB44" s="258"/>
      <c r="AC44" s="258"/>
      <c r="AD44" s="258"/>
      <c r="AE44" s="258"/>
      <c r="AM44" s="259"/>
      <c r="AN44" s="259"/>
      <c r="AO44" s="259"/>
      <c r="AP44" s="259"/>
      <c r="AQ44" s="259"/>
      <c r="AR44" s="259"/>
      <c r="AS44" s="260"/>
      <c r="AV44" s="257"/>
      <c r="AW44" s="301"/>
      <c r="AX44" s="301"/>
      <c r="AY44" s="301"/>
    </row>
    <row r="45" spans="2:51" x14ac:dyDescent="0.25">
      <c r="B45" s="276" t="s">
        <v>127</v>
      </c>
      <c r="C45" s="248"/>
      <c r="D45" s="248"/>
      <c r="E45" s="248"/>
      <c r="F45" s="248"/>
      <c r="G45" s="248"/>
      <c r="H45" s="248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9"/>
      <c r="T45" s="269"/>
      <c r="U45" s="269"/>
      <c r="V45" s="269"/>
      <c r="W45" s="258"/>
      <c r="X45" s="258"/>
      <c r="Y45" s="258"/>
      <c r="Z45" s="258"/>
      <c r="AA45" s="258"/>
      <c r="AB45" s="258"/>
      <c r="AC45" s="258"/>
      <c r="AD45" s="258"/>
      <c r="AE45" s="258"/>
      <c r="AM45" s="259"/>
      <c r="AN45" s="259"/>
      <c r="AO45" s="259"/>
      <c r="AP45" s="259"/>
      <c r="AQ45" s="259"/>
      <c r="AR45" s="259"/>
      <c r="AS45" s="260"/>
      <c r="AV45" s="257"/>
      <c r="AW45" s="301"/>
      <c r="AX45" s="301"/>
      <c r="AY45" s="301"/>
    </row>
    <row r="46" spans="2:51" x14ac:dyDescent="0.25">
      <c r="B46" s="267" t="s">
        <v>128</v>
      </c>
      <c r="C46" s="248"/>
      <c r="D46" s="248"/>
      <c r="E46" s="248"/>
      <c r="F46" s="248"/>
      <c r="G46" s="248"/>
      <c r="H46" s="248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9"/>
      <c r="T46" s="269"/>
      <c r="U46" s="269"/>
      <c r="V46" s="269"/>
      <c r="W46" s="258"/>
      <c r="X46" s="258"/>
      <c r="Y46" s="258"/>
      <c r="Z46" s="258"/>
      <c r="AA46" s="258"/>
      <c r="AB46" s="258"/>
      <c r="AC46" s="258"/>
      <c r="AD46" s="258"/>
      <c r="AE46" s="258"/>
      <c r="AM46" s="259"/>
      <c r="AN46" s="259"/>
      <c r="AO46" s="259"/>
      <c r="AP46" s="259"/>
      <c r="AQ46" s="259"/>
      <c r="AR46" s="259"/>
      <c r="AS46" s="260"/>
      <c r="AV46" s="257"/>
      <c r="AW46" s="301"/>
      <c r="AX46" s="301"/>
      <c r="AY46" s="301"/>
    </row>
    <row r="47" spans="2:51" x14ac:dyDescent="0.25">
      <c r="B47" s="267" t="s">
        <v>150</v>
      </c>
      <c r="C47" s="248"/>
      <c r="D47" s="248"/>
      <c r="E47" s="248"/>
      <c r="F47" s="248"/>
      <c r="G47" s="248"/>
      <c r="H47" s="248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9"/>
      <c r="T47" s="269"/>
      <c r="U47" s="269"/>
      <c r="V47" s="269"/>
      <c r="W47" s="258"/>
      <c r="X47" s="258"/>
      <c r="Y47" s="258"/>
      <c r="Z47" s="258"/>
      <c r="AA47" s="258"/>
      <c r="AB47" s="258"/>
      <c r="AC47" s="258"/>
      <c r="AD47" s="258"/>
      <c r="AE47" s="258"/>
      <c r="AM47" s="259"/>
      <c r="AN47" s="259"/>
      <c r="AO47" s="259"/>
      <c r="AP47" s="259"/>
      <c r="AQ47" s="259"/>
      <c r="AR47" s="259"/>
      <c r="AS47" s="260"/>
      <c r="AV47" s="257"/>
      <c r="AW47" s="301"/>
      <c r="AX47" s="301"/>
      <c r="AY47" s="301"/>
    </row>
    <row r="48" spans="2:51" x14ac:dyDescent="0.25">
      <c r="B48" s="276" t="s">
        <v>315</v>
      </c>
      <c r="C48" s="264"/>
      <c r="D48" s="264"/>
      <c r="E48" s="264"/>
      <c r="F48" s="264"/>
      <c r="G48" s="264"/>
      <c r="H48" s="264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9"/>
      <c r="T48" s="269"/>
      <c r="U48" s="269"/>
      <c r="V48" s="269"/>
      <c r="W48" s="258"/>
      <c r="X48" s="258"/>
      <c r="Y48" s="258"/>
      <c r="Z48" s="258"/>
      <c r="AA48" s="258"/>
      <c r="AB48" s="258"/>
      <c r="AC48" s="258"/>
      <c r="AD48" s="258"/>
      <c r="AE48" s="258"/>
      <c r="AM48" s="259"/>
      <c r="AN48" s="259"/>
      <c r="AO48" s="259"/>
      <c r="AP48" s="259"/>
      <c r="AQ48" s="259"/>
      <c r="AR48" s="259"/>
      <c r="AS48" s="260"/>
      <c r="AV48" s="257"/>
      <c r="AW48" s="301"/>
      <c r="AX48" s="301"/>
      <c r="AY48" s="301"/>
    </row>
    <row r="49" spans="2:51" x14ac:dyDescent="0.25">
      <c r="B49" s="276" t="s">
        <v>137</v>
      </c>
      <c r="C49" s="264"/>
      <c r="D49" s="264"/>
      <c r="E49" s="264"/>
      <c r="F49" s="264"/>
      <c r="G49" s="264"/>
      <c r="H49" s="264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9"/>
      <c r="U49" s="269"/>
      <c r="V49" s="269"/>
      <c r="W49" s="258"/>
      <c r="X49" s="258"/>
      <c r="Y49" s="258"/>
      <c r="Z49" s="258"/>
      <c r="AA49" s="258"/>
      <c r="AB49" s="258"/>
      <c r="AC49" s="258"/>
      <c r="AD49" s="258"/>
      <c r="AE49" s="258"/>
      <c r="AM49" s="259"/>
      <c r="AN49" s="259"/>
      <c r="AO49" s="259"/>
      <c r="AP49" s="259"/>
      <c r="AQ49" s="259"/>
      <c r="AR49" s="259"/>
      <c r="AS49" s="260"/>
      <c r="AV49" s="257"/>
      <c r="AW49" s="301"/>
      <c r="AX49" s="301"/>
      <c r="AY49" s="301"/>
    </row>
    <row r="50" spans="2:51" x14ac:dyDescent="0.25">
      <c r="B50" s="276" t="s">
        <v>138</v>
      </c>
      <c r="C50" s="264"/>
      <c r="D50" s="264"/>
      <c r="E50" s="264"/>
      <c r="F50" s="264"/>
      <c r="G50" s="264"/>
      <c r="H50" s="264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71"/>
      <c r="T50" s="269"/>
      <c r="U50" s="269"/>
      <c r="V50" s="269"/>
      <c r="W50" s="258"/>
      <c r="X50" s="258"/>
      <c r="Y50" s="258"/>
      <c r="Z50" s="258"/>
      <c r="AA50" s="258"/>
      <c r="AB50" s="258"/>
      <c r="AC50" s="258"/>
      <c r="AD50" s="258"/>
      <c r="AE50" s="258"/>
      <c r="AM50" s="259"/>
      <c r="AN50" s="259"/>
      <c r="AO50" s="259"/>
      <c r="AP50" s="259"/>
      <c r="AQ50" s="259"/>
      <c r="AR50" s="259"/>
      <c r="AS50" s="260"/>
      <c r="AV50" s="257"/>
      <c r="AW50" s="301"/>
      <c r="AX50" s="301"/>
      <c r="AY50" s="301"/>
    </row>
    <row r="51" spans="2:51" x14ac:dyDescent="0.25">
      <c r="B51" s="284" t="s">
        <v>139</v>
      </c>
      <c r="C51" s="264"/>
      <c r="D51" s="264"/>
      <c r="E51" s="264"/>
      <c r="F51" s="264"/>
      <c r="G51" s="264"/>
      <c r="H51" s="264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71"/>
      <c r="T51" s="269"/>
      <c r="U51" s="269"/>
      <c r="V51" s="269"/>
      <c r="W51" s="258"/>
      <c r="X51" s="258"/>
      <c r="Y51" s="258"/>
      <c r="Z51" s="258"/>
      <c r="AA51" s="258"/>
      <c r="AB51" s="258"/>
      <c r="AC51" s="258"/>
      <c r="AD51" s="258"/>
      <c r="AE51" s="258"/>
      <c r="AM51" s="259"/>
      <c r="AN51" s="259"/>
      <c r="AO51" s="259"/>
      <c r="AP51" s="259"/>
      <c r="AQ51" s="259"/>
      <c r="AR51" s="259"/>
      <c r="AS51" s="260"/>
      <c r="AV51" s="257"/>
      <c r="AW51" s="301"/>
      <c r="AX51" s="301"/>
      <c r="AY51" s="301"/>
    </row>
    <row r="52" spans="2:51" x14ac:dyDescent="0.25">
      <c r="B52" s="336" t="s">
        <v>331</v>
      </c>
      <c r="C52" s="264"/>
      <c r="D52" s="264"/>
      <c r="E52" s="264"/>
      <c r="F52" s="264"/>
      <c r="G52" s="264"/>
      <c r="H52" s="264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9"/>
      <c r="U52" s="269"/>
      <c r="V52" s="269"/>
      <c r="W52" s="258"/>
      <c r="X52" s="258"/>
      <c r="Y52" s="258"/>
      <c r="Z52" s="258"/>
      <c r="AA52" s="258"/>
      <c r="AB52" s="258"/>
      <c r="AC52" s="258"/>
      <c r="AD52" s="258"/>
      <c r="AE52" s="258"/>
      <c r="AM52" s="259"/>
      <c r="AN52" s="259"/>
      <c r="AO52" s="259"/>
      <c r="AP52" s="259"/>
      <c r="AQ52" s="259"/>
      <c r="AR52" s="259"/>
      <c r="AS52" s="260"/>
      <c r="AV52" s="257"/>
      <c r="AW52" s="301"/>
      <c r="AX52" s="301"/>
      <c r="AY52" s="301"/>
    </row>
    <row r="53" spans="2:51" x14ac:dyDescent="0.25">
      <c r="B53" s="357" t="s">
        <v>295</v>
      </c>
      <c r="C53" s="248"/>
      <c r="D53" s="248"/>
      <c r="E53" s="248"/>
      <c r="F53" s="248"/>
      <c r="G53" s="248"/>
      <c r="H53" s="248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71"/>
      <c r="U53" s="271"/>
      <c r="V53" s="271"/>
      <c r="W53" s="258"/>
      <c r="X53" s="258"/>
      <c r="Y53" s="258"/>
      <c r="Z53" s="258"/>
      <c r="AA53" s="258"/>
      <c r="AB53" s="258"/>
      <c r="AC53" s="258"/>
      <c r="AD53" s="258"/>
      <c r="AE53" s="258"/>
      <c r="AM53" s="259"/>
      <c r="AN53" s="259"/>
      <c r="AO53" s="259"/>
      <c r="AP53" s="259"/>
      <c r="AQ53" s="259"/>
      <c r="AR53" s="259"/>
      <c r="AS53" s="260"/>
      <c r="AV53" s="257"/>
      <c r="AW53" s="301"/>
      <c r="AX53" s="301"/>
      <c r="AY53" s="301"/>
    </row>
    <row r="54" spans="2:51" x14ac:dyDescent="0.25">
      <c r="B54" s="357" t="s">
        <v>296</v>
      </c>
      <c r="C54" s="248"/>
      <c r="D54" s="248"/>
      <c r="E54" s="248"/>
      <c r="F54" s="248"/>
      <c r="G54" s="248"/>
      <c r="H54" s="248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71"/>
      <c r="U54" s="271"/>
      <c r="V54" s="271"/>
      <c r="W54" s="258"/>
      <c r="X54" s="258"/>
      <c r="Y54" s="258"/>
      <c r="Z54" s="258"/>
      <c r="AA54" s="258"/>
      <c r="AB54" s="258"/>
      <c r="AC54" s="258"/>
      <c r="AD54" s="258"/>
      <c r="AE54" s="258"/>
      <c r="AM54" s="259"/>
      <c r="AN54" s="259"/>
      <c r="AO54" s="259"/>
      <c r="AP54" s="259"/>
      <c r="AQ54" s="259"/>
      <c r="AR54" s="259"/>
      <c r="AS54" s="260"/>
      <c r="AV54" s="257"/>
      <c r="AW54" s="301"/>
      <c r="AX54" s="301"/>
      <c r="AY54" s="301"/>
    </row>
    <row r="55" spans="2:51" x14ac:dyDescent="0.25">
      <c r="B55" s="276" t="s">
        <v>138</v>
      </c>
      <c r="C55" s="264"/>
      <c r="D55" s="264"/>
      <c r="E55" s="264"/>
      <c r="F55" s="264"/>
      <c r="G55" s="264"/>
      <c r="H55" s="264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71"/>
      <c r="U55" s="250"/>
      <c r="V55" s="250"/>
      <c r="W55" s="258"/>
      <c r="X55" s="258"/>
      <c r="Y55" s="258"/>
      <c r="Z55" s="258"/>
      <c r="AA55" s="258"/>
      <c r="AB55" s="258"/>
      <c r="AC55" s="258"/>
      <c r="AD55" s="258"/>
      <c r="AE55" s="258"/>
      <c r="AM55" s="259"/>
      <c r="AN55" s="259"/>
      <c r="AO55" s="259"/>
      <c r="AP55" s="259"/>
      <c r="AQ55" s="259"/>
      <c r="AR55" s="259"/>
      <c r="AS55" s="260"/>
      <c r="AV55" s="257"/>
      <c r="AW55" s="301"/>
      <c r="AX55" s="301"/>
      <c r="AY55" s="301"/>
    </row>
    <row r="56" spans="2:51" x14ac:dyDescent="0.25">
      <c r="B56" s="284" t="s">
        <v>139</v>
      </c>
      <c r="C56" s="264"/>
      <c r="D56" s="264"/>
      <c r="E56" s="264"/>
      <c r="F56" s="264"/>
      <c r="G56" s="264"/>
      <c r="H56" s="264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71"/>
      <c r="U56" s="250"/>
      <c r="V56" s="250"/>
      <c r="W56" s="258"/>
      <c r="X56" s="258"/>
      <c r="Y56" s="258"/>
      <c r="Z56" s="258"/>
      <c r="AA56" s="258"/>
      <c r="AB56" s="258"/>
      <c r="AC56" s="258"/>
      <c r="AD56" s="258"/>
      <c r="AE56" s="258"/>
      <c r="AM56" s="259"/>
      <c r="AN56" s="259"/>
      <c r="AO56" s="259"/>
      <c r="AP56" s="259"/>
      <c r="AQ56" s="259"/>
      <c r="AR56" s="259"/>
      <c r="AS56" s="260"/>
      <c r="AV56" s="257"/>
      <c r="AW56" s="301"/>
      <c r="AX56" s="301"/>
      <c r="AY56" s="301"/>
    </row>
    <row r="57" spans="2:51" x14ac:dyDescent="0.25">
      <c r="B57" s="270" t="s">
        <v>142</v>
      </c>
      <c r="C57" s="248"/>
      <c r="D57" s="248"/>
      <c r="E57" s="248"/>
      <c r="F57" s="248"/>
      <c r="G57" s="248"/>
      <c r="H57" s="248"/>
      <c r="I57" s="265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71"/>
      <c r="U57" s="250"/>
      <c r="V57" s="250"/>
      <c r="W57" s="258"/>
      <c r="X57" s="258"/>
      <c r="Y57" s="258"/>
      <c r="Z57" s="258"/>
      <c r="AA57" s="258"/>
      <c r="AB57" s="258"/>
      <c r="AC57" s="258"/>
      <c r="AD57" s="258"/>
      <c r="AE57" s="258"/>
      <c r="AM57" s="259"/>
      <c r="AN57" s="259"/>
      <c r="AO57" s="259"/>
      <c r="AP57" s="259"/>
      <c r="AQ57" s="259"/>
      <c r="AR57" s="259"/>
      <c r="AS57" s="260"/>
      <c r="AV57" s="257"/>
      <c r="AW57" s="301"/>
      <c r="AX57" s="301"/>
      <c r="AY57" s="301"/>
    </row>
    <row r="58" spans="2:51" x14ac:dyDescent="0.25">
      <c r="B58" s="336" t="s">
        <v>198</v>
      </c>
      <c r="C58" s="248"/>
      <c r="D58" s="248"/>
      <c r="E58" s="248"/>
      <c r="F58" s="248"/>
      <c r="G58" s="248"/>
      <c r="H58" s="248"/>
      <c r="I58" s="265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71"/>
      <c r="U58" s="250"/>
      <c r="V58" s="250"/>
      <c r="W58" s="258"/>
      <c r="X58" s="258"/>
      <c r="Y58" s="258"/>
      <c r="Z58" s="258"/>
      <c r="AA58" s="258"/>
      <c r="AB58" s="258"/>
      <c r="AC58" s="258"/>
      <c r="AD58" s="258"/>
      <c r="AE58" s="258"/>
      <c r="AM58" s="259"/>
      <c r="AN58" s="259"/>
      <c r="AO58" s="259"/>
      <c r="AP58" s="259"/>
      <c r="AQ58" s="259"/>
      <c r="AR58" s="259"/>
      <c r="AS58" s="260"/>
      <c r="AV58" s="257"/>
      <c r="AW58" s="301"/>
      <c r="AX58" s="301"/>
      <c r="AY58" s="301"/>
    </row>
    <row r="59" spans="2:51" x14ac:dyDescent="0.25">
      <c r="B59" s="276" t="s">
        <v>313</v>
      </c>
      <c r="C59" s="248"/>
      <c r="D59" s="248"/>
      <c r="E59" s="248"/>
      <c r="F59" s="248"/>
      <c r="G59" s="248"/>
      <c r="H59" s="248"/>
      <c r="I59" s="265"/>
      <c r="J59" s="265"/>
      <c r="K59" s="265"/>
      <c r="L59" s="265"/>
      <c r="M59" s="265"/>
      <c r="N59" s="265"/>
      <c r="O59" s="265"/>
      <c r="P59" s="252"/>
      <c r="Q59" s="252"/>
      <c r="R59" s="265"/>
      <c r="S59" s="265"/>
      <c r="T59" s="271"/>
      <c r="U59" s="250"/>
      <c r="V59" s="250"/>
      <c r="W59" s="258"/>
      <c r="X59" s="258"/>
      <c r="Y59" s="258"/>
      <c r="Z59" s="252"/>
      <c r="AA59" s="258"/>
      <c r="AB59" s="258"/>
      <c r="AC59" s="258"/>
      <c r="AD59" s="258"/>
      <c r="AE59" s="258"/>
      <c r="AM59" s="259"/>
      <c r="AN59" s="259"/>
      <c r="AO59" s="259"/>
      <c r="AP59" s="259"/>
      <c r="AQ59" s="259"/>
      <c r="AR59" s="259"/>
      <c r="AS59" s="260"/>
      <c r="AV59" s="257"/>
      <c r="AW59" s="301"/>
      <c r="AX59" s="301"/>
      <c r="AY59" s="301"/>
    </row>
    <row r="60" spans="2:51" x14ac:dyDescent="0.25">
      <c r="B60" s="272" t="s">
        <v>140</v>
      </c>
      <c r="C60" s="261"/>
      <c r="D60" s="248"/>
      <c r="E60" s="264"/>
      <c r="F60" s="264"/>
      <c r="G60" s="264"/>
      <c r="H60" s="264"/>
      <c r="I60" s="264"/>
      <c r="J60" s="252"/>
      <c r="K60" s="252"/>
      <c r="L60" s="252"/>
      <c r="M60" s="252"/>
      <c r="N60" s="252"/>
      <c r="O60" s="252"/>
      <c r="P60" s="252"/>
      <c r="Q60" s="252"/>
      <c r="R60" s="265"/>
      <c r="S60" s="252"/>
      <c r="T60" s="252"/>
      <c r="U60" s="252"/>
      <c r="V60" s="252"/>
      <c r="W60" s="252"/>
      <c r="X60" s="252"/>
      <c r="Y60" s="252"/>
      <c r="Z60" s="251"/>
      <c r="AA60" s="252"/>
      <c r="AB60" s="252"/>
      <c r="AC60" s="252"/>
      <c r="AD60" s="252"/>
      <c r="AE60" s="252"/>
      <c r="AF60" s="252"/>
      <c r="AG60" s="252"/>
      <c r="AH60" s="252"/>
      <c r="AI60" s="252"/>
      <c r="AJ60" s="252"/>
      <c r="AK60" s="252"/>
      <c r="AL60" s="252"/>
      <c r="AM60" s="252"/>
      <c r="AN60" s="252"/>
      <c r="AO60" s="252"/>
      <c r="AP60" s="252"/>
      <c r="AQ60" s="252"/>
      <c r="AR60" s="252"/>
      <c r="AS60" s="252"/>
      <c r="AT60" s="252"/>
      <c r="AU60" s="252"/>
      <c r="AV60" s="257"/>
      <c r="AW60" s="301"/>
      <c r="AX60" s="301"/>
      <c r="AY60" s="301"/>
    </row>
    <row r="61" spans="2:51" x14ac:dyDescent="0.25">
      <c r="B61" s="277" t="s">
        <v>129</v>
      </c>
      <c r="C61" s="276"/>
      <c r="D61" s="248"/>
      <c r="E61" s="264"/>
      <c r="F61" s="264"/>
      <c r="G61" s="264"/>
      <c r="H61" s="264"/>
      <c r="I61" s="264"/>
      <c r="J61" s="265"/>
      <c r="K61" s="265"/>
      <c r="L61" s="265"/>
      <c r="M61" s="265"/>
      <c r="N61" s="265"/>
      <c r="O61" s="265"/>
      <c r="P61" s="265"/>
      <c r="Q61" s="265"/>
      <c r="R61" s="252"/>
      <c r="S61" s="252"/>
      <c r="T61" s="252"/>
      <c r="U61" s="252"/>
      <c r="V61" s="252"/>
      <c r="W61" s="251"/>
      <c r="X61" s="251"/>
      <c r="Y61" s="251"/>
      <c r="Z61" s="258"/>
      <c r="AA61" s="251"/>
      <c r="AB61" s="251"/>
      <c r="AC61" s="251"/>
      <c r="AD61" s="251"/>
      <c r="AE61" s="251"/>
      <c r="AF61" s="251"/>
      <c r="AG61" s="251"/>
      <c r="AH61" s="251"/>
      <c r="AI61" s="251"/>
      <c r="AJ61" s="251"/>
      <c r="AK61" s="251"/>
      <c r="AL61" s="251"/>
      <c r="AM61" s="251"/>
      <c r="AN61" s="251"/>
      <c r="AO61" s="251"/>
      <c r="AP61" s="251"/>
      <c r="AQ61" s="251"/>
      <c r="AR61" s="251"/>
      <c r="AS61" s="251"/>
      <c r="AT61" s="251"/>
      <c r="AU61" s="251"/>
      <c r="AV61" s="257"/>
      <c r="AW61" s="301"/>
      <c r="AX61" s="301"/>
      <c r="AY61" s="301"/>
    </row>
    <row r="62" spans="2:51" x14ac:dyDescent="0.25">
      <c r="B62" s="277" t="s">
        <v>148</v>
      </c>
      <c r="C62" s="276"/>
      <c r="D62" s="264"/>
      <c r="E62" s="248"/>
      <c r="F62" s="264"/>
      <c r="G62" s="248"/>
      <c r="H62" s="248"/>
      <c r="I62" s="264"/>
      <c r="J62" s="265"/>
      <c r="K62" s="265"/>
      <c r="L62" s="265"/>
      <c r="M62" s="265"/>
      <c r="N62" s="265"/>
      <c r="O62" s="265"/>
      <c r="P62" s="265"/>
      <c r="Q62" s="265"/>
      <c r="R62" s="252"/>
      <c r="S62" s="265"/>
      <c r="T62" s="271"/>
      <c r="U62" s="250"/>
      <c r="V62" s="250"/>
      <c r="W62" s="258"/>
      <c r="X62" s="258"/>
      <c r="Y62" s="258"/>
      <c r="Z62" s="258"/>
      <c r="AA62" s="258"/>
      <c r="AB62" s="258"/>
      <c r="AC62" s="258"/>
      <c r="AD62" s="258"/>
      <c r="AE62" s="258"/>
      <c r="AM62" s="259"/>
      <c r="AN62" s="259"/>
      <c r="AO62" s="259"/>
      <c r="AP62" s="259"/>
      <c r="AQ62" s="259"/>
      <c r="AR62" s="259"/>
      <c r="AS62" s="260"/>
      <c r="AV62" s="257"/>
      <c r="AW62" s="301"/>
      <c r="AX62" s="301"/>
      <c r="AY62" s="301"/>
    </row>
    <row r="63" spans="2:51" x14ac:dyDescent="0.25">
      <c r="B63" s="277" t="s">
        <v>130</v>
      </c>
      <c r="C63" s="267"/>
      <c r="D63" s="264"/>
      <c r="E63" s="248"/>
      <c r="F63" s="248"/>
      <c r="G63" s="248"/>
      <c r="H63" s="248"/>
      <c r="I63" s="264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71"/>
      <c r="U63" s="250"/>
      <c r="V63" s="250"/>
      <c r="W63" s="258"/>
      <c r="X63" s="258"/>
      <c r="Y63" s="258"/>
      <c r="Z63" s="258"/>
      <c r="AA63" s="258"/>
      <c r="AB63" s="258"/>
      <c r="AC63" s="258"/>
      <c r="AD63" s="258"/>
      <c r="AE63" s="258"/>
      <c r="AM63" s="259"/>
      <c r="AN63" s="259"/>
      <c r="AO63" s="259"/>
      <c r="AP63" s="259"/>
      <c r="AQ63" s="259"/>
      <c r="AR63" s="259"/>
      <c r="AS63" s="260"/>
      <c r="AV63" s="257"/>
      <c r="AW63" s="301"/>
      <c r="AX63" s="301"/>
      <c r="AY63" s="301"/>
    </row>
    <row r="64" spans="2:51" x14ac:dyDescent="0.25">
      <c r="B64" s="147"/>
      <c r="C64" s="267"/>
      <c r="D64" s="264"/>
      <c r="E64" s="264"/>
      <c r="F64" s="248"/>
      <c r="G64" s="264"/>
      <c r="H64" s="264"/>
      <c r="I64" s="252"/>
      <c r="J64" s="265"/>
      <c r="K64" s="265"/>
      <c r="L64" s="265"/>
      <c r="M64" s="265"/>
      <c r="N64" s="265"/>
      <c r="O64" s="265"/>
      <c r="P64" s="265"/>
      <c r="Q64" s="265"/>
      <c r="R64" s="265"/>
      <c r="S64" s="265"/>
      <c r="T64" s="271"/>
      <c r="U64" s="250"/>
      <c r="V64" s="250"/>
      <c r="W64" s="258"/>
      <c r="X64" s="258"/>
      <c r="Y64" s="258"/>
      <c r="Z64" s="258"/>
      <c r="AA64" s="258"/>
      <c r="AB64" s="258"/>
      <c r="AC64" s="258"/>
      <c r="AD64" s="258"/>
      <c r="AE64" s="258"/>
      <c r="AM64" s="259"/>
      <c r="AN64" s="259"/>
      <c r="AO64" s="259"/>
      <c r="AP64" s="259"/>
      <c r="AQ64" s="259"/>
      <c r="AR64" s="259"/>
      <c r="AS64" s="260"/>
      <c r="AV64" s="257"/>
      <c r="AW64" s="301"/>
      <c r="AX64" s="301"/>
      <c r="AY64" s="301"/>
    </row>
    <row r="65" spans="1:51" x14ac:dyDescent="0.25">
      <c r="B65" s="249"/>
      <c r="C65" s="252"/>
      <c r="D65" s="264"/>
      <c r="E65" s="264"/>
      <c r="F65" s="264"/>
      <c r="G65" s="264"/>
      <c r="H65" s="264"/>
      <c r="I65" s="252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71"/>
      <c r="U65" s="250"/>
      <c r="V65" s="250"/>
      <c r="W65" s="258"/>
      <c r="X65" s="258"/>
      <c r="Y65" s="258"/>
      <c r="Z65" s="258"/>
      <c r="AA65" s="258"/>
      <c r="AB65" s="258"/>
      <c r="AC65" s="258"/>
      <c r="AD65" s="258"/>
      <c r="AE65" s="258"/>
      <c r="AM65" s="259"/>
      <c r="AN65" s="259"/>
      <c r="AO65" s="259"/>
      <c r="AP65" s="259"/>
      <c r="AQ65" s="259"/>
      <c r="AR65" s="259"/>
      <c r="AS65" s="260"/>
      <c r="AV65" s="257"/>
      <c r="AW65" s="301"/>
      <c r="AX65" s="301"/>
      <c r="AY65" s="301"/>
    </row>
    <row r="66" spans="1:51" x14ac:dyDescent="0.25">
      <c r="I66" s="259"/>
      <c r="J66" s="259"/>
      <c r="K66" s="259"/>
      <c r="L66" s="259"/>
      <c r="M66" s="259"/>
      <c r="N66" s="259"/>
      <c r="O66" s="260"/>
      <c r="P66" s="254"/>
      <c r="R66" s="254"/>
      <c r="W66" s="258"/>
      <c r="X66" s="258"/>
      <c r="Y66" s="258"/>
      <c r="Z66" s="258"/>
      <c r="AA66" s="258"/>
      <c r="AB66" s="258"/>
      <c r="AC66" s="258"/>
      <c r="AD66" s="258"/>
      <c r="AE66" s="258"/>
      <c r="AM66" s="259"/>
      <c r="AN66" s="259"/>
      <c r="AO66" s="259"/>
      <c r="AP66" s="259"/>
      <c r="AQ66" s="259"/>
      <c r="AR66" s="259"/>
      <c r="AS66" s="260"/>
      <c r="AV66" s="257"/>
      <c r="AW66" s="301"/>
      <c r="AX66" s="301"/>
      <c r="AY66" s="301"/>
    </row>
    <row r="67" spans="1:51" x14ac:dyDescent="0.25">
      <c r="I67" s="259"/>
      <c r="J67" s="259"/>
      <c r="K67" s="259"/>
      <c r="L67" s="259"/>
      <c r="M67" s="259"/>
      <c r="N67" s="259"/>
      <c r="O67" s="260"/>
      <c r="P67" s="254"/>
      <c r="R67" s="254"/>
      <c r="W67" s="258"/>
      <c r="X67" s="258"/>
      <c r="Y67" s="258"/>
      <c r="Z67" s="258"/>
      <c r="AA67" s="258"/>
      <c r="AB67" s="258"/>
      <c r="AC67" s="258"/>
      <c r="AD67" s="258"/>
      <c r="AE67" s="258"/>
      <c r="AM67" s="259"/>
      <c r="AN67" s="259"/>
      <c r="AO67" s="259"/>
      <c r="AP67" s="259"/>
      <c r="AQ67" s="259"/>
      <c r="AR67" s="259"/>
      <c r="AS67" s="260"/>
      <c r="AU67" s="301"/>
      <c r="AV67" s="257"/>
      <c r="AW67" s="301"/>
      <c r="AX67" s="301"/>
      <c r="AY67" s="301"/>
    </row>
    <row r="68" spans="1:51" x14ac:dyDescent="0.25">
      <c r="I68" s="259"/>
      <c r="J68" s="259"/>
      <c r="K68" s="259"/>
      <c r="L68" s="259"/>
      <c r="M68" s="259"/>
      <c r="N68" s="259"/>
      <c r="O68" s="260"/>
      <c r="R68" s="254"/>
      <c r="W68" s="258"/>
      <c r="X68" s="258"/>
      <c r="Y68" s="258"/>
      <c r="Z68" s="258"/>
      <c r="AA68" s="258"/>
      <c r="AB68" s="258"/>
      <c r="AC68" s="258"/>
      <c r="AD68" s="258"/>
      <c r="AE68" s="258"/>
      <c r="AM68" s="259"/>
      <c r="AN68" s="259"/>
      <c r="AO68" s="259"/>
      <c r="AP68" s="259"/>
      <c r="AQ68" s="259"/>
      <c r="AR68" s="259"/>
      <c r="AS68" s="260"/>
      <c r="AU68" s="301"/>
      <c r="AV68" s="257"/>
      <c r="AW68" s="301"/>
      <c r="AX68" s="301"/>
      <c r="AY68" s="301"/>
    </row>
    <row r="69" spans="1:51" x14ac:dyDescent="0.25">
      <c r="A69" s="258"/>
      <c r="O69" s="260"/>
      <c r="R69" s="251"/>
      <c r="AS69" s="301"/>
      <c r="AT69" s="301"/>
      <c r="AU69" s="301"/>
      <c r="AV69" s="301"/>
      <c r="AW69" s="301"/>
      <c r="AX69" s="301"/>
      <c r="AY69" s="301"/>
    </row>
    <row r="70" spans="1:51" x14ac:dyDescent="0.25">
      <c r="A70" s="258"/>
      <c r="O70" s="260"/>
      <c r="R70" s="254"/>
      <c r="AS70" s="301"/>
      <c r="AT70" s="301"/>
      <c r="AU70" s="301"/>
      <c r="AV70" s="301"/>
      <c r="AW70" s="301"/>
      <c r="AX70" s="301"/>
      <c r="AY70" s="301"/>
    </row>
    <row r="71" spans="1:51" x14ac:dyDescent="0.25">
      <c r="A71" s="258"/>
      <c r="O71" s="260"/>
      <c r="R71" s="254"/>
      <c r="AS71" s="301"/>
      <c r="AT71" s="301"/>
      <c r="AU71" s="301"/>
      <c r="AV71" s="301"/>
      <c r="AW71" s="301"/>
      <c r="AX71" s="301"/>
      <c r="AY71" s="301"/>
    </row>
    <row r="72" spans="1:51" x14ac:dyDescent="0.25">
      <c r="A72" s="258"/>
      <c r="O72" s="260"/>
      <c r="R72" s="254"/>
      <c r="AS72" s="301"/>
      <c r="AT72" s="301"/>
      <c r="AU72" s="301"/>
      <c r="AV72" s="301"/>
      <c r="AW72" s="301"/>
      <c r="AX72" s="301"/>
      <c r="AY72" s="301"/>
    </row>
    <row r="73" spans="1:51" x14ac:dyDescent="0.25">
      <c r="A73" s="258"/>
      <c r="O73" s="260"/>
      <c r="R73" s="254"/>
      <c r="AS73" s="301"/>
      <c r="AT73" s="301"/>
      <c r="AU73" s="301"/>
      <c r="AV73" s="301"/>
      <c r="AW73" s="301"/>
      <c r="AX73" s="301"/>
      <c r="AY73" s="301"/>
    </row>
    <row r="74" spans="1:51" x14ac:dyDescent="0.25">
      <c r="A74" s="258"/>
      <c r="O74" s="260"/>
      <c r="R74" s="254"/>
      <c r="AS74" s="301"/>
      <c r="AT74" s="301"/>
      <c r="AU74" s="301"/>
      <c r="AV74" s="301"/>
      <c r="AW74" s="301"/>
      <c r="AX74" s="301"/>
      <c r="AY74" s="301"/>
    </row>
    <row r="75" spans="1:51" x14ac:dyDescent="0.25">
      <c r="A75" s="258"/>
      <c r="O75" s="260"/>
      <c r="AS75" s="301"/>
      <c r="AT75" s="301"/>
      <c r="AU75" s="301"/>
      <c r="AV75" s="301"/>
      <c r="AW75" s="301"/>
      <c r="AX75" s="301"/>
      <c r="AY75" s="301"/>
    </row>
    <row r="76" spans="1:51" x14ac:dyDescent="0.25">
      <c r="A76" s="258"/>
      <c r="O76" s="260"/>
      <c r="AS76" s="301"/>
      <c r="AT76" s="301"/>
      <c r="AU76" s="301"/>
      <c r="AV76" s="301"/>
      <c r="AW76" s="301"/>
      <c r="AX76" s="301"/>
      <c r="AY76" s="301"/>
    </row>
    <row r="77" spans="1:51" x14ac:dyDescent="0.25">
      <c r="O77" s="260"/>
      <c r="AS77" s="301"/>
      <c r="AT77" s="301"/>
      <c r="AU77" s="301"/>
      <c r="AV77" s="301"/>
      <c r="AW77" s="301"/>
      <c r="AX77" s="301"/>
      <c r="AY77" s="301"/>
    </row>
    <row r="78" spans="1:51" x14ac:dyDescent="0.25">
      <c r="O78" s="260"/>
      <c r="AS78" s="301"/>
      <c r="AT78" s="301"/>
      <c r="AU78" s="301"/>
      <c r="AV78" s="301"/>
      <c r="AW78" s="301"/>
      <c r="AX78" s="301"/>
      <c r="AY78" s="301"/>
    </row>
    <row r="79" spans="1:51" x14ac:dyDescent="0.25">
      <c r="O79" s="260"/>
      <c r="Q79" s="254"/>
      <c r="AS79" s="301"/>
      <c r="AT79" s="301"/>
      <c r="AU79" s="301"/>
      <c r="AV79" s="301"/>
      <c r="AW79" s="301"/>
      <c r="AX79" s="301"/>
      <c r="AY79" s="301"/>
    </row>
    <row r="80" spans="1:51" x14ac:dyDescent="0.25">
      <c r="O80" s="161"/>
      <c r="P80" s="254"/>
      <c r="Q80" s="254"/>
      <c r="AS80" s="301"/>
      <c r="AT80" s="301"/>
      <c r="AU80" s="301"/>
      <c r="AV80" s="301"/>
      <c r="AW80" s="301"/>
      <c r="AX80" s="301"/>
      <c r="AY80" s="301"/>
    </row>
    <row r="81" spans="15:51" x14ac:dyDescent="0.25">
      <c r="O81" s="161"/>
      <c r="P81" s="254"/>
      <c r="Q81" s="254"/>
      <c r="AS81" s="301"/>
      <c r="AT81" s="301"/>
      <c r="AU81" s="301"/>
      <c r="AV81" s="301"/>
      <c r="AW81" s="301"/>
      <c r="AX81" s="301"/>
      <c r="AY81" s="301"/>
    </row>
    <row r="82" spans="15:51" x14ac:dyDescent="0.25">
      <c r="O82" s="161"/>
      <c r="P82" s="254"/>
      <c r="Q82" s="254"/>
      <c r="AS82" s="301"/>
      <c r="AT82" s="301"/>
      <c r="AU82" s="301"/>
      <c r="AV82" s="301"/>
      <c r="AW82" s="301"/>
      <c r="AX82" s="301"/>
      <c r="AY82" s="301"/>
    </row>
    <row r="83" spans="15:51" x14ac:dyDescent="0.25">
      <c r="O83" s="161"/>
      <c r="P83" s="254"/>
      <c r="Q83" s="254"/>
      <c r="AS83" s="301"/>
      <c r="AT83" s="301"/>
      <c r="AU83" s="301"/>
      <c r="AV83" s="301"/>
      <c r="AW83" s="301"/>
      <c r="AX83" s="301"/>
      <c r="AY83" s="301"/>
    </row>
    <row r="84" spans="15:51" x14ac:dyDescent="0.25">
      <c r="O84" s="161"/>
      <c r="P84" s="254"/>
      <c r="Q84" s="254"/>
      <c r="AS84" s="301"/>
      <c r="AT84" s="301"/>
      <c r="AU84" s="301"/>
      <c r="AV84" s="301"/>
      <c r="AW84" s="301"/>
      <c r="AX84" s="301"/>
      <c r="AY84" s="301"/>
    </row>
    <row r="85" spans="15:51" x14ac:dyDescent="0.25">
      <c r="O85" s="161"/>
      <c r="P85" s="254"/>
      <c r="Q85" s="254"/>
      <c r="AS85" s="301"/>
      <c r="AT85" s="301"/>
      <c r="AU85" s="301"/>
      <c r="AV85" s="301"/>
      <c r="AW85" s="301"/>
      <c r="AX85" s="301"/>
      <c r="AY85" s="301"/>
    </row>
    <row r="86" spans="15:51" x14ac:dyDescent="0.25">
      <c r="O86" s="161"/>
      <c r="P86" s="254"/>
      <c r="Q86" s="254"/>
      <c r="AS86" s="301"/>
      <c r="AT86" s="301"/>
      <c r="AU86" s="301"/>
      <c r="AV86" s="301"/>
      <c r="AW86" s="301"/>
      <c r="AX86" s="301"/>
      <c r="AY86" s="301"/>
    </row>
    <row r="87" spans="15:51" x14ac:dyDescent="0.25">
      <c r="O87" s="161"/>
      <c r="P87" s="254"/>
      <c r="Q87" s="254"/>
      <c r="AS87" s="301"/>
      <c r="AT87" s="301"/>
      <c r="AU87" s="301"/>
      <c r="AV87" s="301"/>
      <c r="AW87" s="301"/>
      <c r="AX87" s="301"/>
      <c r="AY87" s="301"/>
    </row>
    <row r="88" spans="15:51" x14ac:dyDescent="0.25">
      <c r="O88" s="161"/>
      <c r="P88" s="254"/>
      <c r="Q88" s="254"/>
      <c r="AS88" s="301"/>
      <c r="AT88" s="301"/>
      <c r="AU88" s="301"/>
      <c r="AV88" s="301"/>
      <c r="AW88" s="301"/>
      <c r="AX88" s="301"/>
      <c r="AY88" s="301"/>
    </row>
    <row r="89" spans="15:51" x14ac:dyDescent="0.25">
      <c r="O89" s="161"/>
      <c r="P89" s="254"/>
      <c r="Q89" s="254"/>
      <c r="AS89" s="301"/>
      <c r="AT89" s="301"/>
      <c r="AU89" s="301"/>
      <c r="AV89" s="301"/>
      <c r="AW89" s="301"/>
      <c r="AX89" s="301"/>
      <c r="AY89" s="301"/>
    </row>
    <row r="90" spans="15:51" x14ac:dyDescent="0.25">
      <c r="O90" s="161"/>
      <c r="P90" s="254"/>
      <c r="Q90" s="254"/>
      <c r="AS90" s="301"/>
      <c r="AT90" s="301"/>
      <c r="AU90" s="301"/>
      <c r="AV90" s="301"/>
      <c r="AW90" s="301"/>
      <c r="AX90" s="301"/>
      <c r="AY90" s="301"/>
    </row>
    <row r="91" spans="15:51" x14ac:dyDescent="0.25">
      <c r="O91" s="161"/>
      <c r="P91" s="254"/>
      <c r="Q91" s="254"/>
      <c r="R91" s="254"/>
      <c r="S91" s="254"/>
      <c r="AS91" s="301"/>
      <c r="AT91" s="301"/>
      <c r="AU91" s="301"/>
      <c r="AV91" s="301"/>
      <c r="AW91" s="301"/>
      <c r="AX91" s="301"/>
      <c r="AY91" s="301"/>
    </row>
    <row r="92" spans="15:51" x14ac:dyDescent="0.25">
      <c r="O92" s="161"/>
      <c r="P92" s="254"/>
      <c r="R92" s="254"/>
      <c r="S92" s="254"/>
      <c r="T92" s="254"/>
      <c r="AS92" s="301"/>
      <c r="AT92" s="301"/>
      <c r="AU92" s="301"/>
      <c r="AV92" s="301"/>
      <c r="AW92" s="301"/>
      <c r="AX92" s="301"/>
      <c r="AY92" s="301"/>
    </row>
    <row r="93" spans="15:51" x14ac:dyDescent="0.25">
      <c r="O93" s="254"/>
      <c r="Q93" s="254"/>
      <c r="R93" s="254"/>
      <c r="S93" s="254"/>
      <c r="T93" s="254"/>
      <c r="AS93" s="301"/>
      <c r="AT93" s="301"/>
      <c r="AU93" s="301"/>
      <c r="AV93" s="301"/>
      <c r="AW93" s="301"/>
      <c r="AX93" s="301"/>
      <c r="AY93" s="301"/>
    </row>
    <row r="94" spans="15:51" x14ac:dyDescent="0.25">
      <c r="O94" s="161"/>
      <c r="P94" s="254"/>
      <c r="Q94" s="254"/>
      <c r="T94" s="254"/>
      <c r="AS94" s="301"/>
      <c r="AT94" s="301"/>
      <c r="AU94" s="301"/>
      <c r="AV94" s="301"/>
      <c r="AW94" s="301"/>
      <c r="AX94" s="301"/>
      <c r="AY94" s="301"/>
    </row>
    <row r="95" spans="15:51" x14ac:dyDescent="0.25">
      <c r="O95" s="161"/>
      <c r="P95" s="254"/>
      <c r="Q95" s="254"/>
      <c r="R95" s="254"/>
      <c r="S95" s="254"/>
      <c r="AS95" s="301"/>
      <c r="AT95" s="301"/>
      <c r="AU95" s="301"/>
      <c r="AV95" s="301"/>
      <c r="AW95" s="301"/>
      <c r="AX95" s="301"/>
      <c r="AY95" s="301"/>
    </row>
    <row r="96" spans="15:51" x14ac:dyDescent="0.25">
      <c r="O96" s="161"/>
      <c r="P96" s="254"/>
      <c r="R96" s="254"/>
      <c r="S96" s="254"/>
      <c r="T96" s="254"/>
      <c r="AS96" s="301"/>
      <c r="AT96" s="301"/>
      <c r="AU96" s="301"/>
      <c r="AV96" s="301"/>
      <c r="AW96" s="301"/>
      <c r="AX96" s="301"/>
      <c r="AY96" s="301"/>
    </row>
    <row r="97" spans="18:51" x14ac:dyDescent="0.25">
      <c r="R97" s="254"/>
      <c r="S97" s="254"/>
      <c r="T97" s="254"/>
      <c r="U97" s="254"/>
      <c r="AS97" s="301"/>
      <c r="AT97" s="301"/>
      <c r="AU97" s="301"/>
      <c r="AV97" s="301"/>
      <c r="AW97" s="301"/>
      <c r="AX97" s="301"/>
      <c r="AY97" s="301"/>
    </row>
    <row r="98" spans="18:51" x14ac:dyDescent="0.25">
      <c r="T98" s="254"/>
      <c r="U98" s="254"/>
      <c r="AS98" s="301"/>
      <c r="AT98" s="301"/>
      <c r="AU98" s="301"/>
      <c r="AV98" s="301"/>
      <c r="AW98" s="301"/>
      <c r="AX98" s="301"/>
      <c r="AY98" s="301"/>
    </row>
    <row r="99" spans="18:51" x14ac:dyDescent="0.25">
      <c r="AS99" s="301"/>
      <c r="AT99" s="301"/>
      <c r="AU99" s="301"/>
      <c r="AV99" s="301"/>
      <c r="AW99" s="301"/>
      <c r="AX99" s="301"/>
      <c r="AY99" s="301"/>
    </row>
    <row r="100" spans="18:51" x14ac:dyDescent="0.25">
      <c r="AS100" s="301"/>
      <c r="AT100" s="301"/>
      <c r="AU100" s="301"/>
      <c r="AV100" s="301"/>
      <c r="AW100" s="301"/>
      <c r="AX100" s="301"/>
      <c r="AY100" s="301"/>
    </row>
    <row r="101" spans="18:51" x14ac:dyDescent="0.25">
      <c r="AS101" s="301"/>
      <c r="AT101" s="301"/>
      <c r="AU101" s="301"/>
      <c r="AV101" s="301"/>
      <c r="AW101" s="301"/>
      <c r="AX101" s="301"/>
      <c r="AY101" s="301"/>
    </row>
    <row r="102" spans="18:51" x14ac:dyDescent="0.25">
      <c r="AS102" s="301"/>
      <c r="AT102" s="301"/>
      <c r="AU102" s="301"/>
      <c r="AV102" s="301"/>
      <c r="AW102" s="301"/>
      <c r="AX102" s="301"/>
      <c r="AY102" s="301"/>
    </row>
    <row r="103" spans="18:51" x14ac:dyDescent="0.25">
      <c r="AS103" s="301"/>
      <c r="AT103" s="301"/>
      <c r="AU103" s="301"/>
      <c r="AV103" s="301"/>
      <c r="AW103" s="301"/>
      <c r="AX103" s="301"/>
      <c r="AY103" s="301"/>
    </row>
    <row r="104" spans="18:51" x14ac:dyDescent="0.25">
      <c r="AS104" s="301"/>
      <c r="AT104" s="301"/>
      <c r="AU104" s="301"/>
      <c r="AV104" s="301"/>
      <c r="AW104" s="301"/>
      <c r="AX104" s="301"/>
      <c r="AY104" s="301"/>
    </row>
    <row r="116" spans="45:51" x14ac:dyDescent="0.25">
      <c r="AS116" s="301"/>
      <c r="AT116" s="301"/>
      <c r="AU116" s="301"/>
      <c r="AV116" s="301"/>
      <c r="AW116" s="301"/>
      <c r="AX116" s="301"/>
      <c r="AY116" s="301"/>
    </row>
  </sheetData>
  <protectedRanges>
    <protectedRange sqref="R60 S62:T65 B64:B65 N62:Q65 R63:R65 T44 T55 S56:T59" name="Range2_12_5_1_1_5_1"/>
    <protectedRange sqref="L10 L6 D6 D8 AD8 AF8 O8:U8 AJ8:AR8 AF10 AR11:AR34 L24:N31 N32:N34 N10:N23 E11:G15 R11:Y11 AA11:AA15 AC11:AF15 R12:T15 W12:Y15 E16:E34 G16:G34 U12:V34 O16:T34 W16:AG34" name="Range1_16_3_1_1_2_2"/>
    <protectedRange sqref="I63 J62:M65" name="Range2_2_12_2_1_1_1_1"/>
    <protectedRange sqref="L16:M23" name="Range1_1_1_1_10_1_1_1_1_1"/>
    <protectedRange sqref="L32:M34" name="Range1_1_10_1_1_1_1_1"/>
    <protectedRange sqref="K11:L15 K16:K34 I11:I15 I16:J24 I25:I34 J25" name="Range1_1_2_1_10_2_1_1_1_1"/>
    <protectedRange sqref="M11:M15" name="Range1_2_1_2_1_10_1_1_1_1_1"/>
    <protectedRange sqref="D65" name="Range2_1_1_1_1_1_9_2_1_1_1_1"/>
    <protectedRange sqref="Q10" name="Range1_17_1_1_1_1_1"/>
    <protectedRange sqref="AG10" name="Range1_18_1_1_1_1_1"/>
    <protectedRange sqref="AS16:AS34" name="Range1_1_1_1_1_1"/>
    <protectedRange sqref="P3:U5" name="Range1_16_1_1_1_1_1_1"/>
    <protectedRange sqref="C64" name="Range2_1_3_1_1_1_1"/>
    <protectedRange sqref="H11:H34" name="Range1_1_1_1_1_1_1_1_1"/>
    <protectedRange sqref="S60:Y61 R61:R62 AA60:AU61 I64:I65 Z59:Z60" name="Range2_2_1_10_1_1_1_2_1_1"/>
    <protectedRange sqref="C65" name="Range2_2_1_10_2_1_1_1_1_1"/>
    <protectedRange sqref="G64:H64 D62 F65 E64 R58:R59" name="Range2_12_1_6_1_1_1_1"/>
    <protectedRange sqref="I62 E65 G65:H65" name="Range2_2_12_1_7_1_1_2_1"/>
    <protectedRange sqref="D63:D64" name="Range2_1_1_1_1_11_1_2_1_1_2_1"/>
    <protectedRange sqref="F62" name="Range2_2_2_9_1_1_1_1_1_1"/>
    <protectedRange sqref="C63" name="Range2_1_1_2_1_1_1_1"/>
    <protectedRange sqref="C62" name="Range2_1_2_2_1_1_1_1"/>
    <protectedRange sqref="E62:E63 F63:F64 G62:H63" name="Range2_2_1_1_1_1_1_1"/>
    <protectedRange sqref="AS11:AS15" name="Range1_4_1_1_1_1_1_1"/>
    <protectedRange sqref="J11:J15 J26:J34" name="Range1_1_2_1_10_1_1_1_1_1_1"/>
    <protectedRange sqref="R69" name="Range2_2_1_10_1_1_1_1_1_1_1"/>
    <protectedRange sqref="T42:T43" name="Range2_12_5_1_1_4_2_1"/>
    <protectedRange sqref="B42" name="Range2_12_5_1_1_1_2_1"/>
    <protectedRange sqref="E42:H43" name="Range2_2_12_1_7_1_1_1_1_1"/>
    <protectedRange sqref="D42:D43" name="Range2_3_2_1_3_1_1_2_10_1_1_1_1_1_1_1"/>
    <protectedRange sqref="C42:C43" name="Range2_1_1_1_1_11_1_2_1_1_1_1_1"/>
    <protectedRange sqref="S40:S41" name="Range2_12_3_1_1_1_1_1_1"/>
    <protectedRange sqref="D40:H40 N40:R41" name="Range2_12_1_3_1_1_1_1_1_1"/>
    <protectedRange sqref="I40:M40 E41:M41" name="Range2_2_12_1_6_1_1_1_1_1_1"/>
    <protectedRange sqref="D41" name="Range2_1_1_1_1_11_1_1_1_1_1_1_1_1"/>
    <protectedRange sqref="C41" name="Range2_1_2_1_1_1_1_1_1_1"/>
    <protectedRange sqref="C40" name="Range2_3_1_1_1_1_1_1_1"/>
    <protectedRange sqref="S42:S43" name="Range2_12_5_1_1_4_1_1_1"/>
    <protectedRange sqref="Q42:R43" name="Range2_12_1_5_1_1_1_1_1_1_1"/>
    <protectedRange sqref="N42:P43" name="Range2_12_1_2_2_1_1_1_1_1_1_1"/>
    <protectedRange sqref="K42:M43" name="Range2_2_12_1_4_2_1_1_1_1_1_1_1"/>
    <protectedRange sqref="G44:H44" name="Range2_2_12_1_3_1_1_1_1_1_4_1_1_1_1"/>
    <protectedRange sqref="E44:F44" name="Range2_2_12_1_7_1_1_3_1_1_1_1"/>
    <protectedRange sqref="I42:J43" name="Range2_2_12_1_4_2_1_1_1_2_1_1_1_1"/>
    <protectedRange sqref="S44" name="Range2_12_5_1_1_2_3_1_1_1"/>
    <protectedRange sqref="Q44:R44" name="Range2_12_1_6_1_1_1_1_2_1_1_1"/>
    <protectedRange sqref="N44:P44" name="Range2_12_1_2_3_1_1_1_1_2_1_1_1"/>
    <protectedRange sqref="I44:M44" name="Range2_2_12_1_4_3_1_1_1_1_2_1_1_1"/>
    <protectedRange sqref="D44" name="Range2_2_12_1_3_1_2_1_1_1_2_1_2_1_1_1"/>
    <protectedRange sqref="S55" name="Range2_12_5_1_1_5_1_1_1_1"/>
    <protectedRange sqref="T51:T54" name="Range2_12_5_1_1_3_1_1"/>
    <protectedRange sqref="S51" name="Range2_12_4_1_1_1_4_2_2_2_1_1"/>
    <protectedRange sqref="S52:S54" name="Range2_12_2_1_1_1_2_1_1_1_1_1"/>
    <protectedRange sqref="T50" name="Range2_12_5_1_1_2_1_1_1_1"/>
    <protectedRange sqref="T45:T47" name="Range2_12_5_1_1_3_1_1_1_1_1_1_1"/>
    <protectedRange sqref="S45:S47" name="Range2_12_5_1_1_2_3_1_1_1_1_1_1_1_1_1"/>
    <protectedRange sqref="Q45:R47" name="Range2_12_1_6_1_1_1_1_2_1_1_1_1_1_1_1_1"/>
    <protectedRange sqref="N45:P47" name="Range2_12_1_2_3_1_1_1_1_2_1_1_1_1_1_1_1_1"/>
    <protectedRange sqref="I45:M47" name="Range2_2_12_1_4_3_1_1_1_1_2_1_1_1_1_1_1_1_1"/>
    <protectedRange sqref="E45:H47" name="Range2_2_12_1_3_1_2_1_1_1_1_2_1_1_1_1_1_1_1_1"/>
    <protectedRange sqref="D45:D47" name="Range2_2_12_1_3_1_2_1_1_1_2_1_2_3_1_1_1_1_1_1"/>
    <protectedRange sqref="T48" name="Range2_12_5_1_1_2_1_1_1_1_1_1_1_1_1"/>
    <protectedRange sqref="S48" name="Range2_12_4_1_1_1_4_2_1_1_1_1_1_1_1_1"/>
    <protectedRange sqref="T49" name="Range2_12_5_1_1_6_1_1_1_1_1_1_1_1_1"/>
    <protectedRange sqref="S49" name="Range2_12_5_1_1_5_3_1_1_1_1_1_1_1_1_1"/>
    <protectedRange sqref="S50" name="Range2_12_4_1_1_1_4_2_2_1_1_1_1"/>
    <protectedRange sqref="O11:O15" name="Range1_16_3_1_1_7"/>
    <protectedRange sqref="P11:P15" name="Range1_16_3_1_1_1_1"/>
    <protectedRange sqref="Q11:Q15" name="Range1_16_3_1_1_3_1"/>
    <protectedRange sqref="Z11:Z15" name="Range1_16_3_1_1_4_1"/>
    <protectedRange sqref="AB11:AB15" name="Range1_16_3_1_1_5_1"/>
    <protectedRange sqref="AG11:AG15" name="Range1_16_3_1_1_6_1"/>
    <protectedRange sqref="R56:R57" name="Range2_12_1_6_1_1_1_1_1"/>
    <protectedRange sqref="R55" name="Range2_12_1_6_1_1_4_1_1_1_1_1_1_1_1_1_1_1_1_1"/>
    <protectedRange sqref="Q51:R51" name="Range2_12_1_6_1_1_1_2_3_2_1_1_3_1_1_1"/>
    <protectedRange sqref="N51:P51" name="Range2_12_1_2_3_1_1_1_2_3_2_1_1_3_1_1_1"/>
    <protectedRange sqref="K51:M51" name="Range2_2_12_1_4_3_1_1_1_3_3_2_1_1_3_1_1_1"/>
    <protectedRange sqref="J51" name="Range2_2_12_1_4_3_1_1_1_3_2_1_2_2_1_1_1"/>
    <protectedRange sqref="G51:H51" name="Range2_2_12_1_3_1_2_1_1_1_2_1_1_1_1_1_1_2_1_1_1_1_1"/>
    <protectedRange sqref="D51:E51" name="Range2_2_12_1_3_1_2_1_1_1_2_1_1_1_1_3_1_1_1_1_1_1_1"/>
    <protectedRange sqref="F51" name="Range2_2_12_1_3_1_2_1_1_1_3_1_1_1_1_1_3_1_1_1_1_1_1_1"/>
    <protectedRange sqref="Q52:R54" name="Range2_12_1_6_1_1_1_2_3_1_1_3_1_1_1_1_1_1_1_1_1_1"/>
    <protectedRange sqref="N52:P54" name="Range2_12_1_2_3_1_1_1_2_3_1_1_3_1_1_1_1_1_1_1_1_1_1"/>
    <protectedRange sqref="K52:M54" name="Range2_2_12_1_4_3_1_1_1_3_3_1_1_3_1_1_1_1_1_1_1_1_1_1"/>
    <protectedRange sqref="I51" name="Range2_2_12_1_4_3_1_1_1_2_1_2_1_1_3_1_1_1_1_1_1_1_1_1"/>
    <protectedRange sqref="Q48:R48" name="Range2_12_1_6_1_1_1_2_3_2_1_1_1_1_1_1_1_1_1"/>
    <protectedRange sqref="N48:P48" name="Range2_12_1_2_3_1_1_1_2_3_2_1_1_1_1_1_1_1_1_1"/>
    <protectedRange sqref="J48:M48" name="Range2_2_12_1_4_3_1_1_1_3_3_2_1_1_1_1_1_1_1_1_1"/>
    <protectedRange sqref="I48" name="Range2_2_12_1_4_3_1_1_1_2_1_2_2_1_1_1_1_1_1_1_1"/>
    <protectedRange sqref="G48:H48 D48:E48" name="Range2_2_12_1_3_1_2_1_1_1_2_1_3_2_1_1_1_1_1_1_1_1"/>
    <protectedRange sqref="F48" name="Range2_2_12_1_3_1_2_1_1_1_1_1_2_2_1_1_1_1_1_1_1_1"/>
    <protectedRange sqref="Q49:R49" name="Range2_12_1_6_1_1_1_2_3_2_1_1_2_1_1_1_1_1_1_1_1"/>
    <protectedRange sqref="N49:P49" name="Range2_12_1_2_3_1_1_1_2_3_2_1_1_2_1_1_1_1_1_1_1_1"/>
    <protectedRange sqref="J49:M49" name="Range2_2_12_1_4_3_1_1_1_3_3_2_1_1_2_1_1_1_1_1_1_1_1"/>
    <protectedRange sqref="I49" name="Range2_2_12_1_4_3_1_1_1_2_1_2_2_1_2_1_1_1_1_1_1_1_1"/>
    <protectedRange sqref="D49:E49 G49:H49" name="Range2_2_12_1_3_1_2_1_1_1_2_1_3_2_1_2_1_1_1_1_1_1_2_1"/>
    <protectedRange sqref="F49" name="Range2_2_12_1_3_1_2_1_1_1_1_1_2_2_1_2_1_1_1_1_1_1_2_1"/>
    <protectedRange sqref="Q50:R50" name="Range2_12_1_6_1_1_1_2_3_2_1_1_1_1_1_1_1"/>
    <protectedRange sqref="N50:P50" name="Range2_12_1_2_3_1_1_1_2_3_2_1_1_1_1_1_1_1"/>
    <protectedRange sqref="K50:M50" name="Range2_2_12_1_4_3_1_1_1_3_3_2_1_1_1_1_1_1_1"/>
    <protectedRange sqref="J50" name="Range2_2_12_1_4_3_1_1_1_3_2_1_2_1_1_1_1_1"/>
    <protectedRange sqref="D50:E50" name="Range2_2_12_1_3_1_2_1_1_1_2_1_2_3_2_1_1_1_1_1"/>
    <protectedRange sqref="I50" name="Range2_2_12_1_4_2_1_1_1_4_1_2_1_1_1_2_1_1_1_1_1"/>
    <protectedRange sqref="F50:H50" name="Range2_2_12_1_3_1_1_1_1_1_4_1_2_1_2_1_2_1_1_1_1_1"/>
    <protectedRange sqref="N57:Q57" name="Range2_12_1_6_1_1_2_1_1"/>
    <protectedRange sqref="K57:M57" name="Range2_2_12_1_7_1_1_3_1_1"/>
    <protectedRange sqref="N56:Q56" name="Range2_12_1_6_1_1_4_1_1_1_1_1_1_1_1_1_1_2_1_1"/>
    <protectedRange sqref="K56:M56" name="Range2_2_12_1_7_1_1_6_1_1_1_1_1_1_1_1_1_1_2_1_1"/>
    <protectedRange sqref="Q55" name="Range2_12_1_4_1_1_1_1_1_1_1_1_1_1_1_1_1_1_2_1_1"/>
    <protectedRange sqref="N55:P55" name="Range2_12_1_2_1_1_1_1_1_1_1_1_1_1_1_1_1_1_1_2_1_1"/>
    <protectedRange sqref="K55:M55" name="Range2_2_12_1_4_1_1_1_1_1_1_1_1_1_1_1_1_1_1_1_2_1_1"/>
    <protectedRange sqref="N61:Q61" name="Range2_12_5_1_1_5_1_1"/>
    <protectedRange sqref="J61:M61" name="Range2_2_12_2_1_1_1_1_1"/>
    <protectedRange sqref="J60:Q60 P59:Q59" name="Range2_2_1_10_1_1_1_2_1_1_1"/>
    <protectedRange sqref="I60:I61 G60:H60 F60:F61 E60" name="Range2_2_12_1_7_1_1_2_1_1"/>
    <protectedRange sqref="E61 G61:H61" name="Range2_2_2_9_1_1_1_1_1_1_1"/>
    <protectedRange sqref="C61" name="Range2_3_2_1_1_1_1_1"/>
    <protectedRange sqref="C60" name="Range2_5_1_1_1_1_1_1"/>
    <protectedRange sqref="D60:D61" name="Range2_1_1_1_1_1_1_1_1_1_1_1"/>
    <protectedRange sqref="P58:Q58" name="Range2_12_1_6_1_1_2_1_2"/>
    <protectedRange sqref="B44" name="Range2_12_5_1_1_1_2_2_1_1_1_1_1_1_1_1_1_1_2"/>
    <protectedRange sqref="B45:B46" name="Range2_12_5_1_1_1_2_2_1_1_1_1_1_1_1_1_1_1_1_1"/>
    <protectedRange sqref="B47" name="Range2_12_5_1_1_1_3_1_1_1_1_1_1_1_1_1_1_1_1_1"/>
    <protectedRange sqref="B51" name="Range2_12_5_1_1_2_1_4_1_1_1_2_1_1_1_1_1_1_1_1_2_1_1"/>
    <protectedRange sqref="B43" name="Range2_12_5_1_1_1_2_1_1"/>
    <protectedRange sqref="F16:F22" name="Range1_16_3_1_1_2_1_1_2"/>
    <protectedRange sqref="D52:E52" name="Range2_2_12_1_3_1_2_1_1_1_2_1_1_1_1_3_1_1_1_1_1_1_1_1_1_1"/>
    <protectedRange sqref="F52" name="Range2_2_12_1_3_1_2_1_1_1_3_1_1_1_1_1_3_1_1_1_1_1_1_1_1_1_1"/>
    <protectedRange sqref="J55" name="Range2_2_12_1_4_3_1_1_1_3_2_1_2_2_1_1_1_1"/>
    <protectedRange sqref="G56:H56" name="Range2_2_12_1_3_1_2_1_1_1_2_1_1_1_1_1_1_2_1_1_1_1_1_1"/>
    <protectedRange sqref="D56:E56" name="Range2_2_12_1_3_1_2_1_1_1_2_1_1_1_1_3_1_1_1_1_1_1_1_1"/>
    <protectedRange sqref="F56" name="Range2_2_12_1_3_1_2_1_1_1_3_1_1_1_1_1_3_1_1_1_1_1_1_1_1"/>
    <protectedRange sqref="J56" name="Range2_2_12_1_4_3_1_1_1_3_3_1_1_3_1_1_1_1_1_1_1_1_1_1_1"/>
    <protectedRange sqref="I55:I56" name="Range2_2_12_1_4_3_1_1_1_2_1_2_1_1_3_1_1_1_1_1_1_1_1_1_1"/>
    <protectedRange sqref="G52:H52" name="Range2_2_12_1_3_1_2_1_1_1_2_1_3_1_1_3_1_1_1_1_1_1_1_1_1_1_1"/>
    <protectedRange sqref="J52:J54" name="Range2_2_12_1_4_3_1_1_1_3_2_1_2_1_1_1_1_1_1"/>
    <protectedRange sqref="D55:E55" name="Range2_2_12_1_3_1_2_1_1_1_2_1_2_3_2_1_1_1_1_1_1"/>
    <protectedRange sqref="I52" name="Range2_2_12_1_4_2_1_1_1_4_1_2_1_1_1_2_1_1_1_1_1_1"/>
    <protectedRange sqref="F55:H55" name="Range2_2_12_1_3_1_1_1_1_1_4_1_2_1_2_1_2_1_1_1_1_1_1"/>
    <protectedRange sqref="J57" name="Range2_2_12_1_4_1_1_1_1_1_1_1_1_1_1_1_1_1_1_1_2_1_1_1"/>
    <protectedRange sqref="I57" name="Range2_2_12_1_4_3_1_1_1_3_3_1_1_3_1_1_1_1_1_1_3_1_1_1"/>
    <protectedRange sqref="D57:E57 G57:H57" name="Range2_2_12_1_3_1_2_1_1_1_2_1_3_2_1_2_1_1_1_1_1_1_1_1_1_1"/>
    <protectedRange sqref="F57" name="Range2_2_12_1_3_1_2_1_1_1_1_1_2_2_1_2_1_1_1_1_1_1_1_1_1_1"/>
    <protectedRange sqref="B57" name="Range2_12_5_1_1_1_2_1_1_1_1_1_1_1_1_2_1_1_1"/>
    <protectedRange sqref="B56" name="Range2_12_5_1_1_2_1_4_1_1_1_2_1_1_1_1_1_1_1_1_2_1_1_1"/>
    <protectedRange sqref="B52" name="Range2_12_5_1_1_1_2_1_1_1_1_1_1_1_1_1_1_1_1"/>
    <protectedRange sqref="N58:O59" name="Range2_12_1_2_3_1_1_1_1_2_1_1_1_1_1_1_1_1_2"/>
    <protectedRange sqref="I58:M59 I53:I54" name="Range2_2_12_1_4_3_1_1_1_1_2_1_1_1_1_1_1_1_1_2"/>
    <protectedRange sqref="E58:H59 E53:H54" name="Range2_2_12_1_3_1_2_1_1_1_1_2_1_1_1_1_1_1_1_1_2"/>
    <protectedRange sqref="D58:D59 D53:D54" name="Range2_2_12_1_3_1_2_1_1_1_2_1_2_3_1_1_1_1_1_1_2"/>
    <protectedRange sqref="B53:B54" name="Range2_12_5_1_1_1_2_2_1_1_1_1_1_1_1_1_1_1_1"/>
    <protectedRange sqref="B58" name="Range2_12_5_1_1_1_2_1_1_1_1_1_1_1_1_1_1_1_2"/>
    <protectedRange sqref="B61:B63" name="Range2_12_5_1_1_2_1_3_1_1_1"/>
    <protectedRange sqref="B59" name="Range2_12_5_1_1_2_2_1_3_1_1_1_1_1_1_1_1_1_1_1_1_1_1_1"/>
    <protectedRange sqref="B60" name="Range2_12_5_1_1_2_1_4_1_1_1_2_1_1_1_1_1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Y15 AA11:AA15 AC11:AE15 X16:AE34">
    <cfRule type="containsText" dxfId="38" priority="21" operator="containsText" text="N/A">
      <formula>NOT(ISERROR(SEARCH("N/A",X11)))</formula>
    </cfRule>
    <cfRule type="cellIs" dxfId="37" priority="39" operator="equal">
      <formula>0</formula>
    </cfRule>
  </conditionalFormatting>
  <conditionalFormatting sqref="X11:Y15 AA11:AA15 AC11:AE15 X16:AE34">
    <cfRule type="cellIs" dxfId="36" priority="38" operator="greaterThanOrEqual">
      <formula>1185</formula>
    </cfRule>
  </conditionalFormatting>
  <conditionalFormatting sqref="X11:Y15 AA11:AA15 AC11:AE15 X16:AE34">
    <cfRule type="cellIs" dxfId="35" priority="37" operator="between">
      <formula>0.1</formula>
      <formula>1184</formula>
    </cfRule>
  </conditionalFormatting>
  <conditionalFormatting sqref="X8 AJ11:AO15 AO33:AO34 AL16:AL34 AN16:AN34">
    <cfRule type="cellIs" dxfId="34" priority="36" operator="equal">
      <formula>0</formula>
    </cfRule>
  </conditionalFormatting>
  <conditionalFormatting sqref="X8 AJ11:AO15 AO33:AO34 AL16:AL34 AN16:AN34">
    <cfRule type="cellIs" dxfId="33" priority="35" operator="greaterThan">
      <formula>1179</formula>
    </cfRule>
  </conditionalFormatting>
  <conditionalFormatting sqref="X8 AJ11:AO15 AO33:AO34 AL16:AL34 AN16:AN34">
    <cfRule type="cellIs" dxfId="32" priority="34" operator="greaterThan">
      <formula>99</formula>
    </cfRule>
  </conditionalFormatting>
  <conditionalFormatting sqref="X8 AJ11:AO15 AO33:AO34 AL16:AL34 AN16:AN34">
    <cfRule type="cellIs" dxfId="31" priority="33" operator="greaterThan">
      <formula>0.99</formula>
    </cfRule>
  </conditionalFormatting>
  <conditionalFormatting sqref="AB8">
    <cfRule type="cellIs" dxfId="30" priority="32" operator="equal">
      <formula>0</formula>
    </cfRule>
  </conditionalFormatting>
  <conditionalFormatting sqref="AB8">
    <cfRule type="cellIs" dxfId="29" priority="31" operator="greaterThan">
      <formula>1179</formula>
    </cfRule>
  </conditionalFormatting>
  <conditionalFormatting sqref="AB8">
    <cfRule type="cellIs" dxfId="28" priority="30" operator="greaterThan">
      <formula>99</formula>
    </cfRule>
  </conditionalFormatting>
  <conditionalFormatting sqref="AB8">
    <cfRule type="cellIs" dxfId="27" priority="29" operator="greaterThan">
      <formula>0.99</formula>
    </cfRule>
  </conditionalFormatting>
  <conditionalFormatting sqref="AQ11:AQ34">
    <cfRule type="cellIs" dxfId="26" priority="28" operator="equal">
      <formula>0</formula>
    </cfRule>
  </conditionalFormatting>
  <conditionalFormatting sqref="AQ11:AQ34">
    <cfRule type="cellIs" dxfId="25" priority="27" operator="greaterThan">
      <formula>1179</formula>
    </cfRule>
  </conditionalFormatting>
  <conditionalFormatting sqref="AQ11:AQ34">
    <cfRule type="cellIs" dxfId="24" priority="26" operator="greaterThan">
      <formula>99</formula>
    </cfRule>
  </conditionalFormatting>
  <conditionalFormatting sqref="AQ11:AQ34">
    <cfRule type="cellIs" dxfId="23" priority="25" operator="greaterThan">
      <formula>0.99</formula>
    </cfRule>
  </conditionalFormatting>
  <conditionalFormatting sqref="AI11:AI34">
    <cfRule type="cellIs" dxfId="22" priority="24" operator="greaterThan">
      <formula>$AI$8</formula>
    </cfRule>
  </conditionalFormatting>
  <conditionalFormatting sqref="AH11:AH34">
    <cfRule type="cellIs" dxfId="21" priority="22" operator="greaterThan">
      <formula>$AH$8</formula>
    </cfRule>
    <cfRule type="cellIs" dxfId="20" priority="23" operator="greaterThan">
      <formula>$AH$8</formula>
    </cfRule>
  </conditionalFormatting>
  <conditionalFormatting sqref="Z11:Z15">
    <cfRule type="containsText" dxfId="19" priority="17" operator="containsText" text="N/A">
      <formula>NOT(ISERROR(SEARCH("N/A",Z11)))</formula>
    </cfRule>
    <cfRule type="cellIs" dxfId="18" priority="20" operator="equal">
      <formula>0</formula>
    </cfRule>
  </conditionalFormatting>
  <conditionalFormatting sqref="Z11:Z15">
    <cfRule type="cellIs" dxfId="17" priority="19" operator="greaterThanOrEqual">
      <formula>1185</formula>
    </cfRule>
  </conditionalFormatting>
  <conditionalFormatting sqref="Z11:Z15">
    <cfRule type="cellIs" dxfId="16" priority="18" operator="between">
      <formula>0.1</formula>
      <formula>1184</formula>
    </cfRule>
  </conditionalFormatting>
  <conditionalFormatting sqref="AB11:AB15">
    <cfRule type="containsText" dxfId="15" priority="13" operator="containsText" text="N/A">
      <formula>NOT(ISERROR(SEARCH("N/A",AB11)))</formula>
    </cfRule>
    <cfRule type="cellIs" dxfId="14" priority="16" operator="equal">
      <formula>0</formula>
    </cfRule>
  </conditionalFormatting>
  <conditionalFormatting sqref="AB11:AB15">
    <cfRule type="cellIs" dxfId="13" priority="15" operator="greaterThanOrEqual">
      <formula>1185</formula>
    </cfRule>
  </conditionalFormatting>
  <conditionalFormatting sqref="AB11:AB15">
    <cfRule type="cellIs" dxfId="12" priority="14" operator="between">
      <formula>0.1</formula>
      <formula>1184</formula>
    </cfRule>
  </conditionalFormatting>
  <conditionalFormatting sqref="AP11:AP34">
    <cfRule type="cellIs" dxfId="11" priority="12" operator="equal">
      <formula>0</formula>
    </cfRule>
  </conditionalFormatting>
  <conditionalFormatting sqref="AP11:AP34">
    <cfRule type="cellIs" dxfId="10" priority="11" operator="greaterThan">
      <formula>1179</formula>
    </cfRule>
  </conditionalFormatting>
  <conditionalFormatting sqref="AP11:AP34">
    <cfRule type="cellIs" dxfId="9" priority="10" operator="greaterThan">
      <formula>99</formula>
    </cfRule>
  </conditionalFormatting>
  <conditionalFormatting sqref="AP11:AP34">
    <cfRule type="cellIs" dxfId="8" priority="9" operator="greaterThan">
      <formula>0.99</formula>
    </cfRule>
  </conditionalFormatting>
  <conditionalFormatting sqref="AK16">
    <cfRule type="cellIs" dxfId="7" priority="1" operator="greaterThan">
      <formula>0.99</formula>
    </cfRule>
  </conditionalFormatting>
  <conditionalFormatting sqref="AJ16:AJ34 AO16:AO32 AK17:AK34 AM16:AM34">
    <cfRule type="cellIs" dxfId="6" priority="8" operator="equal">
      <formula>0</formula>
    </cfRule>
  </conditionalFormatting>
  <conditionalFormatting sqref="AJ16:AJ34 AO16:AO32 AK17:AK34 AM16:AM34">
    <cfRule type="cellIs" dxfId="5" priority="7" operator="greaterThan">
      <formula>1179</formula>
    </cfRule>
  </conditionalFormatting>
  <conditionalFormatting sqref="AJ16:AJ34 AO16:AO32 AK17:AK34 AM16:AM34">
    <cfRule type="cellIs" dxfId="4" priority="6" operator="greaterThan">
      <formula>99</formula>
    </cfRule>
  </conditionalFormatting>
  <conditionalFormatting sqref="AJ16:AJ34 AO16:AO32 AK17:AK34 AM16:AM34">
    <cfRule type="cellIs" dxfId="3" priority="5" operator="greaterThan">
      <formula>0.99</formula>
    </cfRule>
  </conditionalFormatting>
  <conditionalFormatting sqref="AK16">
    <cfRule type="cellIs" dxfId="2" priority="4" operator="equal">
      <formula>0</formula>
    </cfRule>
  </conditionalFormatting>
  <conditionalFormatting sqref="AK16">
    <cfRule type="cellIs" dxfId="1" priority="3" operator="greaterThan">
      <formula>1179</formula>
    </cfRule>
  </conditionalFormatting>
  <conditionalFormatting sqref="AK16">
    <cfRule type="cellIs" dxfId="0" priority="2" operator="greaterThan">
      <formula>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P3:P5">
      <formula1>$AY$10:$AY$41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4"/>
  <sheetViews>
    <sheetView showGridLines="0" topLeftCell="A33" zoomScaleNormal="100" workbookViewId="0">
      <selection activeCell="T45" sqref="T45"/>
    </sheetView>
  </sheetViews>
  <sheetFormatPr defaultRowHeight="15" x14ac:dyDescent="0.25"/>
  <cols>
    <col min="1" max="1" width="7.140625" style="145" customWidth="1"/>
    <col min="2" max="2" width="10.28515625" style="145" customWidth="1"/>
    <col min="3" max="3" width="11.7109375" style="145" customWidth="1"/>
    <col min="4" max="7" width="9.140625" style="145"/>
    <col min="8" max="8" width="20.42578125" style="145" customWidth="1"/>
    <col min="9" max="10" width="9.140625" style="145"/>
    <col min="11" max="11" width="9" style="145" customWidth="1"/>
    <col min="12" max="14" width="9.140625" style="145" hidden="1" customWidth="1"/>
    <col min="15" max="16" width="9.140625" style="145"/>
    <col min="17" max="18" width="9.140625" style="145" customWidth="1"/>
    <col min="19" max="32" width="9.140625" style="145"/>
    <col min="33" max="33" width="10.42578125" style="145" bestFit="1" customWidth="1"/>
    <col min="34" max="44" width="9.140625" style="145"/>
    <col min="45" max="45" width="83.85546875" style="161" customWidth="1"/>
    <col min="46" max="47" width="9.140625" style="254"/>
    <col min="48" max="48" width="29.7109375" style="254" customWidth="1"/>
    <col min="49" max="49" width="22" style="254" customWidth="1"/>
    <col min="50" max="50" width="9.140625" style="254"/>
    <col min="51" max="51" width="38.5703125" style="254" bestFit="1" customWidth="1"/>
    <col min="52" max="16384" width="9.140625" style="145"/>
  </cols>
  <sheetData>
    <row r="2" spans="2:51" ht="21" x14ac:dyDescent="0.25">
      <c r="B2" s="151"/>
      <c r="C2" s="254"/>
      <c r="D2" s="254"/>
      <c r="E2" s="152"/>
      <c r="F2" s="152"/>
      <c r="G2" s="254"/>
      <c r="H2" s="153"/>
      <c r="I2" s="153"/>
      <c r="J2" s="254"/>
      <c r="K2" s="153"/>
      <c r="L2" s="153"/>
      <c r="M2" s="254"/>
      <c r="N2" s="254"/>
      <c r="O2" s="154"/>
      <c r="P2" s="155" t="s">
        <v>0</v>
      </c>
      <c r="Q2" s="155"/>
      <c r="R2" s="156"/>
      <c r="S2" s="157"/>
      <c r="T2" s="158"/>
      <c r="U2" s="158"/>
      <c r="V2" s="159"/>
      <c r="W2" s="160"/>
      <c r="X2" s="158"/>
      <c r="Y2" s="158"/>
      <c r="Z2" s="158"/>
      <c r="AA2" s="158"/>
      <c r="AB2" s="158"/>
      <c r="AC2" s="158"/>
      <c r="AD2" s="158"/>
      <c r="AE2" s="158"/>
      <c r="AM2" s="254"/>
      <c r="AN2" s="254"/>
      <c r="AO2" s="254"/>
      <c r="AP2" s="254"/>
      <c r="AQ2" s="254"/>
      <c r="AR2" s="254"/>
    </row>
    <row r="3" spans="2:51" ht="21" x14ac:dyDescent="0.25">
      <c r="B3" s="162" t="s">
        <v>1</v>
      </c>
      <c r="C3" s="162"/>
      <c r="D3" s="162"/>
      <c r="E3" s="254"/>
      <c r="F3" s="153"/>
      <c r="G3" s="153"/>
      <c r="H3" s="254"/>
      <c r="I3" s="254"/>
      <c r="J3" s="254"/>
      <c r="K3" s="163"/>
      <c r="L3" s="164"/>
      <c r="M3" s="254"/>
      <c r="N3" s="254"/>
      <c r="O3" s="165" t="s">
        <v>2</v>
      </c>
      <c r="P3" s="367" t="s">
        <v>134</v>
      </c>
      <c r="Q3" s="368"/>
      <c r="R3" s="368"/>
      <c r="S3" s="368"/>
      <c r="T3" s="368"/>
      <c r="U3" s="369"/>
      <c r="V3" s="166"/>
      <c r="W3" s="166"/>
      <c r="X3" s="166"/>
      <c r="Y3" s="166"/>
      <c r="Z3" s="166"/>
      <c r="AH3" s="254"/>
      <c r="AI3" s="254"/>
      <c r="AJ3" s="254"/>
      <c r="AK3" s="254"/>
      <c r="AL3" s="161"/>
      <c r="AM3" s="254"/>
      <c r="AN3" s="254"/>
      <c r="AO3" s="254"/>
      <c r="AP3" s="254"/>
      <c r="AQ3" s="254"/>
      <c r="AR3" s="254"/>
      <c r="AS3" s="254"/>
    </row>
    <row r="4" spans="2:51" x14ac:dyDescent="0.25">
      <c r="B4" s="167" t="s">
        <v>4</v>
      </c>
      <c r="C4" s="167"/>
      <c r="D4" s="167"/>
      <c r="E4" s="254"/>
      <c r="F4" s="168"/>
      <c r="G4" s="254"/>
      <c r="H4" s="254"/>
      <c r="I4" s="254"/>
      <c r="J4" s="254"/>
      <c r="K4" s="254"/>
      <c r="L4" s="254"/>
      <c r="M4" s="254"/>
      <c r="N4" s="254"/>
      <c r="O4" s="165" t="s">
        <v>5</v>
      </c>
      <c r="P4" s="367" t="s">
        <v>133</v>
      </c>
      <c r="Q4" s="368"/>
      <c r="R4" s="368"/>
      <c r="S4" s="368"/>
      <c r="T4" s="368"/>
      <c r="U4" s="369"/>
      <c r="V4" s="166"/>
      <c r="W4" s="166"/>
      <c r="X4" s="166"/>
      <c r="Y4" s="166"/>
      <c r="Z4" s="166"/>
      <c r="AH4" s="254"/>
      <c r="AI4" s="254"/>
      <c r="AJ4" s="254"/>
      <c r="AK4" s="254"/>
      <c r="AL4" s="161"/>
      <c r="AM4" s="254"/>
      <c r="AN4" s="254"/>
      <c r="AO4" s="254"/>
      <c r="AP4" s="254"/>
      <c r="AQ4" s="254"/>
      <c r="AR4" s="254"/>
      <c r="AS4" s="254"/>
    </row>
    <row r="5" spans="2:51" x14ac:dyDescent="0.25">
      <c r="B5" s="254"/>
      <c r="C5" s="254"/>
      <c r="D5" s="254"/>
      <c r="E5" s="169"/>
      <c r="F5" s="169"/>
      <c r="G5" s="254"/>
      <c r="H5" s="254"/>
      <c r="I5" s="254"/>
      <c r="J5" s="254"/>
      <c r="K5" s="254"/>
      <c r="L5" s="254"/>
      <c r="M5" s="254"/>
      <c r="N5" s="254"/>
      <c r="O5" s="165" t="s">
        <v>6</v>
      </c>
      <c r="P5" s="367" t="s">
        <v>133</v>
      </c>
      <c r="Q5" s="368"/>
      <c r="R5" s="368"/>
      <c r="S5" s="368"/>
      <c r="T5" s="368"/>
      <c r="U5" s="369"/>
      <c r="V5" s="166"/>
      <c r="W5" s="166"/>
      <c r="X5" s="166"/>
      <c r="Y5" s="166"/>
      <c r="Z5" s="166"/>
      <c r="AH5" s="254"/>
      <c r="AI5" s="254"/>
      <c r="AJ5" s="254"/>
      <c r="AK5" s="254"/>
      <c r="AL5" s="161"/>
      <c r="AM5" s="254"/>
      <c r="AN5" s="254"/>
      <c r="AO5" s="254"/>
      <c r="AP5" s="254"/>
      <c r="AQ5" s="254"/>
      <c r="AR5" s="254"/>
      <c r="AS5" s="254"/>
    </row>
    <row r="6" spans="2:51" x14ac:dyDescent="0.25">
      <c r="B6" s="367" t="s">
        <v>7</v>
      </c>
      <c r="C6" s="369"/>
      <c r="D6" s="370" t="s">
        <v>8</v>
      </c>
      <c r="E6" s="371"/>
      <c r="F6" s="371"/>
      <c r="G6" s="371"/>
      <c r="H6" s="372"/>
      <c r="I6" s="254"/>
      <c r="J6" s="254"/>
      <c r="K6" s="165"/>
      <c r="L6" s="373">
        <v>41686</v>
      </c>
      <c r="M6" s="373"/>
      <c r="N6" s="170"/>
      <c r="O6" s="170"/>
      <c r="P6" s="171"/>
      <c r="Q6" s="171"/>
      <c r="R6" s="171"/>
      <c r="S6" s="171"/>
      <c r="T6" s="171"/>
      <c r="U6" s="171"/>
      <c r="V6" s="171"/>
      <c r="W6" s="172"/>
      <c r="X6" s="172"/>
      <c r="Y6" s="172"/>
      <c r="Z6" s="172"/>
      <c r="AA6" s="172"/>
      <c r="AB6" s="172"/>
      <c r="AC6" s="172"/>
      <c r="AD6" s="172"/>
      <c r="AE6" s="172"/>
      <c r="AJ6" s="173"/>
      <c r="AM6" s="174"/>
      <c r="AN6" s="174"/>
      <c r="AO6" s="174"/>
      <c r="AP6" s="174"/>
      <c r="AQ6" s="174"/>
      <c r="AR6" s="174"/>
      <c r="AS6" s="175"/>
    </row>
    <row r="7" spans="2:51" ht="36" x14ac:dyDescent="0.25">
      <c r="B7" s="374" t="s">
        <v>9</v>
      </c>
      <c r="C7" s="375"/>
      <c r="D7" s="374" t="s">
        <v>10</v>
      </c>
      <c r="E7" s="376"/>
      <c r="F7" s="376"/>
      <c r="G7" s="375"/>
      <c r="H7" s="289" t="s">
        <v>11</v>
      </c>
      <c r="I7" s="288" t="s">
        <v>12</v>
      </c>
      <c r="J7" s="288" t="s">
        <v>13</v>
      </c>
      <c r="K7" s="288" t="s">
        <v>14</v>
      </c>
      <c r="L7" s="161"/>
      <c r="M7" s="161"/>
      <c r="N7" s="161"/>
      <c r="O7" s="289" t="s">
        <v>15</v>
      </c>
      <c r="P7" s="374" t="s">
        <v>16</v>
      </c>
      <c r="Q7" s="376"/>
      <c r="R7" s="376"/>
      <c r="S7" s="376"/>
      <c r="T7" s="375"/>
      <c r="U7" s="387" t="s">
        <v>17</v>
      </c>
      <c r="V7" s="387"/>
      <c r="W7" s="288" t="s">
        <v>18</v>
      </c>
      <c r="X7" s="374" t="s">
        <v>19</v>
      </c>
      <c r="Y7" s="375"/>
      <c r="Z7" s="374" t="s">
        <v>20</v>
      </c>
      <c r="AA7" s="375"/>
      <c r="AB7" s="374" t="s">
        <v>21</v>
      </c>
      <c r="AC7" s="375"/>
      <c r="AD7" s="374" t="s">
        <v>22</v>
      </c>
      <c r="AE7" s="375"/>
      <c r="AF7" s="288" t="s">
        <v>23</v>
      </c>
      <c r="AG7" s="288" t="s">
        <v>24</v>
      </c>
      <c r="AH7" s="288" t="s">
        <v>25</v>
      </c>
      <c r="AI7" s="288" t="s">
        <v>26</v>
      </c>
      <c r="AJ7" s="374" t="s">
        <v>27</v>
      </c>
      <c r="AK7" s="376"/>
      <c r="AL7" s="376"/>
      <c r="AM7" s="376"/>
      <c r="AN7" s="375"/>
      <c r="AO7" s="374" t="s">
        <v>28</v>
      </c>
      <c r="AP7" s="376"/>
      <c r="AQ7" s="375"/>
      <c r="AR7" s="288" t="s">
        <v>29</v>
      </c>
      <c r="AS7" s="176"/>
      <c r="AT7" s="161"/>
      <c r="AU7" s="161"/>
      <c r="AV7" s="161"/>
      <c r="AW7" s="161"/>
      <c r="AX7" s="161"/>
      <c r="AY7" s="161"/>
    </row>
    <row r="8" spans="2:51" x14ac:dyDescent="0.25">
      <c r="B8" s="377">
        <v>41947</v>
      </c>
      <c r="C8" s="378"/>
      <c r="D8" s="379" t="s">
        <v>30</v>
      </c>
      <c r="E8" s="380"/>
      <c r="F8" s="380"/>
      <c r="G8" s="381"/>
      <c r="H8" s="177"/>
      <c r="I8" s="379" t="s">
        <v>30</v>
      </c>
      <c r="J8" s="380"/>
      <c r="K8" s="381"/>
      <c r="L8" s="178"/>
      <c r="M8" s="178"/>
      <c r="N8" s="178"/>
      <c r="O8" s="177" t="s">
        <v>31</v>
      </c>
      <c r="P8" s="177" t="s">
        <v>31</v>
      </c>
      <c r="Q8" s="177" t="s">
        <v>32</v>
      </c>
      <c r="R8" s="177" t="s">
        <v>32</v>
      </c>
      <c r="S8" s="177" t="s">
        <v>31</v>
      </c>
      <c r="T8" s="177" t="s">
        <v>33</v>
      </c>
      <c r="U8" s="382" t="s">
        <v>34</v>
      </c>
      <c r="V8" s="382"/>
      <c r="W8" s="179" t="s">
        <v>35</v>
      </c>
      <c r="X8" s="383">
        <v>0</v>
      </c>
      <c r="Y8" s="384"/>
      <c r="Z8" s="385" t="s">
        <v>36</v>
      </c>
      <c r="AA8" s="386"/>
      <c r="AB8" s="383">
        <v>1185</v>
      </c>
      <c r="AC8" s="384"/>
      <c r="AD8" s="388">
        <v>800</v>
      </c>
      <c r="AE8" s="389"/>
      <c r="AF8" s="177"/>
      <c r="AG8" s="179">
        <f>AG34-AG10</f>
        <v>24712</v>
      </c>
      <c r="AH8" s="180"/>
      <c r="AI8" s="180"/>
      <c r="AJ8" s="177" t="s">
        <v>37</v>
      </c>
      <c r="AK8" s="177" t="s">
        <v>37</v>
      </c>
      <c r="AL8" s="177" t="s">
        <v>37</v>
      </c>
      <c r="AM8" s="177" t="s">
        <v>37</v>
      </c>
      <c r="AN8" s="177" t="s">
        <v>37</v>
      </c>
      <c r="AO8" s="177" t="s">
        <v>37</v>
      </c>
      <c r="AP8" s="177" t="s">
        <v>32</v>
      </c>
      <c r="AQ8" s="177" t="s">
        <v>32</v>
      </c>
      <c r="AR8" s="177" t="s">
        <v>38</v>
      </c>
      <c r="AS8" s="176"/>
      <c r="AV8" s="181" t="s">
        <v>39</v>
      </c>
    </row>
    <row r="9" spans="2:51" ht="60" x14ac:dyDescent="0.25">
      <c r="B9" s="390" t="s">
        <v>40</v>
      </c>
      <c r="C9" s="390"/>
      <c r="D9" s="391" t="s">
        <v>41</v>
      </c>
      <c r="E9" s="392"/>
      <c r="F9" s="393" t="s">
        <v>42</v>
      </c>
      <c r="G9" s="392"/>
      <c r="H9" s="394" t="s">
        <v>43</v>
      </c>
      <c r="I9" s="390" t="s">
        <v>44</v>
      </c>
      <c r="J9" s="390"/>
      <c r="K9" s="390"/>
      <c r="L9" s="288" t="s">
        <v>45</v>
      </c>
      <c r="M9" s="387" t="s">
        <v>46</v>
      </c>
      <c r="N9" s="182" t="s">
        <v>47</v>
      </c>
      <c r="O9" s="395" t="s">
        <v>48</v>
      </c>
      <c r="P9" s="395" t="s">
        <v>49</v>
      </c>
      <c r="Q9" s="183" t="s">
        <v>50</v>
      </c>
      <c r="R9" s="402" t="s">
        <v>51</v>
      </c>
      <c r="S9" s="403"/>
      <c r="T9" s="404"/>
      <c r="U9" s="286" t="s">
        <v>52</v>
      </c>
      <c r="V9" s="286" t="s">
        <v>53</v>
      </c>
      <c r="W9" s="390" t="s">
        <v>54</v>
      </c>
      <c r="X9" s="408" t="s">
        <v>55</v>
      </c>
      <c r="Y9" s="409"/>
      <c r="Z9" s="409"/>
      <c r="AA9" s="409"/>
      <c r="AB9" s="409"/>
      <c r="AC9" s="409"/>
      <c r="AD9" s="409"/>
      <c r="AE9" s="410"/>
      <c r="AF9" s="285" t="s">
        <v>56</v>
      </c>
      <c r="AG9" s="285" t="s">
        <v>57</v>
      </c>
      <c r="AH9" s="397" t="s">
        <v>58</v>
      </c>
      <c r="AI9" s="411" t="s">
        <v>59</v>
      </c>
      <c r="AJ9" s="286" t="s">
        <v>60</v>
      </c>
      <c r="AK9" s="286" t="s">
        <v>61</v>
      </c>
      <c r="AL9" s="286" t="s">
        <v>62</v>
      </c>
      <c r="AM9" s="286" t="s">
        <v>63</v>
      </c>
      <c r="AN9" s="286" t="s">
        <v>64</v>
      </c>
      <c r="AO9" s="286" t="s">
        <v>65</v>
      </c>
      <c r="AP9" s="286" t="s">
        <v>66</v>
      </c>
      <c r="AQ9" s="395" t="s">
        <v>67</v>
      </c>
      <c r="AR9" s="286" t="s">
        <v>68</v>
      </c>
      <c r="AS9" s="397" t="s">
        <v>69</v>
      </c>
      <c r="AV9" s="184" t="s">
        <v>70</v>
      </c>
      <c r="AW9" s="184" t="s">
        <v>71</v>
      </c>
      <c r="AY9" s="185" t="s">
        <v>72</v>
      </c>
    </row>
    <row r="10" spans="2:51" x14ac:dyDescent="0.25">
      <c r="B10" s="286" t="s">
        <v>73</v>
      </c>
      <c r="C10" s="286" t="s">
        <v>74</v>
      </c>
      <c r="D10" s="286" t="s">
        <v>75</v>
      </c>
      <c r="E10" s="286" t="s">
        <v>76</v>
      </c>
      <c r="F10" s="286" t="s">
        <v>75</v>
      </c>
      <c r="G10" s="286" t="s">
        <v>76</v>
      </c>
      <c r="H10" s="394"/>
      <c r="I10" s="286" t="s">
        <v>76</v>
      </c>
      <c r="J10" s="286" t="s">
        <v>76</v>
      </c>
      <c r="K10" s="286" t="s">
        <v>76</v>
      </c>
      <c r="L10" s="177" t="s">
        <v>30</v>
      </c>
      <c r="M10" s="387"/>
      <c r="N10" s="177" t="s">
        <v>30</v>
      </c>
      <c r="O10" s="396"/>
      <c r="P10" s="396"/>
      <c r="Q10" s="150">
        <f>'NOV 3'!Q34</f>
        <v>12795841</v>
      </c>
      <c r="R10" s="405"/>
      <c r="S10" s="406"/>
      <c r="T10" s="407"/>
      <c r="U10" s="286" t="s">
        <v>76</v>
      </c>
      <c r="V10" s="286" t="s">
        <v>76</v>
      </c>
      <c r="W10" s="390"/>
      <c r="X10" s="186" t="s">
        <v>77</v>
      </c>
      <c r="Y10" s="186" t="s">
        <v>78</v>
      </c>
      <c r="Z10" s="186" t="s">
        <v>79</v>
      </c>
      <c r="AA10" s="186" t="s">
        <v>80</v>
      </c>
      <c r="AB10" s="186" t="s">
        <v>81</v>
      </c>
      <c r="AC10" s="186" t="s">
        <v>82</v>
      </c>
      <c r="AD10" s="186" t="s">
        <v>83</v>
      </c>
      <c r="AE10" s="186" t="s">
        <v>84</v>
      </c>
      <c r="AF10" s="187"/>
      <c r="AG10" s="148">
        <f>'NOV 3'!AG34</f>
        <v>32126150</v>
      </c>
      <c r="AH10" s="397"/>
      <c r="AI10" s="412"/>
      <c r="AJ10" s="286" t="s">
        <v>85</v>
      </c>
      <c r="AK10" s="286" t="s">
        <v>85</v>
      </c>
      <c r="AL10" s="286" t="s">
        <v>85</v>
      </c>
      <c r="AM10" s="286" t="s">
        <v>85</v>
      </c>
      <c r="AN10" s="286" t="s">
        <v>85</v>
      </c>
      <c r="AO10" s="286" t="s">
        <v>85</v>
      </c>
      <c r="AP10" s="149">
        <f>'NOV 3'!AP34</f>
        <v>7054164</v>
      </c>
      <c r="AQ10" s="396"/>
      <c r="AR10" s="287" t="s">
        <v>86</v>
      </c>
      <c r="AS10" s="397"/>
      <c r="AV10" s="188" t="s">
        <v>87</v>
      </c>
      <c r="AW10" s="188" t="s">
        <v>88</v>
      </c>
      <c r="AY10" s="189"/>
    </row>
    <row r="11" spans="2:51" x14ac:dyDescent="0.25">
      <c r="B11" s="190">
        <v>2</v>
      </c>
      <c r="C11" s="190">
        <v>4.1666666666666664E-2</v>
      </c>
      <c r="D11" s="191">
        <v>14</v>
      </c>
      <c r="E11" s="192">
        <f>D11/1.42</f>
        <v>9.8591549295774659</v>
      </c>
      <c r="F11" s="255">
        <v>66</v>
      </c>
      <c r="G11" s="192">
        <f>F11/1.42</f>
        <v>46.478873239436624</v>
      </c>
      <c r="H11" s="193" t="s">
        <v>89</v>
      </c>
      <c r="I11" s="193">
        <f>J11-(2/1.42)</f>
        <v>41.549295774647888</v>
      </c>
      <c r="J11" s="194">
        <f>(F11-5)/1.42</f>
        <v>42.95774647887324</v>
      </c>
      <c r="K11" s="193">
        <f>J11+(6/1.42)</f>
        <v>47.183098591549296</v>
      </c>
      <c r="L11" s="195">
        <v>14</v>
      </c>
      <c r="M11" s="196" t="s">
        <v>90</v>
      </c>
      <c r="N11" s="196">
        <v>11.4</v>
      </c>
      <c r="O11" s="197">
        <v>119</v>
      </c>
      <c r="P11" s="197">
        <v>99</v>
      </c>
      <c r="Q11" s="197">
        <v>12799540</v>
      </c>
      <c r="R11" s="198">
        <f>Q11-Q10</f>
        <v>3699</v>
      </c>
      <c r="S11" s="199">
        <f>R11*24/1000</f>
        <v>88.775999999999996</v>
      </c>
      <c r="T11" s="199">
        <f>R11/1000</f>
        <v>3.6989999999999998</v>
      </c>
      <c r="U11" s="200">
        <v>5.0999999999999996</v>
      </c>
      <c r="V11" s="200">
        <f t="shared" ref="V11:V34" si="0">U11</f>
        <v>5.0999999999999996</v>
      </c>
      <c r="W11" s="262" t="s">
        <v>132</v>
      </c>
      <c r="X11" s="256">
        <v>0</v>
      </c>
      <c r="Y11" s="256">
        <v>0</v>
      </c>
      <c r="Z11" s="256">
        <v>968</v>
      </c>
      <c r="AA11" s="256">
        <v>0</v>
      </c>
      <c r="AB11" s="256">
        <v>1099</v>
      </c>
      <c r="AC11" s="201" t="s">
        <v>91</v>
      </c>
      <c r="AD11" s="201" t="s">
        <v>91</v>
      </c>
      <c r="AE11" s="201" t="s">
        <v>91</v>
      </c>
      <c r="AF11" s="202" t="s">
        <v>91</v>
      </c>
      <c r="AG11" s="202">
        <v>32126744</v>
      </c>
      <c r="AH11" s="203">
        <f>IF(ISBLANK(AG11),"-",AG11-AG10)</f>
        <v>594</v>
      </c>
      <c r="AI11" s="204">
        <f>AH11/T11</f>
        <v>160.58394160583941</v>
      </c>
      <c r="AJ11" s="205">
        <v>0</v>
      </c>
      <c r="AK11" s="205">
        <v>0</v>
      </c>
      <c r="AL11" s="205">
        <v>1</v>
      </c>
      <c r="AM11" s="205">
        <v>0</v>
      </c>
      <c r="AN11" s="205">
        <v>1</v>
      </c>
      <c r="AO11" s="205">
        <v>0.35</v>
      </c>
      <c r="AP11" s="256">
        <v>7055674</v>
      </c>
      <c r="AQ11" s="256">
        <f>AP11-AP10</f>
        <v>1510</v>
      </c>
      <c r="AR11" s="206"/>
      <c r="AS11" s="207" t="s">
        <v>114</v>
      </c>
      <c r="AV11" s="188" t="s">
        <v>89</v>
      </c>
      <c r="AW11" s="188" t="s">
        <v>92</v>
      </c>
      <c r="AY11" s="253" t="s">
        <v>134</v>
      </c>
    </row>
    <row r="12" spans="2:51" x14ac:dyDescent="0.25">
      <c r="B12" s="190">
        <v>2.0416666666666701</v>
      </c>
      <c r="C12" s="190">
        <v>8.3333333333333329E-2</v>
      </c>
      <c r="D12" s="191">
        <v>15</v>
      </c>
      <c r="E12" s="192">
        <f t="shared" ref="E12:E34" si="1">D12/1.42</f>
        <v>10.563380281690142</v>
      </c>
      <c r="F12" s="255">
        <v>66</v>
      </c>
      <c r="G12" s="192">
        <f t="shared" ref="G12:G34" si="2">F12/1.42</f>
        <v>46.478873239436624</v>
      </c>
      <c r="H12" s="193" t="s">
        <v>89</v>
      </c>
      <c r="I12" s="193">
        <f t="shared" ref="I12:I34" si="3">J12-(2/1.42)</f>
        <v>41.549295774647888</v>
      </c>
      <c r="J12" s="194">
        <f>(F12-5)/1.42</f>
        <v>42.95774647887324</v>
      </c>
      <c r="K12" s="193">
        <f>J12+(6/1.42)</f>
        <v>47.183098591549296</v>
      </c>
      <c r="L12" s="195">
        <v>14</v>
      </c>
      <c r="M12" s="196" t="s">
        <v>90</v>
      </c>
      <c r="N12" s="196">
        <v>11.2</v>
      </c>
      <c r="O12" s="197">
        <v>123</v>
      </c>
      <c r="P12" s="197">
        <v>86</v>
      </c>
      <c r="Q12" s="197">
        <v>12803239</v>
      </c>
      <c r="R12" s="198">
        <f t="shared" ref="R12:R34" si="4">Q12-Q11</f>
        <v>3699</v>
      </c>
      <c r="S12" s="199">
        <f t="shared" ref="S12:S34" si="5">R12*24/1000</f>
        <v>88.775999999999996</v>
      </c>
      <c r="T12" s="199">
        <f t="shared" ref="T12:T34" si="6">R12/1000</f>
        <v>3.6989999999999998</v>
      </c>
      <c r="U12" s="200">
        <v>7.3</v>
      </c>
      <c r="V12" s="200">
        <f t="shared" si="0"/>
        <v>7.3</v>
      </c>
      <c r="W12" s="262" t="s">
        <v>132</v>
      </c>
      <c r="X12" s="256">
        <v>0</v>
      </c>
      <c r="Y12" s="256">
        <v>0</v>
      </c>
      <c r="Z12" s="256">
        <v>939</v>
      </c>
      <c r="AA12" s="256">
        <v>0</v>
      </c>
      <c r="AB12" s="256">
        <v>1100</v>
      </c>
      <c r="AC12" s="201" t="s">
        <v>91</v>
      </c>
      <c r="AD12" s="201" t="s">
        <v>91</v>
      </c>
      <c r="AE12" s="201" t="s">
        <v>91</v>
      </c>
      <c r="AF12" s="202" t="s">
        <v>91</v>
      </c>
      <c r="AG12" s="202">
        <v>32127338</v>
      </c>
      <c r="AH12" s="203">
        <f>IF(ISBLANK(AG12),"-",AG12-AG11)</f>
        <v>594</v>
      </c>
      <c r="AI12" s="204">
        <f t="shared" ref="AI12:AI34" si="7">AH12/T12</f>
        <v>160.58394160583941</v>
      </c>
      <c r="AJ12" s="205">
        <v>0</v>
      </c>
      <c r="AK12" s="205">
        <v>0</v>
      </c>
      <c r="AL12" s="205">
        <v>1</v>
      </c>
      <c r="AM12" s="205">
        <v>0</v>
      </c>
      <c r="AN12" s="205">
        <v>1</v>
      </c>
      <c r="AO12" s="205">
        <v>0.35</v>
      </c>
      <c r="AP12" s="256">
        <v>7057185</v>
      </c>
      <c r="AQ12" s="256">
        <f t="shared" ref="AQ12:AQ34" si="8">AP12-AP11</f>
        <v>1511</v>
      </c>
      <c r="AR12" s="208"/>
      <c r="AS12" s="207" t="s">
        <v>114</v>
      </c>
      <c r="AV12" s="188" t="s">
        <v>93</v>
      </c>
      <c r="AW12" s="188" t="s">
        <v>94</v>
      </c>
      <c r="AY12" s="253" t="s">
        <v>3</v>
      </c>
    </row>
    <row r="13" spans="2:51" x14ac:dyDescent="0.25">
      <c r="B13" s="190">
        <v>2.0833333333333299</v>
      </c>
      <c r="C13" s="190">
        <v>0.125</v>
      </c>
      <c r="D13" s="191">
        <v>17</v>
      </c>
      <c r="E13" s="192">
        <f t="shared" si="1"/>
        <v>11.971830985915494</v>
      </c>
      <c r="F13" s="255">
        <v>66</v>
      </c>
      <c r="G13" s="192">
        <f t="shared" si="2"/>
        <v>46.478873239436624</v>
      </c>
      <c r="H13" s="193" t="s">
        <v>89</v>
      </c>
      <c r="I13" s="193">
        <f t="shared" si="3"/>
        <v>41.549295774647888</v>
      </c>
      <c r="J13" s="194">
        <f>(F13-5)/1.42</f>
        <v>42.95774647887324</v>
      </c>
      <c r="K13" s="193">
        <f>J13+(6/1.42)</f>
        <v>47.183098591549296</v>
      </c>
      <c r="L13" s="195">
        <v>14</v>
      </c>
      <c r="M13" s="196" t="s">
        <v>90</v>
      </c>
      <c r="N13" s="196">
        <v>11.2</v>
      </c>
      <c r="O13" s="197">
        <v>105</v>
      </c>
      <c r="P13" s="197">
        <v>90</v>
      </c>
      <c r="Q13" s="197">
        <v>12806779</v>
      </c>
      <c r="R13" s="198">
        <f t="shared" si="4"/>
        <v>3540</v>
      </c>
      <c r="S13" s="199">
        <f t="shared" si="5"/>
        <v>84.96</v>
      </c>
      <c r="T13" s="199">
        <f t="shared" si="6"/>
        <v>3.54</v>
      </c>
      <c r="U13" s="200">
        <v>9</v>
      </c>
      <c r="V13" s="200">
        <f t="shared" si="0"/>
        <v>9</v>
      </c>
      <c r="W13" s="262" t="s">
        <v>132</v>
      </c>
      <c r="X13" s="256">
        <v>0</v>
      </c>
      <c r="Y13" s="256">
        <v>0</v>
      </c>
      <c r="Z13" s="256">
        <v>920</v>
      </c>
      <c r="AA13" s="256">
        <v>0</v>
      </c>
      <c r="AB13" s="256">
        <v>1100</v>
      </c>
      <c r="AC13" s="201" t="s">
        <v>91</v>
      </c>
      <c r="AD13" s="201" t="s">
        <v>91</v>
      </c>
      <c r="AE13" s="201" t="s">
        <v>91</v>
      </c>
      <c r="AF13" s="202" t="s">
        <v>91</v>
      </c>
      <c r="AG13" s="202">
        <v>32127886</v>
      </c>
      <c r="AH13" s="203">
        <f>IF(ISBLANK(AG13),"-",AG13-AG12)</f>
        <v>548</v>
      </c>
      <c r="AI13" s="204">
        <f t="shared" si="7"/>
        <v>154.80225988700565</v>
      </c>
      <c r="AJ13" s="205">
        <v>0</v>
      </c>
      <c r="AK13" s="205">
        <v>0</v>
      </c>
      <c r="AL13" s="205">
        <v>1</v>
      </c>
      <c r="AM13" s="205">
        <v>0</v>
      </c>
      <c r="AN13" s="205">
        <v>1</v>
      </c>
      <c r="AO13" s="205">
        <v>0.35</v>
      </c>
      <c r="AP13" s="256">
        <v>7058181</v>
      </c>
      <c r="AQ13" s="256">
        <f t="shared" si="8"/>
        <v>996</v>
      </c>
      <c r="AR13" s="206"/>
      <c r="AS13" s="207" t="s">
        <v>114</v>
      </c>
      <c r="AV13" s="188" t="s">
        <v>95</v>
      </c>
      <c r="AW13" s="188" t="s">
        <v>96</v>
      </c>
      <c r="AY13" s="253" t="s">
        <v>136</v>
      </c>
    </row>
    <row r="14" spans="2:51" x14ac:dyDescent="0.25">
      <c r="B14" s="190">
        <v>2.125</v>
      </c>
      <c r="C14" s="190">
        <v>0.16666666666666699</v>
      </c>
      <c r="D14" s="191">
        <v>25</v>
      </c>
      <c r="E14" s="192">
        <f t="shared" si="1"/>
        <v>17.605633802816904</v>
      </c>
      <c r="F14" s="255">
        <v>66</v>
      </c>
      <c r="G14" s="192">
        <f t="shared" si="2"/>
        <v>46.478873239436624</v>
      </c>
      <c r="H14" s="193" t="s">
        <v>89</v>
      </c>
      <c r="I14" s="193">
        <f t="shared" si="3"/>
        <v>41.549295774647888</v>
      </c>
      <c r="J14" s="194">
        <f>(F14-5)/1.42</f>
        <v>42.95774647887324</v>
      </c>
      <c r="K14" s="193">
        <f>J14+(6/1.42)</f>
        <v>47.183098591549296</v>
      </c>
      <c r="L14" s="195">
        <v>14</v>
      </c>
      <c r="M14" s="196" t="s">
        <v>90</v>
      </c>
      <c r="N14" s="196">
        <v>12.8</v>
      </c>
      <c r="O14" s="197">
        <v>90</v>
      </c>
      <c r="P14" s="197">
        <v>88</v>
      </c>
      <c r="Q14" s="197">
        <v>12810320</v>
      </c>
      <c r="R14" s="198">
        <f t="shared" si="4"/>
        <v>3541</v>
      </c>
      <c r="S14" s="199">
        <f t="shared" si="5"/>
        <v>84.983999999999995</v>
      </c>
      <c r="T14" s="199">
        <f t="shared" si="6"/>
        <v>3.5409999999999999</v>
      </c>
      <c r="U14" s="200">
        <v>9.5</v>
      </c>
      <c r="V14" s="200">
        <f t="shared" si="0"/>
        <v>9.5</v>
      </c>
      <c r="W14" s="262" t="s">
        <v>132</v>
      </c>
      <c r="X14" s="256">
        <v>0</v>
      </c>
      <c r="Y14" s="256">
        <v>0</v>
      </c>
      <c r="Z14" s="256">
        <v>817</v>
      </c>
      <c r="AA14" s="256">
        <v>0</v>
      </c>
      <c r="AB14" s="256">
        <v>1100</v>
      </c>
      <c r="AC14" s="201" t="s">
        <v>91</v>
      </c>
      <c r="AD14" s="201" t="s">
        <v>91</v>
      </c>
      <c r="AE14" s="201" t="s">
        <v>91</v>
      </c>
      <c r="AF14" s="202" t="s">
        <v>91</v>
      </c>
      <c r="AG14" s="202">
        <v>32128434</v>
      </c>
      <c r="AH14" s="203">
        <f t="shared" ref="AH14:AH34" si="9">IF(ISBLANK(AG14),"-",AG14-AG13)</f>
        <v>548</v>
      </c>
      <c r="AI14" s="204">
        <f t="shared" si="7"/>
        <v>154.75854278452414</v>
      </c>
      <c r="AJ14" s="205">
        <v>0</v>
      </c>
      <c r="AK14" s="205">
        <v>0</v>
      </c>
      <c r="AL14" s="205">
        <v>1</v>
      </c>
      <c r="AM14" s="205">
        <v>0</v>
      </c>
      <c r="AN14" s="205">
        <v>1</v>
      </c>
      <c r="AO14" s="205">
        <v>0.35</v>
      </c>
      <c r="AP14" s="256">
        <v>7059178</v>
      </c>
      <c r="AQ14" s="256">
        <f t="shared" si="8"/>
        <v>997</v>
      </c>
      <c r="AR14" s="206"/>
      <c r="AS14" s="207" t="s">
        <v>114</v>
      </c>
      <c r="AT14" s="209"/>
      <c r="AV14" s="188" t="s">
        <v>97</v>
      </c>
      <c r="AW14" s="188" t="s">
        <v>98</v>
      </c>
      <c r="AY14" s="253" t="s">
        <v>135</v>
      </c>
    </row>
    <row r="15" spans="2:51" x14ac:dyDescent="0.25">
      <c r="B15" s="190">
        <v>2.1666666666666701</v>
      </c>
      <c r="C15" s="190">
        <v>0.20833333333333301</v>
      </c>
      <c r="D15" s="191">
        <v>23</v>
      </c>
      <c r="E15" s="192">
        <f t="shared" si="1"/>
        <v>16.197183098591552</v>
      </c>
      <c r="F15" s="255">
        <v>66</v>
      </c>
      <c r="G15" s="192">
        <f t="shared" si="2"/>
        <v>46.478873239436624</v>
      </c>
      <c r="H15" s="193" t="s">
        <v>89</v>
      </c>
      <c r="I15" s="193">
        <f t="shared" si="3"/>
        <v>41.549295774647888</v>
      </c>
      <c r="J15" s="194">
        <f>(F15-5)/1.42</f>
        <v>42.95774647887324</v>
      </c>
      <c r="K15" s="193">
        <f>J15+(6/1.42)</f>
        <v>47.183098591549296</v>
      </c>
      <c r="L15" s="195">
        <v>18</v>
      </c>
      <c r="M15" s="196" t="s">
        <v>90</v>
      </c>
      <c r="N15" s="196">
        <v>13.1</v>
      </c>
      <c r="O15" s="197">
        <v>102</v>
      </c>
      <c r="P15" s="197">
        <v>98</v>
      </c>
      <c r="Q15" s="197">
        <v>12814207</v>
      </c>
      <c r="R15" s="198">
        <f t="shared" si="4"/>
        <v>3887</v>
      </c>
      <c r="S15" s="199">
        <f t="shared" si="5"/>
        <v>93.287999999999997</v>
      </c>
      <c r="T15" s="199">
        <f t="shared" si="6"/>
        <v>3.887</v>
      </c>
      <c r="U15" s="200">
        <v>9.5</v>
      </c>
      <c r="V15" s="200">
        <f t="shared" si="0"/>
        <v>9.5</v>
      </c>
      <c r="W15" s="262" t="s">
        <v>132</v>
      </c>
      <c r="X15" s="256">
        <v>0</v>
      </c>
      <c r="Y15" s="256">
        <v>0</v>
      </c>
      <c r="Z15" s="256">
        <v>928</v>
      </c>
      <c r="AA15" s="256">
        <v>0</v>
      </c>
      <c r="AB15" s="256">
        <v>1069</v>
      </c>
      <c r="AC15" s="201" t="s">
        <v>91</v>
      </c>
      <c r="AD15" s="201" t="s">
        <v>91</v>
      </c>
      <c r="AE15" s="201" t="s">
        <v>91</v>
      </c>
      <c r="AF15" s="202" t="s">
        <v>91</v>
      </c>
      <c r="AG15" s="202">
        <v>32128950</v>
      </c>
      <c r="AH15" s="203">
        <f t="shared" si="9"/>
        <v>516</v>
      </c>
      <c r="AI15" s="204">
        <f t="shared" si="7"/>
        <v>132.75019295086184</v>
      </c>
      <c r="AJ15" s="205">
        <v>0</v>
      </c>
      <c r="AK15" s="205">
        <v>0</v>
      </c>
      <c r="AL15" s="205">
        <v>1</v>
      </c>
      <c r="AM15" s="205">
        <v>0</v>
      </c>
      <c r="AN15" s="205">
        <v>1</v>
      </c>
      <c r="AO15" s="205">
        <v>0</v>
      </c>
      <c r="AP15" s="256">
        <v>7059178</v>
      </c>
      <c r="AQ15" s="256">
        <f t="shared" si="8"/>
        <v>0</v>
      </c>
      <c r="AR15" s="206"/>
      <c r="AS15" s="207" t="s">
        <v>114</v>
      </c>
      <c r="AV15" s="188" t="s">
        <v>99</v>
      </c>
      <c r="AW15" s="188" t="s">
        <v>100</v>
      </c>
      <c r="AY15" s="253" t="s">
        <v>143</v>
      </c>
    </row>
    <row r="16" spans="2:51" x14ac:dyDescent="0.25">
      <c r="B16" s="190">
        <v>2.2083333333333299</v>
      </c>
      <c r="C16" s="190">
        <v>0.25</v>
      </c>
      <c r="D16" s="191">
        <v>10</v>
      </c>
      <c r="E16" s="192">
        <f t="shared" si="1"/>
        <v>7.042253521126761</v>
      </c>
      <c r="F16" s="210">
        <v>68</v>
      </c>
      <c r="G16" s="192">
        <f t="shared" si="2"/>
        <v>47.887323943661976</v>
      </c>
      <c r="H16" s="193" t="s">
        <v>89</v>
      </c>
      <c r="I16" s="193">
        <f t="shared" si="3"/>
        <v>46.478873239436624</v>
      </c>
      <c r="J16" s="194">
        <f t="shared" ref="J16:J25" si="10">F16/1.42</f>
        <v>47.887323943661976</v>
      </c>
      <c r="K16" s="193">
        <f>J16+1.42</f>
        <v>49.307323943661977</v>
      </c>
      <c r="L16" s="195">
        <v>19</v>
      </c>
      <c r="M16" s="196" t="s">
        <v>101</v>
      </c>
      <c r="N16" s="196">
        <v>13.1</v>
      </c>
      <c r="O16" s="197">
        <v>121</v>
      </c>
      <c r="P16" s="197">
        <v>117</v>
      </c>
      <c r="Q16" s="197">
        <v>12818884</v>
      </c>
      <c r="R16" s="198">
        <f t="shared" si="4"/>
        <v>4677</v>
      </c>
      <c r="S16" s="199">
        <f t="shared" si="5"/>
        <v>112.248</v>
      </c>
      <c r="T16" s="199">
        <f t="shared" si="6"/>
        <v>4.6769999999999996</v>
      </c>
      <c r="U16" s="200">
        <v>9.5</v>
      </c>
      <c r="V16" s="200">
        <f t="shared" si="0"/>
        <v>9.5</v>
      </c>
      <c r="W16" s="262" t="s">
        <v>132</v>
      </c>
      <c r="X16" s="256">
        <v>0</v>
      </c>
      <c r="Y16" s="256">
        <v>0</v>
      </c>
      <c r="Z16" s="256">
        <v>1164</v>
      </c>
      <c r="AA16" s="256">
        <v>0</v>
      </c>
      <c r="AB16" s="256">
        <v>1169</v>
      </c>
      <c r="AC16" s="201" t="s">
        <v>91</v>
      </c>
      <c r="AD16" s="201" t="s">
        <v>91</v>
      </c>
      <c r="AE16" s="201" t="s">
        <v>91</v>
      </c>
      <c r="AF16" s="202" t="s">
        <v>91</v>
      </c>
      <c r="AG16" s="202">
        <v>32129698</v>
      </c>
      <c r="AH16" s="203">
        <f t="shared" si="9"/>
        <v>748</v>
      </c>
      <c r="AI16" s="204">
        <f t="shared" si="7"/>
        <v>159.93158007269619</v>
      </c>
      <c r="AJ16" s="205">
        <v>0</v>
      </c>
      <c r="AK16" s="205">
        <v>0</v>
      </c>
      <c r="AL16" s="205">
        <v>1</v>
      </c>
      <c r="AM16" s="205">
        <v>0</v>
      </c>
      <c r="AN16" s="205">
        <v>1</v>
      </c>
      <c r="AO16" s="205">
        <v>0</v>
      </c>
      <c r="AP16" s="256">
        <v>7059178</v>
      </c>
      <c r="AQ16" s="256">
        <f t="shared" si="8"/>
        <v>0</v>
      </c>
      <c r="AR16" s="208"/>
      <c r="AS16" s="207" t="s">
        <v>102</v>
      </c>
      <c r="AV16" s="188" t="s">
        <v>103</v>
      </c>
      <c r="AW16" s="188" t="s">
        <v>104</v>
      </c>
      <c r="AY16" s="253" t="s">
        <v>133</v>
      </c>
    </row>
    <row r="17" spans="1:51" x14ac:dyDescent="0.25">
      <c r="B17" s="190">
        <v>2.25</v>
      </c>
      <c r="C17" s="190">
        <v>0.29166666666666702</v>
      </c>
      <c r="D17" s="191">
        <v>8</v>
      </c>
      <c r="E17" s="192">
        <f t="shared" si="1"/>
        <v>5.6338028169014089</v>
      </c>
      <c r="F17" s="210">
        <v>83</v>
      </c>
      <c r="G17" s="192">
        <f t="shared" si="2"/>
        <v>58.450704225352112</v>
      </c>
      <c r="H17" s="193" t="s">
        <v>89</v>
      </c>
      <c r="I17" s="193">
        <f t="shared" si="3"/>
        <v>57.04225352112676</v>
      </c>
      <c r="J17" s="194">
        <f t="shared" si="10"/>
        <v>58.450704225352112</v>
      </c>
      <c r="K17" s="193">
        <f t="shared" ref="K17:K22" si="11">J17+1.42</f>
        <v>59.870704225352114</v>
      </c>
      <c r="L17" s="195">
        <v>19</v>
      </c>
      <c r="M17" s="196" t="s">
        <v>101</v>
      </c>
      <c r="N17" s="196">
        <v>16.7</v>
      </c>
      <c r="O17" s="197">
        <v>139</v>
      </c>
      <c r="P17" s="197">
        <v>147</v>
      </c>
      <c r="Q17" s="197">
        <v>12824804</v>
      </c>
      <c r="R17" s="198">
        <f t="shared" si="4"/>
        <v>5920</v>
      </c>
      <c r="S17" s="199">
        <f t="shared" si="5"/>
        <v>142.08000000000001</v>
      </c>
      <c r="T17" s="199">
        <f t="shared" si="6"/>
        <v>5.92</v>
      </c>
      <c r="U17" s="200">
        <v>9.1999999999999993</v>
      </c>
      <c r="V17" s="200">
        <f t="shared" si="0"/>
        <v>9.1999999999999993</v>
      </c>
      <c r="W17" s="262" t="s">
        <v>152</v>
      </c>
      <c r="X17" s="256">
        <v>0</v>
      </c>
      <c r="Y17" s="256">
        <v>1001</v>
      </c>
      <c r="Z17" s="256">
        <v>1195</v>
      </c>
      <c r="AA17" s="256">
        <v>1185</v>
      </c>
      <c r="AB17" s="256">
        <v>1198</v>
      </c>
      <c r="AC17" s="201" t="s">
        <v>91</v>
      </c>
      <c r="AD17" s="201" t="s">
        <v>91</v>
      </c>
      <c r="AE17" s="201" t="s">
        <v>91</v>
      </c>
      <c r="AF17" s="202" t="s">
        <v>91</v>
      </c>
      <c r="AG17" s="202">
        <v>32131026</v>
      </c>
      <c r="AH17" s="203">
        <f t="shared" si="9"/>
        <v>1328</v>
      </c>
      <c r="AI17" s="204">
        <f t="shared" si="7"/>
        <v>224.32432432432432</v>
      </c>
      <c r="AJ17" s="205">
        <v>0</v>
      </c>
      <c r="AK17" s="205">
        <v>1</v>
      </c>
      <c r="AL17" s="205">
        <v>1</v>
      </c>
      <c r="AM17" s="205">
        <v>1</v>
      </c>
      <c r="AN17" s="205">
        <v>1</v>
      </c>
      <c r="AO17" s="205">
        <v>0</v>
      </c>
      <c r="AP17" s="256">
        <v>7059178</v>
      </c>
      <c r="AQ17" s="256">
        <f t="shared" si="8"/>
        <v>0</v>
      </c>
      <c r="AR17" s="206"/>
      <c r="AS17" s="207" t="s">
        <v>102</v>
      </c>
      <c r="AT17" s="209"/>
      <c r="AV17" s="188" t="s">
        <v>105</v>
      </c>
      <c r="AW17" s="188" t="s">
        <v>106</v>
      </c>
      <c r="AY17" s="257"/>
    </row>
    <row r="18" spans="1:51" x14ac:dyDescent="0.25">
      <c r="B18" s="190">
        <v>2.2916666666666701</v>
      </c>
      <c r="C18" s="190">
        <v>0.33333333333333298</v>
      </c>
      <c r="D18" s="191">
        <v>8</v>
      </c>
      <c r="E18" s="192">
        <f t="shared" si="1"/>
        <v>5.6338028169014089</v>
      </c>
      <c r="F18" s="210">
        <v>83</v>
      </c>
      <c r="G18" s="192">
        <f t="shared" si="2"/>
        <v>58.450704225352112</v>
      </c>
      <c r="H18" s="193" t="s">
        <v>89</v>
      </c>
      <c r="I18" s="193">
        <f t="shared" si="3"/>
        <v>57.04225352112676</v>
      </c>
      <c r="J18" s="194">
        <f t="shared" si="10"/>
        <v>58.450704225352112</v>
      </c>
      <c r="K18" s="193">
        <f t="shared" si="11"/>
        <v>59.870704225352114</v>
      </c>
      <c r="L18" s="195">
        <v>19</v>
      </c>
      <c r="M18" s="196" t="s">
        <v>101</v>
      </c>
      <c r="N18" s="196">
        <v>17.3</v>
      </c>
      <c r="O18" s="197">
        <v>136</v>
      </c>
      <c r="P18" s="197">
        <v>144</v>
      </c>
      <c r="Q18" s="197">
        <v>12830798</v>
      </c>
      <c r="R18" s="198">
        <f t="shared" si="4"/>
        <v>5994</v>
      </c>
      <c r="S18" s="199">
        <f t="shared" si="5"/>
        <v>143.85599999999999</v>
      </c>
      <c r="T18" s="199">
        <f t="shared" si="6"/>
        <v>5.9939999999999998</v>
      </c>
      <c r="U18" s="200">
        <v>8.6999999999999993</v>
      </c>
      <c r="V18" s="200">
        <f t="shared" si="0"/>
        <v>8.6999999999999993</v>
      </c>
      <c r="W18" s="262" t="s">
        <v>152</v>
      </c>
      <c r="X18" s="256">
        <v>0</v>
      </c>
      <c r="Y18" s="256">
        <v>1042</v>
      </c>
      <c r="Z18" s="256">
        <v>1195</v>
      </c>
      <c r="AA18" s="256">
        <v>1185</v>
      </c>
      <c r="AB18" s="256">
        <v>1198</v>
      </c>
      <c r="AC18" s="201" t="s">
        <v>91</v>
      </c>
      <c r="AD18" s="201" t="s">
        <v>91</v>
      </c>
      <c r="AE18" s="201" t="s">
        <v>91</v>
      </c>
      <c r="AF18" s="202" t="s">
        <v>91</v>
      </c>
      <c r="AG18" s="202">
        <v>32132385</v>
      </c>
      <c r="AH18" s="203">
        <f t="shared" si="9"/>
        <v>1359</v>
      </c>
      <c r="AI18" s="204">
        <f t="shared" si="7"/>
        <v>226.72672672672672</v>
      </c>
      <c r="AJ18" s="205">
        <v>0</v>
      </c>
      <c r="AK18" s="205">
        <v>1</v>
      </c>
      <c r="AL18" s="205">
        <v>1</v>
      </c>
      <c r="AM18" s="205">
        <v>1</v>
      </c>
      <c r="AN18" s="205">
        <v>1</v>
      </c>
      <c r="AO18" s="205">
        <v>0</v>
      </c>
      <c r="AP18" s="256">
        <v>7059178</v>
      </c>
      <c r="AQ18" s="256">
        <f t="shared" si="8"/>
        <v>0</v>
      </c>
      <c r="AR18" s="206"/>
      <c r="AS18" s="207" t="s">
        <v>102</v>
      </c>
      <c r="AV18" s="188" t="s">
        <v>107</v>
      </c>
      <c r="AW18" s="188" t="s">
        <v>108</v>
      </c>
      <c r="AY18" s="257"/>
    </row>
    <row r="19" spans="1:51" x14ac:dyDescent="0.25">
      <c r="B19" s="190">
        <v>2.3333333333333299</v>
      </c>
      <c r="C19" s="190">
        <v>0.375</v>
      </c>
      <c r="D19" s="191">
        <v>8</v>
      </c>
      <c r="E19" s="192">
        <f t="shared" si="1"/>
        <v>5.6338028169014089</v>
      </c>
      <c r="F19" s="210">
        <v>83</v>
      </c>
      <c r="G19" s="192">
        <f t="shared" si="2"/>
        <v>58.450704225352112</v>
      </c>
      <c r="H19" s="193" t="s">
        <v>89</v>
      </c>
      <c r="I19" s="193">
        <f t="shared" si="3"/>
        <v>57.04225352112676</v>
      </c>
      <c r="J19" s="194">
        <f t="shared" si="10"/>
        <v>58.450704225352112</v>
      </c>
      <c r="K19" s="193">
        <f t="shared" si="11"/>
        <v>59.870704225352114</v>
      </c>
      <c r="L19" s="195">
        <v>19</v>
      </c>
      <c r="M19" s="196" t="s">
        <v>101</v>
      </c>
      <c r="N19" s="196">
        <v>18.399999999999999</v>
      </c>
      <c r="O19" s="197">
        <v>139</v>
      </c>
      <c r="P19" s="197">
        <v>145</v>
      </c>
      <c r="Q19" s="197">
        <v>12836883</v>
      </c>
      <c r="R19" s="198">
        <f t="shared" si="4"/>
        <v>6085</v>
      </c>
      <c r="S19" s="199">
        <f t="shared" si="5"/>
        <v>146.04</v>
      </c>
      <c r="T19" s="199">
        <f t="shared" si="6"/>
        <v>6.085</v>
      </c>
      <c r="U19" s="200">
        <v>8.1999999999999993</v>
      </c>
      <c r="V19" s="200">
        <f t="shared" si="0"/>
        <v>8.1999999999999993</v>
      </c>
      <c r="W19" s="262" t="s">
        <v>152</v>
      </c>
      <c r="X19" s="256">
        <v>0</v>
      </c>
      <c r="Y19" s="256">
        <v>1046</v>
      </c>
      <c r="Z19" s="256">
        <v>1195</v>
      </c>
      <c r="AA19" s="256">
        <v>1185</v>
      </c>
      <c r="AB19" s="256">
        <v>1198</v>
      </c>
      <c r="AC19" s="201" t="s">
        <v>91</v>
      </c>
      <c r="AD19" s="201" t="s">
        <v>91</v>
      </c>
      <c r="AE19" s="201" t="s">
        <v>91</v>
      </c>
      <c r="AF19" s="202" t="s">
        <v>91</v>
      </c>
      <c r="AG19" s="202">
        <v>32133753</v>
      </c>
      <c r="AH19" s="203">
        <f t="shared" si="9"/>
        <v>1368</v>
      </c>
      <c r="AI19" s="204">
        <f t="shared" si="7"/>
        <v>224.81511914543961</v>
      </c>
      <c r="AJ19" s="205">
        <v>0</v>
      </c>
      <c r="AK19" s="205">
        <v>1</v>
      </c>
      <c r="AL19" s="205">
        <v>1</v>
      </c>
      <c r="AM19" s="205">
        <v>1</v>
      </c>
      <c r="AN19" s="205">
        <v>1</v>
      </c>
      <c r="AO19" s="205">
        <v>0</v>
      </c>
      <c r="AP19" s="256">
        <v>7059178</v>
      </c>
      <c r="AQ19" s="256">
        <f t="shared" si="8"/>
        <v>0</v>
      </c>
      <c r="AR19" s="206"/>
      <c r="AS19" s="207" t="s">
        <v>102</v>
      </c>
      <c r="AV19" s="188" t="s">
        <v>109</v>
      </c>
      <c r="AW19" s="188" t="s">
        <v>110</v>
      </c>
      <c r="AY19" s="257"/>
    </row>
    <row r="20" spans="1:51" x14ac:dyDescent="0.25">
      <c r="B20" s="190">
        <v>2.375</v>
      </c>
      <c r="C20" s="190">
        <v>0.41666666666666669</v>
      </c>
      <c r="D20" s="191">
        <v>8</v>
      </c>
      <c r="E20" s="192">
        <f t="shared" si="1"/>
        <v>5.6338028169014089</v>
      </c>
      <c r="F20" s="210">
        <v>83</v>
      </c>
      <c r="G20" s="192">
        <f t="shared" si="2"/>
        <v>58.450704225352112</v>
      </c>
      <c r="H20" s="193" t="s">
        <v>89</v>
      </c>
      <c r="I20" s="193">
        <f t="shared" si="3"/>
        <v>57.04225352112676</v>
      </c>
      <c r="J20" s="194">
        <f t="shared" si="10"/>
        <v>58.450704225352112</v>
      </c>
      <c r="K20" s="193">
        <f t="shared" si="11"/>
        <v>59.870704225352114</v>
      </c>
      <c r="L20" s="195">
        <v>19</v>
      </c>
      <c r="M20" s="196" t="s">
        <v>101</v>
      </c>
      <c r="N20" s="196">
        <v>17.7</v>
      </c>
      <c r="O20" s="197">
        <v>137</v>
      </c>
      <c r="P20" s="197">
        <v>142</v>
      </c>
      <c r="Q20" s="197">
        <v>12843061</v>
      </c>
      <c r="R20" s="198">
        <f t="shared" si="4"/>
        <v>6178</v>
      </c>
      <c r="S20" s="199">
        <f t="shared" si="5"/>
        <v>148.27199999999999</v>
      </c>
      <c r="T20" s="199">
        <f t="shared" si="6"/>
        <v>6.1779999999999999</v>
      </c>
      <c r="U20" s="200">
        <v>7.7</v>
      </c>
      <c r="V20" s="200">
        <f t="shared" si="0"/>
        <v>7.7</v>
      </c>
      <c r="W20" s="262" t="s">
        <v>152</v>
      </c>
      <c r="X20" s="256">
        <v>0</v>
      </c>
      <c r="Y20" s="256">
        <v>1042</v>
      </c>
      <c r="Z20" s="256">
        <v>1195</v>
      </c>
      <c r="AA20" s="256">
        <v>1185</v>
      </c>
      <c r="AB20" s="256">
        <v>1198</v>
      </c>
      <c r="AC20" s="201" t="s">
        <v>91</v>
      </c>
      <c r="AD20" s="201" t="s">
        <v>91</v>
      </c>
      <c r="AE20" s="201" t="s">
        <v>91</v>
      </c>
      <c r="AF20" s="202" t="s">
        <v>91</v>
      </c>
      <c r="AG20" s="202">
        <v>32135123</v>
      </c>
      <c r="AH20" s="203">
        <f t="shared" si="9"/>
        <v>1370</v>
      </c>
      <c r="AI20" s="204">
        <f t="shared" si="7"/>
        <v>221.75461314341212</v>
      </c>
      <c r="AJ20" s="205">
        <v>0</v>
      </c>
      <c r="AK20" s="205">
        <v>1</v>
      </c>
      <c r="AL20" s="205">
        <v>1</v>
      </c>
      <c r="AM20" s="205">
        <v>1</v>
      </c>
      <c r="AN20" s="205">
        <v>1</v>
      </c>
      <c r="AO20" s="205">
        <v>0</v>
      </c>
      <c r="AP20" s="256">
        <v>7059178</v>
      </c>
      <c r="AQ20" s="256">
        <f t="shared" si="8"/>
        <v>0</v>
      </c>
      <c r="AR20" s="208"/>
      <c r="AS20" s="207" t="s">
        <v>102</v>
      </c>
      <c r="AY20" s="257"/>
    </row>
    <row r="21" spans="1:51" x14ac:dyDescent="0.25">
      <c r="B21" s="190">
        <v>2.4166666666666701</v>
      </c>
      <c r="C21" s="190">
        <v>0.45833333333333298</v>
      </c>
      <c r="D21" s="191">
        <v>8</v>
      </c>
      <c r="E21" s="192">
        <f t="shared" si="1"/>
        <v>5.6338028169014089</v>
      </c>
      <c r="F21" s="210">
        <v>83</v>
      </c>
      <c r="G21" s="192">
        <f t="shared" si="2"/>
        <v>58.450704225352112</v>
      </c>
      <c r="H21" s="193" t="s">
        <v>89</v>
      </c>
      <c r="I21" s="193">
        <f t="shared" si="3"/>
        <v>57.04225352112676</v>
      </c>
      <c r="J21" s="194">
        <f t="shared" si="10"/>
        <v>58.450704225352112</v>
      </c>
      <c r="K21" s="193">
        <f t="shared" si="11"/>
        <v>59.870704225352114</v>
      </c>
      <c r="L21" s="195">
        <v>19</v>
      </c>
      <c r="M21" s="196" t="s">
        <v>101</v>
      </c>
      <c r="N21" s="196">
        <v>17.7</v>
      </c>
      <c r="O21" s="197">
        <v>137</v>
      </c>
      <c r="P21" s="197">
        <v>141</v>
      </c>
      <c r="Q21" s="197">
        <v>12849073</v>
      </c>
      <c r="R21" s="198">
        <f>Q21-Q20</f>
        <v>6012</v>
      </c>
      <c r="S21" s="199">
        <f t="shared" si="5"/>
        <v>144.28800000000001</v>
      </c>
      <c r="T21" s="199">
        <f t="shared" si="6"/>
        <v>6.0119999999999996</v>
      </c>
      <c r="U21" s="200">
        <v>7.4</v>
      </c>
      <c r="V21" s="200">
        <f t="shared" si="0"/>
        <v>7.4</v>
      </c>
      <c r="W21" s="262" t="s">
        <v>152</v>
      </c>
      <c r="X21" s="256">
        <v>0</v>
      </c>
      <c r="Y21" s="256">
        <v>1027</v>
      </c>
      <c r="Z21" s="256">
        <v>1195</v>
      </c>
      <c r="AA21" s="256">
        <v>1185</v>
      </c>
      <c r="AB21" s="256">
        <v>1198</v>
      </c>
      <c r="AC21" s="201" t="s">
        <v>91</v>
      </c>
      <c r="AD21" s="201" t="s">
        <v>91</v>
      </c>
      <c r="AE21" s="201" t="s">
        <v>91</v>
      </c>
      <c r="AF21" s="202" t="s">
        <v>91</v>
      </c>
      <c r="AG21" s="202">
        <v>32136479</v>
      </c>
      <c r="AH21" s="203">
        <f t="shared" si="9"/>
        <v>1356</v>
      </c>
      <c r="AI21" s="204">
        <f t="shared" si="7"/>
        <v>225.5489021956088</v>
      </c>
      <c r="AJ21" s="205">
        <v>0</v>
      </c>
      <c r="AK21" s="205">
        <v>1</v>
      </c>
      <c r="AL21" s="205">
        <v>1</v>
      </c>
      <c r="AM21" s="205">
        <v>1</v>
      </c>
      <c r="AN21" s="205">
        <v>1</v>
      </c>
      <c r="AO21" s="205">
        <v>0</v>
      </c>
      <c r="AP21" s="256">
        <v>7059178</v>
      </c>
      <c r="AQ21" s="256">
        <f t="shared" si="8"/>
        <v>0</v>
      </c>
      <c r="AR21" s="206"/>
      <c r="AS21" s="207" t="s">
        <v>102</v>
      </c>
      <c r="AY21" s="257"/>
    </row>
    <row r="22" spans="1:51" x14ac:dyDescent="0.25">
      <c r="B22" s="190">
        <v>2.4583333333333299</v>
      </c>
      <c r="C22" s="190">
        <v>0.5</v>
      </c>
      <c r="D22" s="191">
        <v>9</v>
      </c>
      <c r="E22" s="192">
        <f t="shared" si="1"/>
        <v>6.3380281690140849</v>
      </c>
      <c r="F22" s="210">
        <v>83</v>
      </c>
      <c r="G22" s="192">
        <f t="shared" si="2"/>
        <v>58.450704225352112</v>
      </c>
      <c r="H22" s="193" t="s">
        <v>89</v>
      </c>
      <c r="I22" s="193">
        <f t="shared" si="3"/>
        <v>57.04225352112676</v>
      </c>
      <c r="J22" s="194">
        <f t="shared" si="10"/>
        <v>58.450704225352112</v>
      </c>
      <c r="K22" s="193">
        <f t="shared" si="11"/>
        <v>59.870704225352114</v>
      </c>
      <c r="L22" s="195">
        <v>19</v>
      </c>
      <c r="M22" s="196" t="s">
        <v>101</v>
      </c>
      <c r="N22" s="196">
        <v>17.3</v>
      </c>
      <c r="O22" s="197">
        <v>136</v>
      </c>
      <c r="P22" s="197">
        <v>140</v>
      </c>
      <c r="Q22" s="197">
        <v>12854976</v>
      </c>
      <c r="R22" s="198">
        <f t="shared" si="4"/>
        <v>5903</v>
      </c>
      <c r="S22" s="199">
        <f t="shared" si="5"/>
        <v>141.672</v>
      </c>
      <c r="T22" s="199">
        <f t="shared" si="6"/>
        <v>5.9029999999999996</v>
      </c>
      <c r="U22" s="200">
        <v>7.2</v>
      </c>
      <c r="V22" s="200">
        <f t="shared" si="0"/>
        <v>7.2</v>
      </c>
      <c r="W22" s="262" t="s">
        <v>152</v>
      </c>
      <c r="X22" s="256">
        <v>0</v>
      </c>
      <c r="Y22" s="256">
        <v>989</v>
      </c>
      <c r="Z22" s="256">
        <v>1195</v>
      </c>
      <c r="AA22" s="256">
        <v>1185</v>
      </c>
      <c r="AB22" s="256">
        <v>1198</v>
      </c>
      <c r="AC22" s="201" t="s">
        <v>91</v>
      </c>
      <c r="AD22" s="201" t="s">
        <v>91</v>
      </c>
      <c r="AE22" s="201" t="s">
        <v>91</v>
      </c>
      <c r="AF22" s="202" t="s">
        <v>91</v>
      </c>
      <c r="AG22" s="202">
        <v>32137808</v>
      </c>
      <c r="AH22" s="203">
        <f t="shared" si="9"/>
        <v>1329</v>
      </c>
      <c r="AI22" s="204">
        <f t="shared" si="7"/>
        <v>225.13975944435035</v>
      </c>
      <c r="AJ22" s="205">
        <v>0</v>
      </c>
      <c r="AK22" s="205">
        <v>1</v>
      </c>
      <c r="AL22" s="205">
        <v>1</v>
      </c>
      <c r="AM22" s="205">
        <v>1</v>
      </c>
      <c r="AN22" s="205">
        <v>1</v>
      </c>
      <c r="AO22" s="205">
        <v>0</v>
      </c>
      <c r="AP22" s="256">
        <v>7059178</v>
      </c>
      <c r="AQ22" s="256">
        <f t="shared" si="8"/>
        <v>0</v>
      </c>
      <c r="AR22" s="206"/>
      <c r="AS22" s="207" t="s">
        <v>102</v>
      </c>
      <c r="AV22" s="211" t="s">
        <v>111</v>
      </c>
      <c r="AY22" s="257"/>
    </row>
    <row r="23" spans="1:51" x14ac:dyDescent="0.25">
      <c r="A23" s="145" t="s">
        <v>144</v>
      </c>
      <c r="B23" s="190">
        <v>2.5</v>
      </c>
      <c r="C23" s="190">
        <v>0.54166666666666696</v>
      </c>
      <c r="D23" s="191">
        <v>8</v>
      </c>
      <c r="E23" s="192">
        <v>81</v>
      </c>
      <c r="F23" s="255">
        <v>81</v>
      </c>
      <c r="G23" s="192">
        <f t="shared" si="2"/>
        <v>57.04225352112676</v>
      </c>
      <c r="H23" s="193" t="s">
        <v>89</v>
      </c>
      <c r="I23" s="193">
        <f t="shared" si="3"/>
        <v>55.633802816901408</v>
      </c>
      <c r="J23" s="194">
        <f t="shared" si="10"/>
        <v>57.04225352112676</v>
      </c>
      <c r="K23" s="193">
        <f>J23+(6/1.42)</f>
        <v>61.267605633802816</v>
      </c>
      <c r="L23" s="195">
        <v>19</v>
      </c>
      <c r="M23" s="196" t="s">
        <v>101</v>
      </c>
      <c r="N23" s="196">
        <v>17.5</v>
      </c>
      <c r="O23" s="197">
        <v>134</v>
      </c>
      <c r="P23" s="197">
        <v>136</v>
      </c>
      <c r="Q23" s="197">
        <v>12860693</v>
      </c>
      <c r="R23" s="198">
        <f t="shared" si="4"/>
        <v>5717</v>
      </c>
      <c r="S23" s="199">
        <f t="shared" si="5"/>
        <v>137.208</v>
      </c>
      <c r="T23" s="199">
        <f t="shared" si="6"/>
        <v>5.7169999999999996</v>
      </c>
      <c r="U23" s="200">
        <v>6.8</v>
      </c>
      <c r="V23" s="200">
        <f t="shared" si="0"/>
        <v>6.8</v>
      </c>
      <c r="W23" s="262" t="s">
        <v>152</v>
      </c>
      <c r="X23" s="256">
        <v>0</v>
      </c>
      <c r="Y23" s="256">
        <v>1024</v>
      </c>
      <c r="Z23" s="256">
        <v>1165</v>
      </c>
      <c r="AA23" s="256">
        <v>1185</v>
      </c>
      <c r="AB23" s="256">
        <v>1169</v>
      </c>
      <c r="AC23" s="201" t="s">
        <v>91</v>
      </c>
      <c r="AD23" s="201" t="s">
        <v>91</v>
      </c>
      <c r="AE23" s="201" t="s">
        <v>91</v>
      </c>
      <c r="AF23" s="202" t="s">
        <v>91</v>
      </c>
      <c r="AG23" s="202">
        <v>32139110</v>
      </c>
      <c r="AH23" s="203">
        <f t="shared" si="9"/>
        <v>1302</v>
      </c>
      <c r="AI23" s="204">
        <f t="shared" si="7"/>
        <v>227.74182263424873</v>
      </c>
      <c r="AJ23" s="205">
        <v>0</v>
      </c>
      <c r="AK23" s="205">
        <v>1</v>
      </c>
      <c r="AL23" s="205">
        <v>1</v>
      </c>
      <c r="AM23" s="205">
        <v>1</v>
      </c>
      <c r="AN23" s="205">
        <v>1</v>
      </c>
      <c r="AO23" s="205">
        <v>0</v>
      </c>
      <c r="AP23" s="256">
        <v>7059178</v>
      </c>
      <c r="AQ23" s="256">
        <f t="shared" si="8"/>
        <v>0</v>
      </c>
      <c r="AR23" s="206"/>
      <c r="AS23" s="207" t="s">
        <v>114</v>
      </c>
      <c r="AT23" s="209"/>
      <c r="AV23" s="212" t="s">
        <v>112</v>
      </c>
      <c r="AW23" s="213" t="s">
        <v>113</v>
      </c>
      <c r="AY23" s="257"/>
    </row>
    <row r="24" spans="1:51" x14ac:dyDescent="0.25">
      <c r="B24" s="190">
        <v>2.5416666666666701</v>
      </c>
      <c r="C24" s="190">
        <v>0.58333333333333404</v>
      </c>
      <c r="D24" s="191">
        <v>8</v>
      </c>
      <c r="E24" s="192">
        <f t="shared" si="1"/>
        <v>5.6338028169014089</v>
      </c>
      <c r="F24" s="255">
        <v>81</v>
      </c>
      <c r="G24" s="192">
        <f t="shared" si="2"/>
        <v>57.04225352112676</v>
      </c>
      <c r="H24" s="193" t="s">
        <v>89</v>
      </c>
      <c r="I24" s="193">
        <f t="shared" si="3"/>
        <v>55.633802816901408</v>
      </c>
      <c r="J24" s="194">
        <f t="shared" si="10"/>
        <v>57.04225352112676</v>
      </c>
      <c r="K24" s="193">
        <f t="shared" ref="K24:K34" si="12">J24+(6/1.42)</f>
        <v>61.267605633802816</v>
      </c>
      <c r="L24" s="195">
        <v>18</v>
      </c>
      <c r="M24" s="196" t="s">
        <v>101</v>
      </c>
      <c r="N24" s="196">
        <v>17.3</v>
      </c>
      <c r="O24" s="197">
        <v>131</v>
      </c>
      <c r="P24" s="197">
        <v>135</v>
      </c>
      <c r="Q24" s="197">
        <v>12866279</v>
      </c>
      <c r="R24" s="198">
        <f t="shared" si="4"/>
        <v>5586</v>
      </c>
      <c r="S24" s="199">
        <f t="shared" si="5"/>
        <v>134.06399999999999</v>
      </c>
      <c r="T24" s="199">
        <f t="shared" si="6"/>
        <v>5.5860000000000003</v>
      </c>
      <c r="U24" s="200">
        <v>6.6</v>
      </c>
      <c r="V24" s="200">
        <f t="shared" si="0"/>
        <v>6.6</v>
      </c>
      <c r="W24" s="262" t="s">
        <v>152</v>
      </c>
      <c r="X24" s="256">
        <v>0</v>
      </c>
      <c r="Y24" s="256">
        <v>1002</v>
      </c>
      <c r="Z24" s="256">
        <v>1165</v>
      </c>
      <c r="AA24" s="256">
        <v>1185</v>
      </c>
      <c r="AB24" s="256">
        <v>1169</v>
      </c>
      <c r="AC24" s="201" t="s">
        <v>91</v>
      </c>
      <c r="AD24" s="201" t="s">
        <v>91</v>
      </c>
      <c r="AE24" s="201" t="s">
        <v>91</v>
      </c>
      <c r="AF24" s="202" t="s">
        <v>91</v>
      </c>
      <c r="AG24" s="202">
        <v>32140381</v>
      </c>
      <c r="AH24" s="203">
        <f t="shared" si="9"/>
        <v>1271</v>
      </c>
      <c r="AI24" s="204">
        <f t="shared" si="7"/>
        <v>227.5331185105621</v>
      </c>
      <c r="AJ24" s="205">
        <v>0</v>
      </c>
      <c r="AK24" s="205">
        <v>1</v>
      </c>
      <c r="AL24" s="205">
        <v>1</v>
      </c>
      <c r="AM24" s="205">
        <v>1</v>
      </c>
      <c r="AN24" s="205">
        <v>1</v>
      </c>
      <c r="AO24" s="205">
        <v>0</v>
      </c>
      <c r="AP24" s="256">
        <v>7059178</v>
      </c>
      <c r="AQ24" s="256">
        <f t="shared" si="8"/>
        <v>0</v>
      </c>
      <c r="AR24" s="208"/>
      <c r="AS24" s="207" t="s">
        <v>114</v>
      </c>
      <c r="AV24" s="214" t="s">
        <v>30</v>
      </c>
      <c r="AW24" s="214">
        <v>14.7</v>
      </c>
      <c r="AY24" s="257"/>
    </row>
    <row r="25" spans="1:51" x14ac:dyDescent="0.25">
      <c r="B25" s="190">
        <v>2.5833333333333299</v>
      </c>
      <c r="C25" s="190">
        <v>0.625</v>
      </c>
      <c r="D25" s="191">
        <v>12</v>
      </c>
      <c r="E25" s="192">
        <f t="shared" si="1"/>
        <v>8.4507042253521139</v>
      </c>
      <c r="F25" s="255">
        <v>81</v>
      </c>
      <c r="G25" s="192">
        <f t="shared" si="2"/>
        <v>57.04225352112676</v>
      </c>
      <c r="H25" s="193" t="s">
        <v>89</v>
      </c>
      <c r="I25" s="193">
        <f t="shared" si="3"/>
        <v>55.633802816901408</v>
      </c>
      <c r="J25" s="194">
        <f t="shared" si="10"/>
        <v>57.04225352112676</v>
      </c>
      <c r="K25" s="193">
        <f t="shared" si="12"/>
        <v>61.267605633802816</v>
      </c>
      <c r="L25" s="195">
        <v>18</v>
      </c>
      <c r="M25" s="196" t="s">
        <v>101</v>
      </c>
      <c r="N25" s="196">
        <v>16.899999999999999</v>
      </c>
      <c r="O25" s="197">
        <v>121</v>
      </c>
      <c r="P25" s="197">
        <v>127</v>
      </c>
      <c r="Q25" s="197">
        <v>12871714</v>
      </c>
      <c r="R25" s="198">
        <f t="shared" si="4"/>
        <v>5435</v>
      </c>
      <c r="S25" s="199">
        <f t="shared" si="5"/>
        <v>130.44</v>
      </c>
      <c r="T25" s="199">
        <f t="shared" si="6"/>
        <v>5.4349999999999996</v>
      </c>
      <c r="U25" s="200">
        <v>6.4</v>
      </c>
      <c r="V25" s="200">
        <f t="shared" si="0"/>
        <v>6.4</v>
      </c>
      <c r="W25" s="262" t="s">
        <v>152</v>
      </c>
      <c r="X25" s="256">
        <v>0</v>
      </c>
      <c r="Y25" s="256">
        <v>1029</v>
      </c>
      <c r="Z25" s="256">
        <v>1095</v>
      </c>
      <c r="AA25" s="256">
        <v>1185</v>
      </c>
      <c r="AB25" s="256">
        <v>1099</v>
      </c>
      <c r="AC25" s="201" t="s">
        <v>91</v>
      </c>
      <c r="AD25" s="201" t="s">
        <v>91</v>
      </c>
      <c r="AE25" s="201" t="s">
        <v>91</v>
      </c>
      <c r="AF25" s="202" t="s">
        <v>91</v>
      </c>
      <c r="AG25" s="202">
        <v>32141574</v>
      </c>
      <c r="AH25" s="203">
        <f t="shared" si="9"/>
        <v>1193</v>
      </c>
      <c r="AI25" s="204">
        <f t="shared" si="7"/>
        <v>219.50321987120518</v>
      </c>
      <c r="AJ25" s="205">
        <v>0</v>
      </c>
      <c r="AK25" s="205">
        <v>1</v>
      </c>
      <c r="AL25" s="205">
        <v>1</v>
      </c>
      <c r="AM25" s="205">
        <v>1</v>
      </c>
      <c r="AN25" s="205">
        <v>1</v>
      </c>
      <c r="AO25" s="205">
        <v>0</v>
      </c>
      <c r="AP25" s="256">
        <v>7059178</v>
      </c>
      <c r="AQ25" s="256">
        <f t="shared" si="8"/>
        <v>0</v>
      </c>
      <c r="AR25" s="206"/>
      <c r="AS25" s="207" t="s">
        <v>114</v>
      </c>
      <c r="AV25" s="214" t="s">
        <v>75</v>
      </c>
      <c r="AW25" s="214">
        <v>10.36</v>
      </c>
      <c r="AY25" s="257"/>
    </row>
    <row r="26" spans="1:51" x14ac:dyDescent="0.25">
      <c r="B26" s="190">
        <v>2.625</v>
      </c>
      <c r="C26" s="190">
        <v>0.66666666666666696</v>
      </c>
      <c r="D26" s="191">
        <v>11</v>
      </c>
      <c r="E26" s="192">
        <f t="shared" si="1"/>
        <v>7.746478873239437</v>
      </c>
      <c r="F26" s="255">
        <v>81</v>
      </c>
      <c r="G26" s="192">
        <f t="shared" si="2"/>
        <v>57.04225352112676</v>
      </c>
      <c r="H26" s="193" t="s">
        <v>89</v>
      </c>
      <c r="I26" s="193">
        <f t="shared" si="3"/>
        <v>53.521126760563384</v>
      </c>
      <c r="J26" s="194">
        <f>(F26-3)/1.42</f>
        <v>54.929577464788736</v>
      </c>
      <c r="K26" s="193">
        <f t="shared" si="12"/>
        <v>59.154929577464792</v>
      </c>
      <c r="L26" s="195">
        <v>18</v>
      </c>
      <c r="M26" s="196" t="s">
        <v>101</v>
      </c>
      <c r="N26" s="196">
        <v>16.7</v>
      </c>
      <c r="O26" s="197">
        <v>124</v>
      </c>
      <c r="P26" s="197">
        <v>136</v>
      </c>
      <c r="Q26" s="197">
        <v>12877222</v>
      </c>
      <c r="R26" s="198">
        <f t="shared" si="4"/>
        <v>5508</v>
      </c>
      <c r="S26" s="199">
        <f t="shared" si="5"/>
        <v>132.19200000000001</v>
      </c>
      <c r="T26" s="199">
        <f t="shared" si="6"/>
        <v>5.508</v>
      </c>
      <c r="U26" s="200">
        <v>6</v>
      </c>
      <c r="V26" s="200">
        <f t="shared" si="0"/>
        <v>6</v>
      </c>
      <c r="W26" s="262" t="s">
        <v>152</v>
      </c>
      <c r="X26" s="256">
        <v>0</v>
      </c>
      <c r="Y26" s="256">
        <v>1041</v>
      </c>
      <c r="Z26" s="256">
        <v>1125</v>
      </c>
      <c r="AA26" s="256">
        <v>1185</v>
      </c>
      <c r="AB26" s="256">
        <v>1129</v>
      </c>
      <c r="AC26" s="201" t="s">
        <v>91</v>
      </c>
      <c r="AD26" s="201" t="s">
        <v>91</v>
      </c>
      <c r="AE26" s="201" t="s">
        <v>91</v>
      </c>
      <c r="AF26" s="202" t="s">
        <v>91</v>
      </c>
      <c r="AG26" s="202">
        <v>32142779</v>
      </c>
      <c r="AH26" s="203">
        <f t="shared" si="9"/>
        <v>1205</v>
      </c>
      <c r="AI26" s="204">
        <f t="shared" si="7"/>
        <v>218.77269426289035</v>
      </c>
      <c r="AJ26" s="205">
        <v>0</v>
      </c>
      <c r="AK26" s="205">
        <v>1</v>
      </c>
      <c r="AL26" s="205">
        <v>1</v>
      </c>
      <c r="AM26" s="205">
        <v>1</v>
      </c>
      <c r="AN26" s="205">
        <v>1</v>
      </c>
      <c r="AO26" s="205">
        <v>0</v>
      </c>
      <c r="AP26" s="256">
        <v>7059178</v>
      </c>
      <c r="AQ26" s="256">
        <f t="shared" si="8"/>
        <v>0</v>
      </c>
      <c r="AR26" s="206"/>
      <c r="AS26" s="207" t="s">
        <v>114</v>
      </c>
      <c r="AV26" s="214" t="s">
        <v>115</v>
      </c>
      <c r="AW26" s="214">
        <v>1.01325</v>
      </c>
      <c r="AY26" s="257"/>
    </row>
    <row r="27" spans="1:51" x14ac:dyDescent="0.25">
      <c r="B27" s="190">
        <v>2.6666666666666701</v>
      </c>
      <c r="C27" s="190">
        <v>0.70833333333333404</v>
      </c>
      <c r="D27" s="191">
        <v>7</v>
      </c>
      <c r="E27" s="192">
        <f t="shared" si="1"/>
        <v>4.9295774647887329</v>
      </c>
      <c r="F27" s="255">
        <v>81</v>
      </c>
      <c r="G27" s="192">
        <f t="shared" si="2"/>
        <v>57.04225352112676</v>
      </c>
      <c r="H27" s="193" t="s">
        <v>89</v>
      </c>
      <c r="I27" s="193">
        <f t="shared" si="3"/>
        <v>53.521126760563384</v>
      </c>
      <c r="J27" s="194">
        <f t="shared" ref="J27:J32" si="13">(F27-3)/1.42</f>
        <v>54.929577464788736</v>
      </c>
      <c r="K27" s="193">
        <f t="shared" si="12"/>
        <v>59.154929577464792</v>
      </c>
      <c r="L27" s="195">
        <v>18</v>
      </c>
      <c r="M27" s="196" t="s">
        <v>101</v>
      </c>
      <c r="N27" s="196">
        <v>16.7</v>
      </c>
      <c r="O27" s="197">
        <v>126</v>
      </c>
      <c r="P27" s="197">
        <v>138</v>
      </c>
      <c r="Q27" s="197">
        <v>12882782</v>
      </c>
      <c r="R27" s="198">
        <f t="shared" si="4"/>
        <v>5560</v>
      </c>
      <c r="S27" s="199">
        <f t="shared" si="5"/>
        <v>133.44</v>
      </c>
      <c r="T27" s="199">
        <f t="shared" si="6"/>
        <v>5.56</v>
      </c>
      <c r="U27" s="200">
        <v>5.5</v>
      </c>
      <c r="V27" s="200">
        <f t="shared" si="0"/>
        <v>5.5</v>
      </c>
      <c r="W27" s="262" t="s">
        <v>152</v>
      </c>
      <c r="X27" s="256">
        <v>0</v>
      </c>
      <c r="Y27" s="256">
        <v>1071</v>
      </c>
      <c r="Z27" s="256">
        <v>1165</v>
      </c>
      <c r="AA27" s="256">
        <v>1185</v>
      </c>
      <c r="AB27" s="256">
        <v>1169</v>
      </c>
      <c r="AC27" s="201" t="s">
        <v>91</v>
      </c>
      <c r="AD27" s="201" t="s">
        <v>91</v>
      </c>
      <c r="AE27" s="201" t="s">
        <v>91</v>
      </c>
      <c r="AF27" s="202" t="s">
        <v>91</v>
      </c>
      <c r="AG27" s="202">
        <v>32144006</v>
      </c>
      <c r="AH27" s="203">
        <f t="shared" si="9"/>
        <v>1227</v>
      </c>
      <c r="AI27" s="204">
        <f t="shared" si="7"/>
        <v>220.68345323741008</v>
      </c>
      <c r="AJ27" s="205">
        <v>0</v>
      </c>
      <c r="AK27" s="205">
        <v>1</v>
      </c>
      <c r="AL27" s="205">
        <v>1</v>
      </c>
      <c r="AM27" s="205">
        <v>1</v>
      </c>
      <c r="AN27" s="205">
        <v>1</v>
      </c>
      <c r="AO27" s="205">
        <v>0</v>
      </c>
      <c r="AP27" s="256">
        <v>7059178</v>
      </c>
      <c r="AQ27" s="256">
        <f t="shared" si="8"/>
        <v>0</v>
      </c>
      <c r="AR27" s="206"/>
      <c r="AS27" s="207" t="s">
        <v>114</v>
      </c>
      <c r="AV27" s="214" t="s">
        <v>116</v>
      </c>
      <c r="AW27" s="214">
        <v>1</v>
      </c>
      <c r="AY27" s="257"/>
    </row>
    <row r="28" spans="1:51" x14ac:dyDescent="0.25">
      <c r="B28" s="190">
        <v>2.7083333333333299</v>
      </c>
      <c r="C28" s="190">
        <v>0.750000000000002</v>
      </c>
      <c r="D28" s="191">
        <v>5</v>
      </c>
      <c r="E28" s="192">
        <f t="shared" si="1"/>
        <v>3.5211267605633805</v>
      </c>
      <c r="F28" s="255">
        <v>78</v>
      </c>
      <c r="G28" s="192">
        <f t="shared" si="2"/>
        <v>54.929577464788736</v>
      </c>
      <c r="H28" s="193" t="s">
        <v>89</v>
      </c>
      <c r="I28" s="193">
        <f t="shared" si="3"/>
        <v>51.408450704225352</v>
      </c>
      <c r="J28" s="194">
        <f t="shared" si="13"/>
        <v>52.816901408450704</v>
      </c>
      <c r="K28" s="193">
        <f t="shared" si="12"/>
        <v>57.04225352112676</v>
      </c>
      <c r="L28" s="195">
        <v>18</v>
      </c>
      <c r="M28" s="196" t="s">
        <v>101</v>
      </c>
      <c r="N28" s="196">
        <v>16.7</v>
      </c>
      <c r="O28" s="197">
        <v>124</v>
      </c>
      <c r="P28" s="197">
        <v>135</v>
      </c>
      <c r="Q28" s="197">
        <v>12888378</v>
      </c>
      <c r="R28" s="198">
        <f t="shared" si="4"/>
        <v>5596</v>
      </c>
      <c r="S28" s="199">
        <f t="shared" si="5"/>
        <v>134.304</v>
      </c>
      <c r="T28" s="199">
        <f t="shared" si="6"/>
        <v>5.5960000000000001</v>
      </c>
      <c r="U28" s="200">
        <v>5.3</v>
      </c>
      <c r="V28" s="200">
        <f t="shared" si="0"/>
        <v>5.3</v>
      </c>
      <c r="W28" s="262" t="s">
        <v>152</v>
      </c>
      <c r="X28" s="256">
        <v>0</v>
      </c>
      <c r="Y28" s="256">
        <v>998</v>
      </c>
      <c r="Z28" s="256">
        <v>1165</v>
      </c>
      <c r="AA28" s="256">
        <v>1185</v>
      </c>
      <c r="AB28" s="256">
        <v>1169</v>
      </c>
      <c r="AC28" s="201" t="s">
        <v>91</v>
      </c>
      <c r="AD28" s="201" t="s">
        <v>91</v>
      </c>
      <c r="AE28" s="201" t="s">
        <v>91</v>
      </c>
      <c r="AF28" s="202" t="s">
        <v>91</v>
      </c>
      <c r="AG28" s="202">
        <v>32145264</v>
      </c>
      <c r="AH28" s="203">
        <f t="shared" si="9"/>
        <v>1258</v>
      </c>
      <c r="AI28" s="204">
        <f t="shared" si="7"/>
        <v>224.80343102215869</v>
      </c>
      <c r="AJ28" s="205">
        <v>0</v>
      </c>
      <c r="AK28" s="205">
        <v>1</v>
      </c>
      <c r="AL28" s="205">
        <v>1</v>
      </c>
      <c r="AM28" s="205">
        <v>1</v>
      </c>
      <c r="AN28" s="205">
        <v>1</v>
      </c>
      <c r="AO28" s="205">
        <v>0</v>
      </c>
      <c r="AP28" s="256">
        <v>7059178</v>
      </c>
      <c r="AQ28" s="256">
        <f t="shared" si="8"/>
        <v>0</v>
      </c>
      <c r="AR28" s="208"/>
      <c r="AS28" s="207" t="s">
        <v>114</v>
      </c>
      <c r="AV28" s="214" t="s">
        <v>117</v>
      </c>
      <c r="AW28" s="214">
        <v>101.325</v>
      </c>
      <c r="AY28" s="257"/>
    </row>
    <row r="29" spans="1:51" x14ac:dyDescent="0.25">
      <c r="B29" s="190">
        <v>2.75</v>
      </c>
      <c r="C29" s="190">
        <v>0.79166666666666896</v>
      </c>
      <c r="D29" s="191">
        <v>11</v>
      </c>
      <c r="E29" s="192">
        <f t="shared" si="1"/>
        <v>7.746478873239437</v>
      </c>
      <c r="F29" s="255">
        <v>78</v>
      </c>
      <c r="G29" s="192">
        <f t="shared" si="2"/>
        <v>54.929577464788736</v>
      </c>
      <c r="H29" s="193" t="s">
        <v>89</v>
      </c>
      <c r="I29" s="193">
        <f t="shared" si="3"/>
        <v>51.408450704225352</v>
      </c>
      <c r="J29" s="194">
        <f t="shared" si="13"/>
        <v>52.816901408450704</v>
      </c>
      <c r="K29" s="193">
        <f t="shared" si="12"/>
        <v>57.04225352112676</v>
      </c>
      <c r="L29" s="195">
        <v>18</v>
      </c>
      <c r="M29" s="196" t="s">
        <v>101</v>
      </c>
      <c r="N29" s="196">
        <v>16.600000000000001</v>
      </c>
      <c r="O29" s="197">
        <v>110</v>
      </c>
      <c r="P29" s="197">
        <v>123</v>
      </c>
      <c r="Q29" s="197">
        <v>12893920</v>
      </c>
      <c r="R29" s="198">
        <f t="shared" si="4"/>
        <v>5542</v>
      </c>
      <c r="S29" s="199">
        <f t="shared" si="5"/>
        <v>133.00800000000001</v>
      </c>
      <c r="T29" s="199">
        <f t="shared" si="6"/>
        <v>5.5419999999999998</v>
      </c>
      <c r="U29" s="200">
        <v>4.3</v>
      </c>
      <c r="V29" s="200">
        <f t="shared" si="0"/>
        <v>4.3</v>
      </c>
      <c r="W29" s="262" t="s">
        <v>152</v>
      </c>
      <c r="X29" s="256">
        <v>0</v>
      </c>
      <c r="Y29" s="256">
        <v>1158</v>
      </c>
      <c r="Z29" s="256">
        <v>1195</v>
      </c>
      <c r="AA29" s="256">
        <v>0</v>
      </c>
      <c r="AB29" s="256">
        <v>1199</v>
      </c>
      <c r="AC29" s="201" t="s">
        <v>91</v>
      </c>
      <c r="AD29" s="201" t="s">
        <v>91</v>
      </c>
      <c r="AE29" s="201" t="s">
        <v>91</v>
      </c>
      <c r="AF29" s="202" t="s">
        <v>91</v>
      </c>
      <c r="AG29" s="202">
        <v>32146406</v>
      </c>
      <c r="AH29" s="203">
        <f t="shared" si="9"/>
        <v>1142</v>
      </c>
      <c r="AI29" s="204">
        <f t="shared" si="7"/>
        <v>206.06279321544571</v>
      </c>
      <c r="AJ29" s="205">
        <v>0</v>
      </c>
      <c r="AK29" s="205">
        <v>1</v>
      </c>
      <c r="AL29" s="205">
        <v>1</v>
      </c>
      <c r="AM29" s="205">
        <v>1</v>
      </c>
      <c r="AN29" s="205">
        <v>1</v>
      </c>
      <c r="AO29" s="205">
        <v>0</v>
      </c>
      <c r="AP29" s="256">
        <v>7059178</v>
      </c>
      <c r="AQ29" s="256">
        <f t="shared" si="8"/>
        <v>0</v>
      </c>
      <c r="AR29" s="206"/>
      <c r="AS29" s="207" t="s">
        <v>114</v>
      </c>
      <c r="AY29" s="257"/>
    </row>
    <row r="30" spans="1:51" x14ac:dyDescent="0.25">
      <c r="B30" s="190">
        <v>2.7916666666666701</v>
      </c>
      <c r="C30" s="190">
        <v>0.83333333333333703</v>
      </c>
      <c r="D30" s="191">
        <v>10</v>
      </c>
      <c r="E30" s="192">
        <f t="shared" si="1"/>
        <v>7.042253521126761</v>
      </c>
      <c r="F30" s="255">
        <v>76</v>
      </c>
      <c r="G30" s="192">
        <f t="shared" si="2"/>
        <v>53.521126760563384</v>
      </c>
      <c r="H30" s="193" t="s">
        <v>89</v>
      </c>
      <c r="I30" s="193">
        <f t="shared" si="3"/>
        <v>50</v>
      </c>
      <c r="J30" s="194">
        <f t="shared" si="13"/>
        <v>51.408450704225352</v>
      </c>
      <c r="K30" s="193">
        <f t="shared" si="12"/>
        <v>55.633802816901408</v>
      </c>
      <c r="L30" s="195">
        <v>18</v>
      </c>
      <c r="M30" s="196" t="s">
        <v>101</v>
      </c>
      <c r="N30" s="196">
        <v>16.600000000000001</v>
      </c>
      <c r="O30" s="197">
        <v>114</v>
      </c>
      <c r="P30" s="197">
        <v>127</v>
      </c>
      <c r="Q30" s="197">
        <v>12899299</v>
      </c>
      <c r="R30" s="198">
        <f t="shared" si="4"/>
        <v>5379</v>
      </c>
      <c r="S30" s="199">
        <f t="shared" si="5"/>
        <v>129.096</v>
      </c>
      <c r="T30" s="199">
        <f t="shared" si="6"/>
        <v>5.3789999999999996</v>
      </c>
      <c r="U30" s="200">
        <v>3.5</v>
      </c>
      <c r="V30" s="200">
        <f t="shared" si="0"/>
        <v>3.5</v>
      </c>
      <c r="W30" s="262" t="s">
        <v>152</v>
      </c>
      <c r="X30" s="256">
        <v>0</v>
      </c>
      <c r="Y30" s="256">
        <v>1080</v>
      </c>
      <c r="Z30" s="256">
        <v>1195</v>
      </c>
      <c r="AA30" s="256">
        <v>0</v>
      </c>
      <c r="AB30" s="256">
        <v>1199</v>
      </c>
      <c r="AC30" s="201" t="s">
        <v>91</v>
      </c>
      <c r="AD30" s="201" t="s">
        <v>91</v>
      </c>
      <c r="AE30" s="201" t="s">
        <v>91</v>
      </c>
      <c r="AF30" s="202" t="s">
        <v>91</v>
      </c>
      <c r="AG30" s="202">
        <v>32147482</v>
      </c>
      <c r="AH30" s="203">
        <f t="shared" si="9"/>
        <v>1076</v>
      </c>
      <c r="AI30" s="204">
        <f t="shared" si="7"/>
        <v>200.03718163227367</v>
      </c>
      <c r="AJ30" s="205">
        <v>0</v>
      </c>
      <c r="AK30" s="205">
        <v>1</v>
      </c>
      <c r="AL30" s="205">
        <v>1</v>
      </c>
      <c r="AM30" s="205">
        <v>1</v>
      </c>
      <c r="AN30" s="205">
        <v>1</v>
      </c>
      <c r="AO30" s="205">
        <v>0</v>
      </c>
      <c r="AP30" s="256">
        <v>7059178</v>
      </c>
      <c r="AQ30" s="256">
        <f t="shared" si="8"/>
        <v>0</v>
      </c>
      <c r="AR30" s="206"/>
      <c r="AS30" s="207" t="s">
        <v>114</v>
      </c>
      <c r="AV30" s="398" t="s">
        <v>118</v>
      </c>
      <c r="AW30" s="398"/>
      <c r="AY30" s="257"/>
    </row>
    <row r="31" spans="1:51" x14ac:dyDescent="0.25">
      <c r="B31" s="190">
        <v>2.8333333333333299</v>
      </c>
      <c r="C31" s="190">
        <v>0.875000000000004</v>
      </c>
      <c r="D31" s="191">
        <v>12</v>
      </c>
      <c r="E31" s="192">
        <f>D31/1.42</f>
        <v>8.4507042253521139</v>
      </c>
      <c r="F31" s="255">
        <v>76</v>
      </c>
      <c r="G31" s="192">
        <f t="shared" si="2"/>
        <v>53.521126760563384</v>
      </c>
      <c r="H31" s="193" t="s">
        <v>89</v>
      </c>
      <c r="I31" s="193">
        <f t="shared" si="3"/>
        <v>50</v>
      </c>
      <c r="J31" s="194">
        <f t="shared" si="13"/>
        <v>51.408450704225352</v>
      </c>
      <c r="K31" s="193">
        <f t="shared" si="12"/>
        <v>55.633802816901408</v>
      </c>
      <c r="L31" s="195">
        <v>18</v>
      </c>
      <c r="M31" s="196" t="s">
        <v>101</v>
      </c>
      <c r="N31" s="196">
        <v>16.100000000000001</v>
      </c>
      <c r="O31" s="197">
        <v>117</v>
      </c>
      <c r="P31" s="197">
        <v>121</v>
      </c>
      <c r="Q31" s="197">
        <v>12904590</v>
      </c>
      <c r="R31" s="198">
        <f t="shared" si="4"/>
        <v>5291</v>
      </c>
      <c r="S31" s="199">
        <f t="shared" si="5"/>
        <v>126.98399999999999</v>
      </c>
      <c r="T31" s="199">
        <f t="shared" si="6"/>
        <v>5.2910000000000004</v>
      </c>
      <c r="U31" s="200">
        <v>2.9</v>
      </c>
      <c r="V31" s="200">
        <f t="shared" si="0"/>
        <v>2.9</v>
      </c>
      <c r="W31" s="262" t="s">
        <v>153</v>
      </c>
      <c r="X31" s="256">
        <v>0</v>
      </c>
      <c r="Y31" s="256">
        <v>170</v>
      </c>
      <c r="Z31" s="256">
        <v>1195</v>
      </c>
      <c r="AA31" s="256">
        <v>0</v>
      </c>
      <c r="AB31" s="256">
        <v>1199</v>
      </c>
      <c r="AC31" s="201" t="s">
        <v>91</v>
      </c>
      <c r="AD31" s="201" t="s">
        <v>91</v>
      </c>
      <c r="AE31" s="201" t="s">
        <v>91</v>
      </c>
      <c r="AF31" s="202" t="s">
        <v>91</v>
      </c>
      <c r="AG31" s="202">
        <v>32148534</v>
      </c>
      <c r="AH31" s="203">
        <f t="shared" si="9"/>
        <v>1052</v>
      </c>
      <c r="AI31" s="204">
        <f t="shared" si="7"/>
        <v>198.82819882819882</v>
      </c>
      <c r="AJ31" s="205">
        <v>0</v>
      </c>
      <c r="AK31" s="205">
        <v>1</v>
      </c>
      <c r="AL31" s="205">
        <v>1</v>
      </c>
      <c r="AM31" s="205">
        <v>0</v>
      </c>
      <c r="AN31" s="205">
        <v>1</v>
      </c>
      <c r="AO31" s="205">
        <v>0</v>
      </c>
      <c r="AP31" s="256">
        <v>7059178</v>
      </c>
      <c r="AQ31" s="256">
        <f t="shared" si="8"/>
        <v>0</v>
      </c>
      <c r="AR31" s="206"/>
      <c r="AS31" s="207" t="s">
        <v>114</v>
      </c>
      <c r="AV31" s="215" t="s">
        <v>30</v>
      </c>
      <c r="AW31" s="215" t="s">
        <v>75</v>
      </c>
      <c r="AY31" s="257"/>
    </row>
    <row r="32" spans="1:51" x14ac:dyDescent="0.25">
      <c r="B32" s="190">
        <v>2.875</v>
      </c>
      <c r="C32" s="190">
        <v>0.91666666666667096</v>
      </c>
      <c r="D32" s="191">
        <v>15</v>
      </c>
      <c r="E32" s="192">
        <f t="shared" si="1"/>
        <v>10.563380281690142</v>
      </c>
      <c r="F32" s="255">
        <v>76</v>
      </c>
      <c r="G32" s="192">
        <f t="shared" si="2"/>
        <v>53.521126760563384</v>
      </c>
      <c r="H32" s="193" t="s">
        <v>89</v>
      </c>
      <c r="I32" s="193">
        <f t="shared" si="3"/>
        <v>50</v>
      </c>
      <c r="J32" s="194">
        <f t="shared" si="13"/>
        <v>51.408450704225352</v>
      </c>
      <c r="K32" s="193">
        <f t="shared" si="12"/>
        <v>55.633802816901408</v>
      </c>
      <c r="L32" s="195">
        <v>14</v>
      </c>
      <c r="M32" s="196" t="s">
        <v>119</v>
      </c>
      <c r="N32" s="196">
        <v>12.6</v>
      </c>
      <c r="O32" s="197">
        <v>117</v>
      </c>
      <c r="P32" s="197">
        <v>124</v>
      </c>
      <c r="Q32" s="197">
        <v>12909552</v>
      </c>
      <c r="R32" s="198">
        <f>Q32-Q31</f>
        <v>4962</v>
      </c>
      <c r="S32" s="199">
        <f t="shared" si="5"/>
        <v>119.08799999999999</v>
      </c>
      <c r="T32" s="199">
        <f t="shared" si="6"/>
        <v>4.9619999999999997</v>
      </c>
      <c r="U32" s="200">
        <v>2.7</v>
      </c>
      <c r="V32" s="200">
        <f t="shared" si="0"/>
        <v>2.7</v>
      </c>
      <c r="W32" s="262" t="s">
        <v>153</v>
      </c>
      <c r="X32" s="256">
        <v>0</v>
      </c>
      <c r="Y32" s="256">
        <v>1015</v>
      </c>
      <c r="Z32" s="256">
        <v>1155</v>
      </c>
      <c r="AA32" s="256">
        <v>0</v>
      </c>
      <c r="AB32" s="256">
        <v>1160</v>
      </c>
      <c r="AC32" s="201" t="s">
        <v>91</v>
      </c>
      <c r="AD32" s="201" t="s">
        <v>91</v>
      </c>
      <c r="AE32" s="201" t="s">
        <v>91</v>
      </c>
      <c r="AF32" s="202" t="s">
        <v>91</v>
      </c>
      <c r="AG32" s="202">
        <v>32149518</v>
      </c>
      <c r="AH32" s="203">
        <f t="shared" si="9"/>
        <v>984</v>
      </c>
      <c r="AI32" s="204">
        <f t="shared" si="7"/>
        <v>198.30713422007256</v>
      </c>
      <c r="AJ32" s="205">
        <v>0</v>
      </c>
      <c r="AK32" s="205">
        <v>1</v>
      </c>
      <c r="AL32" s="205">
        <v>1</v>
      </c>
      <c r="AM32" s="205">
        <v>0</v>
      </c>
      <c r="AN32" s="205">
        <v>1</v>
      </c>
      <c r="AO32" s="205">
        <v>0</v>
      </c>
      <c r="AP32" s="256">
        <v>7059178</v>
      </c>
      <c r="AQ32" s="256">
        <f t="shared" si="8"/>
        <v>0</v>
      </c>
      <c r="AR32" s="208"/>
      <c r="AS32" s="207" t="s">
        <v>114</v>
      </c>
      <c r="AV32" s="216">
        <v>1</v>
      </c>
      <c r="AW32" s="216">
        <f>IFERROR(AV32*VLOOKUP(AV31,AV24:AW28,2,FALSE)/VLOOKUP(AW31,AV24:AW28,2,FALSE),"Enter Unit and Value")</f>
        <v>1.4189189189189189</v>
      </c>
      <c r="AY32" s="257"/>
    </row>
    <row r="33" spans="2:51" x14ac:dyDescent="0.25">
      <c r="B33" s="190">
        <v>2.9166666666666701</v>
      </c>
      <c r="C33" s="190">
        <v>0.95833333333333803</v>
      </c>
      <c r="D33" s="191">
        <v>10</v>
      </c>
      <c r="E33" s="192">
        <f t="shared" si="1"/>
        <v>7.042253521126761</v>
      </c>
      <c r="F33" s="255">
        <v>66</v>
      </c>
      <c r="G33" s="192">
        <f t="shared" si="2"/>
        <v>46.478873239436624</v>
      </c>
      <c r="H33" s="193" t="s">
        <v>89</v>
      </c>
      <c r="I33" s="193">
        <f>J33-(2/1.42)</f>
        <v>41.549295774647888</v>
      </c>
      <c r="J33" s="194">
        <f t="shared" ref="J33:J34" si="14">(F33-5)/1.42</f>
        <v>42.95774647887324</v>
      </c>
      <c r="K33" s="193">
        <f t="shared" si="12"/>
        <v>47.183098591549296</v>
      </c>
      <c r="L33" s="195">
        <v>14</v>
      </c>
      <c r="M33" s="196" t="s">
        <v>119</v>
      </c>
      <c r="N33" s="196">
        <v>11.9</v>
      </c>
      <c r="O33" s="197">
        <v>114</v>
      </c>
      <c r="P33" s="197">
        <v>97</v>
      </c>
      <c r="Q33" s="197">
        <v>12913766</v>
      </c>
      <c r="R33" s="198">
        <f t="shared" si="4"/>
        <v>4214</v>
      </c>
      <c r="S33" s="199">
        <f t="shared" si="5"/>
        <v>101.136</v>
      </c>
      <c r="T33" s="199">
        <f t="shared" si="6"/>
        <v>4.2140000000000004</v>
      </c>
      <c r="U33" s="200">
        <v>3.4</v>
      </c>
      <c r="V33" s="200">
        <f t="shared" si="0"/>
        <v>3.4</v>
      </c>
      <c r="W33" s="262" t="s">
        <v>132</v>
      </c>
      <c r="X33" s="256">
        <v>0</v>
      </c>
      <c r="Y33" s="256">
        <v>0</v>
      </c>
      <c r="Z33" s="256">
        <v>1070</v>
      </c>
      <c r="AA33" s="256">
        <v>0</v>
      </c>
      <c r="AB33" s="256">
        <v>1110</v>
      </c>
      <c r="AC33" s="201" t="s">
        <v>91</v>
      </c>
      <c r="AD33" s="201" t="s">
        <v>91</v>
      </c>
      <c r="AE33" s="201" t="s">
        <v>91</v>
      </c>
      <c r="AF33" s="202" t="s">
        <v>91</v>
      </c>
      <c r="AG33" s="202">
        <v>32150226</v>
      </c>
      <c r="AH33" s="203">
        <f t="shared" si="9"/>
        <v>708</v>
      </c>
      <c r="AI33" s="204">
        <f t="shared" si="7"/>
        <v>168.01139060275273</v>
      </c>
      <c r="AJ33" s="205">
        <v>0</v>
      </c>
      <c r="AK33" s="205">
        <v>0</v>
      </c>
      <c r="AL33" s="205">
        <v>1</v>
      </c>
      <c r="AM33" s="205">
        <v>0</v>
      </c>
      <c r="AN33" s="205">
        <v>1</v>
      </c>
      <c r="AO33" s="205">
        <v>0.25</v>
      </c>
      <c r="AP33" s="256">
        <v>7059823</v>
      </c>
      <c r="AQ33" s="256">
        <f t="shared" si="8"/>
        <v>645</v>
      </c>
      <c r="AR33" s="206"/>
      <c r="AS33" s="207" t="s">
        <v>114</v>
      </c>
      <c r="AY33" s="257"/>
    </row>
    <row r="34" spans="2:51" x14ac:dyDescent="0.25">
      <c r="B34" s="190">
        <v>2.9583333333333299</v>
      </c>
      <c r="C34" s="190">
        <v>1</v>
      </c>
      <c r="D34" s="191">
        <v>15</v>
      </c>
      <c r="E34" s="192">
        <f t="shared" si="1"/>
        <v>10.563380281690142</v>
      </c>
      <c r="F34" s="255">
        <v>66</v>
      </c>
      <c r="G34" s="192">
        <f t="shared" si="2"/>
        <v>46.478873239436624</v>
      </c>
      <c r="H34" s="193" t="s">
        <v>89</v>
      </c>
      <c r="I34" s="193">
        <f t="shared" si="3"/>
        <v>41.549295774647888</v>
      </c>
      <c r="J34" s="194">
        <f t="shared" si="14"/>
        <v>42.95774647887324</v>
      </c>
      <c r="K34" s="193">
        <f t="shared" si="12"/>
        <v>47.183098591549296</v>
      </c>
      <c r="L34" s="195">
        <v>14</v>
      </c>
      <c r="M34" s="196" t="s">
        <v>119</v>
      </c>
      <c r="N34" s="217">
        <v>11.5</v>
      </c>
      <c r="O34" s="197">
        <v>111</v>
      </c>
      <c r="P34" s="197">
        <v>95</v>
      </c>
      <c r="Q34" s="197">
        <v>12917596</v>
      </c>
      <c r="R34" s="198">
        <f t="shared" si="4"/>
        <v>3830</v>
      </c>
      <c r="S34" s="199">
        <f t="shared" si="5"/>
        <v>91.92</v>
      </c>
      <c r="T34" s="199">
        <f t="shared" si="6"/>
        <v>3.83</v>
      </c>
      <c r="U34" s="200">
        <v>4.0999999999999996</v>
      </c>
      <c r="V34" s="200">
        <f t="shared" si="0"/>
        <v>4.0999999999999996</v>
      </c>
      <c r="W34" s="262" t="s">
        <v>132</v>
      </c>
      <c r="X34" s="256">
        <v>0</v>
      </c>
      <c r="Y34" s="256">
        <v>0</v>
      </c>
      <c r="Z34" s="256">
        <v>952</v>
      </c>
      <c r="AA34" s="256">
        <v>0</v>
      </c>
      <c r="AB34" s="256">
        <v>1110</v>
      </c>
      <c r="AC34" s="201" t="s">
        <v>91</v>
      </c>
      <c r="AD34" s="201" t="s">
        <v>91</v>
      </c>
      <c r="AE34" s="201" t="s">
        <v>91</v>
      </c>
      <c r="AF34" s="202" t="s">
        <v>91</v>
      </c>
      <c r="AG34" s="202">
        <v>32150862</v>
      </c>
      <c r="AH34" s="203">
        <f t="shared" si="9"/>
        <v>636</v>
      </c>
      <c r="AI34" s="204">
        <f t="shared" si="7"/>
        <v>166.0574412532637</v>
      </c>
      <c r="AJ34" s="205">
        <v>0</v>
      </c>
      <c r="AK34" s="205">
        <v>0</v>
      </c>
      <c r="AL34" s="205">
        <v>1</v>
      </c>
      <c r="AM34" s="205">
        <v>0</v>
      </c>
      <c r="AN34" s="205">
        <v>1</v>
      </c>
      <c r="AO34" s="205">
        <v>0.25</v>
      </c>
      <c r="AP34" s="256">
        <v>7060572</v>
      </c>
      <c r="AQ34" s="256">
        <f t="shared" si="8"/>
        <v>749</v>
      </c>
      <c r="AR34" s="206"/>
      <c r="AS34" s="207" t="s">
        <v>114</v>
      </c>
      <c r="AV34" s="212" t="s">
        <v>120</v>
      </c>
      <c r="AW34" s="218" t="s">
        <v>31</v>
      </c>
      <c r="AY34" s="257"/>
    </row>
    <row r="35" spans="2:51" x14ac:dyDescent="0.25">
      <c r="B35" s="219"/>
      <c r="C35" s="220"/>
      <c r="D35" s="219"/>
      <c r="E35" s="221"/>
      <c r="F35" s="221"/>
      <c r="G35" s="222"/>
      <c r="H35" s="223"/>
      <c r="I35" s="221"/>
      <c r="J35" s="221"/>
      <c r="K35" s="222"/>
      <c r="L35" s="399" t="s">
        <v>121</v>
      </c>
      <c r="M35" s="400"/>
      <c r="N35" s="401"/>
      <c r="O35" s="224"/>
      <c r="P35" s="224">
        <f>AVERAGE(P11:P34)</f>
        <v>122.125</v>
      </c>
      <c r="Q35" s="225">
        <f>Q34-Q10</f>
        <v>121755</v>
      </c>
      <c r="R35" s="226">
        <f>SUM(R11:R34)</f>
        <v>121755</v>
      </c>
      <c r="S35" s="227">
        <f>AVERAGE(S11:S34)</f>
        <v>121.75500000000001</v>
      </c>
      <c r="T35" s="227">
        <f>SUM(T11:T34)</f>
        <v>121.75500000000001</v>
      </c>
      <c r="U35" s="223"/>
      <c r="V35" s="223"/>
      <c r="W35" s="213"/>
      <c r="X35" s="228"/>
      <c r="Y35" s="229"/>
      <c r="Z35" s="229"/>
      <c r="AA35" s="229"/>
      <c r="AB35" s="230"/>
      <c r="AC35" s="228"/>
      <c r="AD35" s="229"/>
      <c r="AE35" s="230"/>
      <c r="AF35" s="231"/>
      <c r="AG35" s="232">
        <f>AG34-AG10</f>
        <v>24712</v>
      </c>
      <c r="AH35" s="233">
        <f>SUM(AH11:AH34)</f>
        <v>24712</v>
      </c>
      <c r="AI35" s="234">
        <f>$AH$35/$T35</f>
        <v>202.96497063775612</v>
      </c>
      <c r="AJ35" s="231"/>
      <c r="AK35" s="235"/>
      <c r="AL35" s="235"/>
      <c r="AM35" s="235"/>
      <c r="AN35" s="236"/>
      <c r="AO35" s="237"/>
      <c r="AP35" s="238">
        <f>AP34-AP10</f>
        <v>6408</v>
      </c>
      <c r="AQ35" s="239">
        <f>SUM(AQ11:AQ34)</f>
        <v>6408</v>
      </c>
      <c r="AR35" s="240" t="e">
        <f>AVERAGE(AR11:AR34)</f>
        <v>#DIV/0!</v>
      </c>
      <c r="AS35" s="237"/>
      <c r="AV35" s="241" t="s">
        <v>31</v>
      </c>
      <c r="AW35" s="241">
        <v>1</v>
      </c>
      <c r="AY35" s="257"/>
    </row>
    <row r="36" spans="2:51" x14ac:dyDescent="0.25">
      <c r="B36" s="242"/>
      <c r="C36" s="242"/>
      <c r="D36" s="242"/>
      <c r="E36" s="243"/>
      <c r="F36" s="243"/>
      <c r="G36" s="243"/>
      <c r="H36" s="243"/>
      <c r="I36" s="244"/>
      <c r="J36" s="244"/>
      <c r="K36" s="244"/>
      <c r="L36" s="254"/>
      <c r="M36" s="254"/>
      <c r="N36" s="254"/>
      <c r="O36" s="254"/>
      <c r="P36" s="254"/>
      <c r="Q36" s="254"/>
      <c r="R36" s="254"/>
      <c r="S36" s="254"/>
      <c r="T36" s="254"/>
      <c r="U36" s="245"/>
      <c r="V36" s="245"/>
      <c r="W36" s="254"/>
      <c r="X36" s="254"/>
      <c r="Y36" s="254"/>
      <c r="Z36" s="258"/>
      <c r="AA36" s="254"/>
      <c r="AB36" s="254"/>
      <c r="AC36" s="254"/>
      <c r="AD36" s="254"/>
      <c r="AE36" s="254"/>
      <c r="AH36" s="246"/>
      <c r="AM36" s="254"/>
      <c r="AN36" s="254"/>
      <c r="AO36" s="254"/>
      <c r="AP36" s="254"/>
      <c r="AQ36" s="254"/>
      <c r="AR36" s="254"/>
      <c r="AV36" s="241" t="s">
        <v>122</v>
      </c>
      <c r="AW36" s="241">
        <v>41.67</v>
      </c>
      <c r="AY36" s="257"/>
    </row>
    <row r="37" spans="2:51" x14ac:dyDescent="0.25">
      <c r="B37" s="275" t="s">
        <v>123</v>
      </c>
      <c r="C37" s="275"/>
      <c r="D37" s="275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58"/>
      <c r="X37" s="258"/>
      <c r="Y37" s="258"/>
      <c r="Z37" s="258"/>
      <c r="AA37" s="258"/>
      <c r="AB37" s="258"/>
      <c r="AC37" s="258"/>
      <c r="AD37" s="258"/>
      <c r="AE37" s="258"/>
      <c r="AM37" s="169"/>
      <c r="AN37" s="254"/>
      <c r="AO37" s="254"/>
      <c r="AP37" s="254"/>
      <c r="AQ37" s="254"/>
      <c r="AR37" s="258"/>
      <c r="AV37" s="241" t="s">
        <v>124</v>
      </c>
      <c r="AW37" s="241">
        <v>11.574999999999999</v>
      </c>
      <c r="AY37" s="257"/>
    </row>
    <row r="38" spans="2:51" x14ac:dyDescent="0.25">
      <c r="B38" s="295" t="s">
        <v>170</v>
      </c>
      <c r="C38" s="275"/>
      <c r="D38" s="275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58"/>
      <c r="X38" s="258"/>
      <c r="Y38" s="258"/>
      <c r="Z38" s="258"/>
      <c r="AA38" s="258"/>
      <c r="AB38" s="258"/>
      <c r="AC38" s="258"/>
      <c r="AD38" s="258"/>
      <c r="AE38" s="258"/>
      <c r="AM38" s="169"/>
      <c r="AN38" s="254"/>
      <c r="AO38" s="254"/>
      <c r="AP38" s="254"/>
      <c r="AQ38" s="254"/>
      <c r="AR38" s="258"/>
      <c r="AV38" s="247"/>
      <c r="AW38" s="247"/>
      <c r="AY38" s="257"/>
    </row>
    <row r="39" spans="2:51" x14ac:dyDescent="0.25">
      <c r="B39" s="273" t="s">
        <v>131</v>
      </c>
      <c r="C39" s="264"/>
      <c r="D39" s="264"/>
      <c r="E39" s="264"/>
      <c r="F39" s="264"/>
      <c r="G39" s="264"/>
      <c r="H39" s="264"/>
      <c r="I39" s="265"/>
      <c r="J39" s="265"/>
      <c r="K39" s="265"/>
      <c r="L39" s="265"/>
      <c r="M39" s="265"/>
      <c r="N39" s="265"/>
      <c r="O39" s="265"/>
      <c r="P39" s="265"/>
      <c r="Q39" s="265"/>
      <c r="R39" s="265"/>
      <c r="S39" s="263"/>
      <c r="T39" s="263"/>
      <c r="U39" s="263"/>
      <c r="V39" s="263"/>
      <c r="W39" s="258"/>
      <c r="X39" s="258"/>
      <c r="Y39" s="258"/>
      <c r="Z39" s="258"/>
      <c r="AA39" s="258"/>
      <c r="AB39" s="258"/>
      <c r="AC39" s="258"/>
      <c r="AD39" s="258"/>
      <c r="AE39" s="258"/>
      <c r="AM39" s="169"/>
      <c r="AN39" s="254"/>
      <c r="AO39" s="254"/>
      <c r="AP39" s="254"/>
      <c r="AQ39" s="254"/>
      <c r="AR39" s="258"/>
      <c r="AV39" s="247"/>
      <c r="AW39" s="247"/>
      <c r="AY39" s="257"/>
    </row>
    <row r="40" spans="2:51" x14ac:dyDescent="0.25">
      <c r="B40" s="276" t="s">
        <v>141</v>
      </c>
      <c r="C40" s="264"/>
      <c r="D40" s="264"/>
      <c r="E40" s="264"/>
      <c r="F40" s="264"/>
      <c r="G40" s="264"/>
      <c r="H40" s="264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3"/>
      <c r="T40" s="263"/>
      <c r="U40" s="263"/>
      <c r="V40" s="263"/>
      <c r="W40" s="258"/>
      <c r="X40" s="258"/>
      <c r="Y40" s="258"/>
      <c r="Z40" s="258"/>
      <c r="AA40" s="258"/>
      <c r="AB40" s="258"/>
      <c r="AC40" s="258"/>
      <c r="AD40" s="258"/>
      <c r="AE40" s="258"/>
      <c r="AM40" s="169"/>
      <c r="AN40" s="254"/>
      <c r="AO40" s="254"/>
      <c r="AP40" s="254"/>
      <c r="AQ40" s="254"/>
      <c r="AR40" s="258"/>
      <c r="AV40" s="247"/>
      <c r="AW40" s="247"/>
      <c r="AY40" s="257"/>
    </row>
    <row r="41" spans="2:51" x14ac:dyDescent="0.25">
      <c r="B41" s="268" t="s">
        <v>166</v>
      </c>
      <c r="C41" s="264"/>
      <c r="D41" s="264"/>
      <c r="E41" s="264"/>
      <c r="F41" s="264"/>
      <c r="G41" s="264"/>
      <c r="H41" s="264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9"/>
      <c r="T41" s="269"/>
      <c r="U41" s="269"/>
      <c r="V41" s="269"/>
      <c r="W41" s="258"/>
      <c r="X41" s="258"/>
      <c r="Y41" s="258"/>
      <c r="Z41" s="258"/>
      <c r="AA41" s="258"/>
      <c r="AB41" s="258"/>
      <c r="AC41" s="258"/>
      <c r="AD41" s="258"/>
      <c r="AE41" s="258"/>
      <c r="AM41" s="259"/>
      <c r="AN41" s="259"/>
      <c r="AO41" s="259"/>
      <c r="AP41" s="259"/>
      <c r="AQ41" s="259"/>
      <c r="AR41" s="259"/>
      <c r="AS41" s="260"/>
      <c r="AV41" s="257"/>
      <c r="AW41" s="145"/>
      <c r="AX41" s="145"/>
      <c r="AY41" s="145"/>
    </row>
    <row r="42" spans="2:51" x14ac:dyDescent="0.25">
      <c r="B42" s="276" t="s">
        <v>126</v>
      </c>
      <c r="C42" s="264"/>
      <c r="D42" s="264"/>
      <c r="E42" s="274"/>
      <c r="F42" s="274"/>
      <c r="G42" s="274"/>
      <c r="H42" s="264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9"/>
      <c r="T42" s="269"/>
      <c r="U42" s="269"/>
      <c r="V42" s="269"/>
      <c r="W42" s="258"/>
      <c r="X42" s="258"/>
      <c r="Y42" s="258"/>
      <c r="Z42" s="258"/>
      <c r="AA42" s="258"/>
      <c r="AB42" s="258"/>
      <c r="AC42" s="258"/>
      <c r="AD42" s="258"/>
      <c r="AE42" s="258"/>
      <c r="AM42" s="259"/>
      <c r="AN42" s="259"/>
      <c r="AO42" s="259"/>
      <c r="AP42" s="259"/>
      <c r="AQ42" s="259"/>
      <c r="AR42" s="259"/>
      <c r="AS42" s="260"/>
      <c r="AV42" s="257"/>
      <c r="AW42" s="145"/>
      <c r="AX42" s="145"/>
      <c r="AY42" s="145"/>
    </row>
    <row r="43" spans="2:51" x14ac:dyDescent="0.25">
      <c r="B43" s="270" t="s">
        <v>169</v>
      </c>
      <c r="C43" s="264"/>
      <c r="D43" s="264"/>
      <c r="E43" s="264"/>
      <c r="F43" s="264"/>
      <c r="G43" s="264"/>
      <c r="H43" s="264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9"/>
      <c r="T43" s="269"/>
      <c r="U43" s="269"/>
      <c r="V43" s="269"/>
      <c r="W43" s="258"/>
      <c r="X43" s="258"/>
      <c r="Y43" s="258"/>
      <c r="Z43" s="258"/>
      <c r="AA43" s="258"/>
      <c r="AB43" s="258"/>
      <c r="AC43" s="258"/>
      <c r="AD43" s="258"/>
      <c r="AE43" s="258"/>
      <c r="AM43" s="259"/>
      <c r="AN43" s="259"/>
      <c r="AO43" s="259"/>
      <c r="AP43" s="259"/>
      <c r="AQ43" s="259"/>
      <c r="AR43" s="259"/>
      <c r="AS43" s="260"/>
      <c r="AV43" s="257"/>
      <c r="AW43" s="145"/>
      <c r="AX43" s="145"/>
      <c r="AY43" s="145"/>
    </row>
    <row r="44" spans="2:51" x14ac:dyDescent="0.25">
      <c r="B44" s="276" t="s">
        <v>127</v>
      </c>
      <c r="C44" s="264"/>
      <c r="D44" s="264"/>
      <c r="E44" s="264"/>
      <c r="F44" s="264"/>
      <c r="G44" s="264"/>
      <c r="H44" s="264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9"/>
      <c r="T44" s="269"/>
      <c r="U44" s="269"/>
      <c r="V44" s="269"/>
      <c r="W44" s="258"/>
      <c r="X44" s="258"/>
      <c r="Y44" s="258"/>
      <c r="Z44" s="258"/>
      <c r="AA44" s="258"/>
      <c r="AB44" s="258"/>
      <c r="AC44" s="258"/>
      <c r="AD44" s="258"/>
      <c r="AE44" s="258"/>
      <c r="AM44" s="259"/>
      <c r="AN44" s="259"/>
      <c r="AO44" s="259"/>
      <c r="AP44" s="259"/>
      <c r="AQ44" s="259"/>
      <c r="AR44" s="259"/>
      <c r="AS44" s="260"/>
      <c r="AV44" s="257"/>
      <c r="AW44" s="145"/>
      <c r="AX44" s="145"/>
      <c r="AY44" s="145"/>
    </row>
    <row r="45" spans="2:51" x14ac:dyDescent="0.25">
      <c r="B45" s="267" t="s">
        <v>128</v>
      </c>
      <c r="C45" s="264"/>
      <c r="D45" s="264"/>
      <c r="E45" s="264"/>
      <c r="F45" s="264"/>
      <c r="G45" s="264"/>
      <c r="H45" s="264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9"/>
      <c r="T45" s="269"/>
      <c r="U45" s="269"/>
      <c r="V45" s="269"/>
      <c r="W45" s="258"/>
      <c r="X45" s="258"/>
      <c r="Y45" s="258"/>
      <c r="Z45" s="258"/>
      <c r="AA45" s="258"/>
      <c r="AB45" s="258"/>
      <c r="AC45" s="258"/>
      <c r="AD45" s="258"/>
      <c r="AE45" s="258"/>
      <c r="AM45" s="259"/>
      <c r="AN45" s="259"/>
      <c r="AO45" s="259"/>
      <c r="AP45" s="259"/>
      <c r="AQ45" s="259"/>
      <c r="AR45" s="259"/>
      <c r="AS45" s="260"/>
      <c r="AV45" s="257"/>
      <c r="AW45" s="145"/>
      <c r="AX45" s="145"/>
      <c r="AY45" s="145"/>
    </row>
    <row r="46" spans="2:51" x14ac:dyDescent="0.25">
      <c r="B46" s="267" t="s">
        <v>161</v>
      </c>
      <c r="C46" s="264"/>
      <c r="D46" s="264"/>
      <c r="E46" s="264"/>
      <c r="F46" s="264"/>
      <c r="G46" s="264"/>
      <c r="H46" s="264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9"/>
      <c r="T46" s="269"/>
      <c r="U46" s="269"/>
      <c r="V46" s="269"/>
      <c r="W46" s="258"/>
      <c r="X46" s="258"/>
      <c r="Y46" s="258"/>
      <c r="Z46" s="258"/>
      <c r="AA46" s="258"/>
      <c r="AB46" s="258"/>
      <c r="AC46" s="258"/>
      <c r="AD46" s="258"/>
      <c r="AE46" s="258"/>
      <c r="AM46" s="259"/>
      <c r="AN46" s="259"/>
      <c r="AO46" s="259"/>
      <c r="AP46" s="259"/>
      <c r="AQ46" s="259"/>
      <c r="AR46" s="259"/>
      <c r="AS46" s="260"/>
      <c r="AV46" s="257"/>
      <c r="AW46" s="145"/>
      <c r="AX46" s="145"/>
      <c r="AY46" s="145"/>
    </row>
    <row r="47" spans="2:51" x14ac:dyDescent="0.25">
      <c r="B47" s="276" t="s">
        <v>167</v>
      </c>
      <c r="C47" s="264"/>
      <c r="D47" s="264"/>
      <c r="E47" s="264"/>
      <c r="F47" s="264"/>
      <c r="G47" s="264"/>
      <c r="H47" s="264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9"/>
      <c r="U47" s="269"/>
      <c r="V47" s="269"/>
      <c r="W47" s="258"/>
      <c r="X47" s="258"/>
      <c r="Y47" s="258"/>
      <c r="Z47" s="258"/>
      <c r="AA47" s="258"/>
      <c r="AB47" s="258"/>
      <c r="AC47" s="258"/>
      <c r="AD47" s="258"/>
      <c r="AE47" s="258"/>
      <c r="AM47" s="259"/>
      <c r="AN47" s="259"/>
      <c r="AO47" s="259"/>
      <c r="AP47" s="259"/>
      <c r="AQ47" s="259"/>
      <c r="AR47" s="259"/>
      <c r="AS47" s="260"/>
      <c r="AV47" s="257"/>
      <c r="AW47" s="145"/>
      <c r="AX47" s="145"/>
      <c r="AY47" s="145"/>
    </row>
    <row r="48" spans="2:51" x14ac:dyDescent="0.25">
      <c r="B48" s="276" t="s">
        <v>137</v>
      </c>
      <c r="C48" s="264"/>
      <c r="D48" s="264"/>
      <c r="E48" s="264"/>
      <c r="F48" s="264"/>
      <c r="G48" s="264"/>
      <c r="H48" s="264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71"/>
      <c r="T48" s="269"/>
      <c r="U48" s="269"/>
      <c r="V48" s="269"/>
      <c r="W48" s="258"/>
      <c r="X48" s="258"/>
      <c r="Y48" s="258"/>
      <c r="Z48" s="258"/>
      <c r="AA48" s="258"/>
      <c r="AB48" s="258"/>
      <c r="AC48" s="258"/>
      <c r="AD48" s="258"/>
      <c r="AE48" s="258"/>
      <c r="AM48" s="259"/>
      <c r="AN48" s="259"/>
      <c r="AO48" s="259"/>
      <c r="AP48" s="259"/>
      <c r="AQ48" s="259"/>
      <c r="AR48" s="259"/>
      <c r="AS48" s="260"/>
      <c r="AV48" s="257"/>
      <c r="AW48" s="145"/>
      <c r="AX48" s="145"/>
      <c r="AY48" s="145"/>
    </row>
    <row r="49" spans="2:51" x14ac:dyDescent="0.25">
      <c r="B49" s="276" t="s">
        <v>138</v>
      </c>
      <c r="C49" s="264"/>
      <c r="D49" s="264"/>
      <c r="E49" s="264"/>
      <c r="F49" s="264"/>
      <c r="G49" s="264"/>
      <c r="H49" s="264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71"/>
      <c r="T49" s="269"/>
      <c r="U49" s="269"/>
      <c r="V49" s="269"/>
      <c r="W49" s="258"/>
      <c r="X49" s="258"/>
      <c r="Y49" s="258"/>
      <c r="Z49" s="258"/>
      <c r="AA49" s="258"/>
      <c r="AB49" s="258"/>
      <c r="AC49" s="258"/>
      <c r="AD49" s="258"/>
      <c r="AE49" s="258"/>
      <c r="AM49" s="259"/>
      <c r="AN49" s="259"/>
      <c r="AO49" s="259"/>
      <c r="AP49" s="259"/>
      <c r="AQ49" s="259"/>
      <c r="AR49" s="259"/>
      <c r="AS49" s="260"/>
      <c r="AV49" s="257"/>
      <c r="AW49" s="145"/>
      <c r="AX49" s="145"/>
      <c r="AY49" s="145"/>
    </row>
    <row r="50" spans="2:51" x14ac:dyDescent="0.25">
      <c r="B50" s="284" t="s">
        <v>139</v>
      </c>
      <c r="C50" s="264"/>
      <c r="D50" s="264"/>
      <c r="E50" s="264"/>
      <c r="F50" s="264"/>
      <c r="G50" s="264"/>
      <c r="H50" s="264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9"/>
      <c r="U50" s="269"/>
      <c r="V50" s="269"/>
      <c r="W50" s="258"/>
      <c r="X50" s="258"/>
      <c r="Y50" s="258"/>
      <c r="Z50" s="258"/>
      <c r="AA50" s="258"/>
      <c r="AB50" s="258"/>
      <c r="AC50" s="258"/>
      <c r="AD50" s="258"/>
      <c r="AE50" s="258"/>
      <c r="AM50" s="259"/>
      <c r="AN50" s="259"/>
      <c r="AO50" s="259"/>
      <c r="AP50" s="259"/>
      <c r="AQ50" s="259"/>
      <c r="AR50" s="259"/>
      <c r="AS50" s="260"/>
      <c r="AV50" s="257"/>
      <c r="AW50" s="145"/>
      <c r="AX50" s="145"/>
      <c r="AY50" s="145"/>
    </row>
    <row r="51" spans="2:51" x14ac:dyDescent="0.25">
      <c r="B51" s="270" t="s">
        <v>172</v>
      </c>
      <c r="C51" s="264"/>
      <c r="D51" s="264"/>
      <c r="E51" s="264"/>
      <c r="F51" s="264"/>
      <c r="G51" s="264"/>
      <c r="H51" s="264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9"/>
      <c r="U51" s="269"/>
      <c r="V51" s="269"/>
      <c r="W51" s="258"/>
      <c r="X51" s="258"/>
      <c r="Y51" s="258"/>
      <c r="Z51" s="258"/>
      <c r="AA51" s="258"/>
      <c r="AB51" s="258"/>
      <c r="AC51" s="258"/>
      <c r="AD51" s="258"/>
      <c r="AE51" s="258"/>
      <c r="AM51" s="259"/>
      <c r="AN51" s="259"/>
      <c r="AO51" s="259"/>
      <c r="AP51" s="259"/>
      <c r="AQ51" s="259"/>
      <c r="AR51" s="259"/>
      <c r="AS51" s="260"/>
      <c r="AV51" s="257"/>
      <c r="AW51" s="145"/>
      <c r="AX51" s="145"/>
      <c r="AY51" s="145"/>
    </row>
    <row r="52" spans="2:51" x14ac:dyDescent="0.25">
      <c r="B52" s="270" t="s">
        <v>171</v>
      </c>
      <c r="C52" s="264"/>
      <c r="D52" s="264"/>
      <c r="E52" s="264"/>
      <c r="F52" s="264"/>
      <c r="G52" s="264"/>
      <c r="H52" s="264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71"/>
      <c r="U52" s="271"/>
      <c r="V52" s="271"/>
      <c r="W52" s="258"/>
      <c r="X52" s="258"/>
      <c r="Y52" s="258"/>
      <c r="Z52" s="258"/>
      <c r="AA52" s="258"/>
      <c r="AB52" s="258"/>
      <c r="AC52" s="258"/>
      <c r="AD52" s="258"/>
      <c r="AE52" s="258"/>
      <c r="AM52" s="259"/>
      <c r="AN52" s="259"/>
      <c r="AO52" s="259"/>
      <c r="AP52" s="259"/>
      <c r="AQ52" s="259"/>
      <c r="AR52" s="259"/>
      <c r="AS52" s="260"/>
      <c r="AV52" s="257"/>
      <c r="AW52" s="145"/>
      <c r="AX52" s="145"/>
      <c r="AY52" s="145"/>
    </row>
    <row r="53" spans="2:51" x14ac:dyDescent="0.25">
      <c r="B53" s="276" t="s">
        <v>168</v>
      </c>
      <c r="C53" s="264"/>
      <c r="D53" s="264"/>
      <c r="E53" s="264"/>
      <c r="F53" s="264"/>
      <c r="G53" s="264"/>
      <c r="H53" s="264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71"/>
      <c r="U53" s="250"/>
      <c r="V53" s="250"/>
      <c r="W53" s="258"/>
      <c r="X53" s="258"/>
      <c r="Y53" s="258"/>
      <c r="Z53" s="258"/>
      <c r="AA53" s="258"/>
      <c r="AB53" s="258"/>
      <c r="AC53" s="258"/>
      <c r="AD53" s="258"/>
      <c r="AE53" s="258"/>
      <c r="AM53" s="259"/>
      <c r="AN53" s="259"/>
      <c r="AO53" s="259"/>
      <c r="AP53" s="259"/>
      <c r="AQ53" s="259"/>
      <c r="AR53" s="259"/>
      <c r="AS53" s="260"/>
      <c r="AV53" s="257"/>
      <c r="AW53" s="145"/>
      <c r="AX53" s="145"/>
      <c r="AY53" s="145"/>
    </row>
    <row r="54" spans="2:51" x14ac:dyDescent="0.25">
      <c r="B54" s="272" t="s">
        <v>140</v>
      </c>
      <c r="C54" s="264"/>
      <c r="D54" s="264"/>
      <c r="E54" s="264"/>
      <c r="F54" s="264"/>
      <c r="G54" s="264"/>
      <c r="H54" s="264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71"/>
      <c r="U54" s="250"/>
      <c r="V54" s="250"/>
      <c r="W54" s="258"/>
      <c r="X54" s="258"/>
      <c r="Y54" s="258"/>
      <c r="Z54" s="258"/>
      <c r="AA54" s="258"/>
      <c r="AB54" s="258"/>
      <c r="AC54" s="258"/>
      <c r="AD54" s="258"/>
      <c r="AE54" s="258"/>
      <c r="AM54" s="259"/>
      <c r="AN54" s="259"/>
      <c r="AO54" s="259"/>
      <c r="AP54" s="259"/>
      <c r="AQ54" s="259"/>
      <c r="AR54" s="259"/>
      <c r="AS54" s="260"/>
      <c r="AV54" s="257"/>
      <c r="AW54" s="145"/>
      <c r="AX54" s="145"/>
      <c r="AY54" s="145"/>
    </row>
    <row r="55" spans="2:51" x14ac:dyDescent="0.25">
      <c r="B55" s="277" t="s">
        <v>129</v>
      </c>
      <c r="C55" s="264"/>
      <c r="D55" s="264"/>
      <c r="E55" s="264"/>
      <c r="F55" s="264"/>
      <c r="G55" s="264"/>
      <c r="H55" s="264"/>
      <c r="I55" s="264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71"/>
      <c r="U55" s="250"/>
      <c r="V55" s="250"/>
      <c r="W55" s="258"/>
      <c r="X55" s="258"/>
      <c r="Y55" s="258"/>
      <c r="Z55" s="258"/>
      <c r="AA55" s="258"/>
      <c r="AB55" s="258"/>
      <c r="AC55" s="258"/>
      <c r="AD55" s="258"/>
      <c r="AE55" s="258"/>
      <c r="AM55" s="259"/>
      <c r="AN55" s="259"/>
      <c r="AO55" s="259"/>
      <c r="AP55" s="259"/>
      <c r="AQ55" s="259"/>
      <c r="AR55" s="259"/>
      <c r="AS55" s="260"/>
      <c r="AV55" s="257"/>
      <c r="AW55" s="145"/>
      <c r="AX55" s="145"/>
      <c r="AY55" s="145"/>
    </row>
    <row r="56" spans="2:51" x14ac:dyDescent="0.25">
      <c r="B56" s="277" t="s">
        <v>148</v>
      </c>
      <c r="C56" s="267"/>
      <c r="D56" s="264"/>
      <c r="E56" s="264"/>
      <c r="F56" s="264"/>
      <c r="G56" s="264"/>
      <c r="H56" s="264"/>
      <c r="I56" s="264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71"/>
      <c r="U56" s="250"/>
      <c r="V56" s="250"/>
      <c r="W56" s="258"/>
      <c r="X56" s="258"/>
      <c r="Y56" s="258"/>
      <c r="Z56" s="258"/>
      <c r="AA56" s="258"/>
      <c r="AB56" s="258"/>
      <c r="AC56" s="258"/>
      <c r="AD56" s="258"/>
      <c r="AE56" s="258"/>
      <c r="AM56" s="259"/>
      <c r="AN56" s="259"/>
      <c r="AO56" s="259"/>
      <c r="AP56" s="259"/>
      <c r="AQ56" s="259"/>
      <c r="AR56" s="259"/>
      <c r="AS56" s="260"/>
      <c r="AV56" s="257"/>
      <c r="AW56" s="145"/>
      <c r="AX56" s="145"/>
      <c r="AY56" s="145"/>
    </row>
    <row r="57" spans="2:51" x14ac:dyDescent="0.25">
      <c r="B57" s="277" t="s">
        <v>130</v>
      </c>
      <c r="C57" s="267"/>
      <c r="D57" s="264"/>
      <c r="E57" s="264"/>
      <c r="F57" s="264"/>
      <c r="G57" s="264"/>
      <c r="H57" s="264"/>
      <c r="I57" s="264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71"/>
      <c r="U57" s="250"/>
      <c r="V57" s="250"/>
      <c r="W57" s="258"/>
      <c r="X57" s="258"/>
      <c r="Y57" s="258"/>
      <c r="Z57" s="252"/>
      <c r="AA57" s="258"/>
      <c r="AB57" s="258"/>
      <c r="AC57" s="258"/>
      <c r="AD57" s="258"/>
      <c r="AE57" s="258"/>
      <c r="AM57" s="259"/>
      <c r="AN57" s="259"/>
      <c r="AO57" s="259"/>
      <c r="AP57" s="259"/>
      <c r="AQ57" s="259"/>
      <c r="AR57" s="259"/>
      <c r="AS57" s="260"/>
      <c r="AV57" s="257"/>
      <c r="AW57" s="145"/>
      <c r="AX57" s="145"/>
      <c r="AY57" s="145"/>
    </row>
    <row r="58" spans="2:51" x14ac:dyDescent="0.25">
      <c r="B58" s="147"/>
      <c r="C58" s="261"/>
      <c r="D58" s="248"/>
      <c r="E58" s="264"/>
      <c r="F58" s="264"/>
      <c r="G58" s="264"/>
      <c r="H58" s="264"/>
      <c r="I58" s="248"/>
      <c r="J58" s="265"/>
      <c r="K58" s="265"/>
      <c r="L58" s="265"/>
      <c r="M58" s="265"/>
      <c r="N58" s="265"/>
      <c r="O58" s="265"/>
      <c r="P58" s="265"/>
      <c r="Q58" s="265"/>
      <c r="R58" s="265"/>
      <c r="S58" s="252"/>
      <c r="T58" s="252"/>
      <c r="U58" s="252"/>
      <c r="V58" s="252"/>
      <c r="W58" s="252"/>
      <c r="X58" s="252"/>
      <c r="Y58" s="252"/>
      <c r="Z58" s="251"/>
      <c r="AA58" s="252"/>
      <c r="AB58" s="252"/>
      <c r="AC58" s="252"/>
      <c r="AD58" s="252"/>
      <c r="AE58" s="252"/>
      <c r="AF58" s="252"/>
      <c r="AG58" s="252"/>
      <c r="AH58" s="252"/>
      <c r="AI58" s="252"/>
      <c r="AJ58" s="252"/>
      <c r="AK58" s="252"/>
      <c r="AL58" s="252"/>
      <c r="AM58" s="252"/>
      <c r="AN58" s="252"/>
      <c r="AO58" s="252"/>
      <c r="AP58" s="252"/>
      <c r="AQ58" s="252"/>
      <c r="AR58" s="252"/>
      <c r="AS58" s="252"/>
      <c r="AT58" s="252"/>
      <c r="AU58" s="252"/>
      <c r="AV58" s="257"/>
      <c r="AW58" s="145"/>
      <c r="AX58" s="145"/>
      <c r="AY58" s="145"/>
    </row>
    <row r="59" spans="2:51" x14ac:dyDescent="0.25">
      <c r="B59" s="147"/>
      <c r="C59" s="276"/>
      <c r="D59" s="248"/>
      <c r="E59" s="264"/>
      <c r="F59" s="264"/>
      <c r="G59" s="264"/>
      <c r="H59" s="264"/>
      <c r="I59" s="248"/>
      <c r="J59" s="252"/>
      <c r="K59" s="252"/>
      <c r="L59" s="252"/>
      <c r="M59" s="252"/>
      <c r="N59" s="252"/>
      <c r="O59" s="252"/>
      <c r="P59" s="252"/>
      <c r="Q59" s="252"/>
      <c r="R59" s="252"/>
      <c r="S59" s="252"/>
      <c r="T59" s="252"/>
      <c r="U59" s="252"/>
      <c r="V59" s="252"/>
      <c r="W59" s="251"/>
      <c r="X59" s="251"/>
      <c r="Y59" s="251"/>
      <c r="Z59" s="258"/>
      <c r="AA59" s="251"/>
      <c r="AB59" s="251"/>
      <c r="AC59" s="251"/>
      <c r="AD59" s="251"/>
      <c r="AE59" s="251"/>
      <c r="AF59" s="251"/>
      <c r="AG59" s="251"/>
      <c r="AH59" s="251"/>
      <c r="AI59" s="251"/>
      <c r="AJ59" s="251"/>
      <c r="AK59" s="251"/>
      <c r="AL59" s="251"/>
      <c r="AM59" s="251"/>
      <c r="AN59" s="251"/>
      <c r="AO59" s="251"/>
      <c r="AP59" s="251"/>
      <c r="AQ59" s="251"/>
      <c r="AR59" s="251"/>
      <c r="AS59" s="251"/>
      <c r="AT59" s="251"/>
      <c r="AU59" s="251"/>
      <c r="AV59" s="257"/>
      <c r="AW59" s="145"/>
      <c r="AX59" s="145"/>
      <c r="AY59" s="145"/>
    </row>
    <row r="60" spans="2:51" x14ac:dyDescent="0.25">
      <c r="B60" s="249"/>
      <c r="C60" s="276"/>
      <c r="D60" s="264"/>
      <c r="E60" s="248"/>
      <c r="F60" s="264"/>
      <c r="G60" s="248"/>
      <c r="H60" s="248"/>
      <c r="I60" s="264"/>
      <c r="J60" s="252"/>
      <c r="K60" s="252"/>
      <c r="L60" s="252"/>
      <c r="M60" s="252"/>
      <c r="N60" s="252"/>
      <c r="O60" s="252"/>
      <c r="P60" s="252"/>
      <c r="Q60" s="252"/>
      <c r="R60" s="252"/>
      <c r="S60" s="265"/>
      <c r="T60" s="271"/>
      <c r="U60" s="250"/>
      <c r="V60" s="250"/>
      <c r="W60" s="258"/>
      <c r="X60" s="258"/>
      <c r="Y60" s="258"/>
      <c r="Z60" s="258"/>
      <c r="AA60" s="258"/>
      <c r="AB60" s="258"/>
      <c r="AC60" s="258"/>
      <c r="AD60" s="258"/>
      <c r="AE60" s="258"/>
      <c r="AM60" s="259"/>
      <c r="AN60" s="259"/>
      <c r="AO60" s="259"/>
      <c r="AP60" s="259"/>
      <c r="AQ60" s="259"/>
      <c r="AR60" s="259"/>
      <c r="AS60" s="260"/>
      <c r="AV60" s="257"/>
      <c r="AW60" s="145"/>
      <c r="AX60" s="145"/>
      <c r="AY60" s="145"/>
    </row>
    <row r="61" spans="2:51" x14ac:dyDescent="0.25">
      <c r="B61" s="249"/>
      <c r="C61" s="267"/>
      <c r="D61" s="264"/>
      <c r="E61" s="248"/>
      <c r="F61" s="248"/>
      <c r="G61" s="248"/>
      <c r="H61" s="248"/>
      <c r="I61" s="264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71"/>
      <c r="U61" s="250"/>
      <c r="V61" s="250"/>
      <c r="W61" s="258"/>
      <c r="X61" s="258"/>
      <c r="Y61" s="258"/>
      <c r="Z61" s="258"/>
      <c r="AA61" s="258"/>
      <c r="AB61" s="258"/>
      <c r="AC61" s="258"/>
      <c r="AD61" s="258"/>
      <c r="AE61" s="258"/>
      <c r="AM61" s="259"/>
      <c r="AN61" s="259"/>
      <c r="AO61" s="259"/>
      <c r="AP61" s="259"/>
      <c r="AQ61" s="259"/>
      <c r="AR61" s="259"/>
      <c r="AS61" s="260"/>
      <c r="AV61" s="257"/>
      <c r="AW61" s="145"/>
      <c r="AX61" s="145"/>
      <c r="AY61" s="145"/>
    </row>
    <row r="62" spans="2:51" x14ac:dyDescent="0.25">
      <c r="B62" s="249"/>
      <c r="C62" s="267"/>
      <c r="D62" s="264"/>
      <c r="E62" s="264"/>
      <c r="F62" s="248"/>
      <c r="G62" s="264"/>
      <c r="H62" s="264"/>
      <c r="I62" s="264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71"/>
      <c r="U62" s="250"/>
      <c r="V62" s="250"/>
      <c r="W62" s="258"/>
      <c r="X62" s="258"/>
      <c r="Y62" s="258"/>
      <c r="Z62" s="258"/>
      <c r="AA62" s="258"/>
      <c r="AB62" s="258"/>
      <c r="AC62" s="258"/>
      <c r="AD62" s="258"/>
      <c r="AE62" s="258"/>
      <c r="AM62" s="259"/>
      <c r="AN62" s="259"/>
      <c r="AO62" s="259"/>
      <c r="AP62" s="259"/>
      <c r="AQ62" s="259"/>
      <c r="AR62" s="259"/>
      <c r="AS62" s="260"/>
      <c r="AV62" s="257"/>
      <c r="AW62" s="145"/>
      <c r="AX62" s="145"/>
      <c r="AY62" s="145"/>
    </row>
    <row r="63" spans="2:51" x14ac:dyDescent="0.25">
      <c r="B63" s="249"/>
      <c r="C63" s="252"/>
      <c r="D63" s="264"/>
      <c r="E63" s="264"/>
      <c r="F63" s="264"/>
      <c r="G63" s="264"/>
      <c r="H63" s="264"/>
      <c r="I63" s="264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71"/>
      <c r="U63" s="250"/>
      <c r="V63" s="250"/>
      <c r="W63" s="258"/>
      <c r="X63" s="258"/>
      <c r="Y63" s="258"/>
      <c r="Z63" s="258"/>
      <c r="AA63" s="258"/>
      <c r="AB63" s="258"/>
      <c r="AC63" s="258"/>
      <c r="AD63" s="258"/>
      <c r="AE63" s="258"/>
      <c r="AM63" s="259"/>
      <c r="AN63" s="259"/>
      <c r="AO63" s="259"/>
      <c r="AP63" s="259"/>
      <c r="AQ63" s="259"/>
      <c r="AR63" s="259"/>
      <c r="AS63" s="260"/>
      <c r="AV63" s="257"/>
      <c r="AW63" s="145"/>
      <c r="AX63" s="145"/>
      <c r="AY63" s="145"/>
    </row>
    <row r="64" spans="2:51" x14ac:dyDescent="0.25">
      <c r="B64" s="252"/>
      <c r="C64" s="276"/>
      <c r="D64" s="252"/>
      <c r="E64" s="264"/>
      <c r="F64" s="264"/>
      <c r="G64" s="264"/>
      <c r="H64" s="264"/>
      <c r="I64" s="252"/>
      <c r="J64" s="265"/>
      <c r="K64" s="265"/>
      <c r="L64" s="265"/>
      <c r="M64" s="265"/>
      <c r="N64" s="265"/>
      <c r="O64" s="265"/>
      <c r="P64" s="265"/>
      <c r="Q64" s="265"/>
      <c r="R64" s="265"/>
      <c r="S64" s="265"/>
      <c r="T64" s="271"/>
      <c r="U64" s="250"/>
      <c r="V64" s="250"/>
      <c r="W64" s="258"/>
      <c r="X64" s="258"/>
      <c r="Y64" s="258"/>
      <c r="Z64" s="258"/>
      <c r="AA64" s="258"/>
      <c r="AB64" s="258"/>
      <c r="AC64" s="258"/>
      <c r="AD64" s="258"/>
      <c r="AE64" s="258"/>
      <c r="AM64" s="259"/>
      <c r="AN64" s="259"/>
      <c r="AO64" s="259"/>
      <c r="AP64" s="259"/>
      <c r="AQ64" s="259"/>
      <c r="AR64" s="259"/>
      <c r="AS64" s="260"/>
      <c r="AV64" s="257"/>
      <c r="AW64" s="145"/>
      <c r="AX64" s="145"/>
      <c r="AY64" s="145"/>
    </row>
    <row r="65" spans="1:51" x14ac:dyDescent="0.25">
      <c r="B65" s="252"/>
      <c r="C65" s="267"/>
      <c r="D65" s="252"/>
      <c r="E65" s="264"/>
      <c r="F65" s="264"/>
      <c r="G65" s="264"/>
      <c r="H65" s="264"/>
      <c r="I65" s="252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71"/>
      <c r="U65" s="250"/>
      <c r="V65" s="250"/>
      <c r="W65" s="258"/>
      <c r="X65" s="258"/>
      <c r="Y65" s="258"/>
      <c r="Z65" s="258"/>
      <c r="AA65" s="258"/>
      <c r="AB65" s="258"/>
      <c r="AC65" s="258"/>
      <c r="AD65" s="258"/>
      <c r="AE65" s="258"/>
      <c r="AM65" s="259"/>
      <c r="AN65" s="259"/>
      <c r="AO65" s="259"/>
      <c r="AP65" s="259"/>
      <c r="AQ65" s="259"/>
      <c r="AR65" s="259"/>
      <c r="AS65" s="260"/>
      <c r="AU65" s="145"/>
      <c r="AV65" s="257"/>
      <c r="AW65" s="145"/>
      <c r="AX65" s="145"/>
      <c r="AY65" s="145"/>
    </row>
    <row r="66" spans="1:51" x14ac:dyDescent="0.25">
      <c r="B66" s="249"/>
      <c r="C66" s="276"/>
      <c r="D66" s="264"/>
      <c r="E66" s="252"/>
      <c r="F66" s="264"/>
      <c r="G66" s="252"/>
      <c r="H66" s="252"/>
      <c r="I66" s="264"/>
      <c r="J66" s="265"/>
      <c r="K66" s="265"/>
      <c r="L66" s="265"/>
      <c r="M66" s="265"/>
      <c r="N66" s="265"/>
      <c r="O66" s="265"/>
      <c r="P66" s="265"/>
      <c r="Q66" s="265"/>
      <c r="R66" s="265"/>
      <c r="S66" s="265"/>
      <c r="T66" s="271"/>
      <c r="U66" s="250"/>
      <c r="V66" s="250"/>
      <c r="W66" s="258"/>
      <c r="X66" s="258"/>
      <c r="Y66" s="258"/>
      <c r="Z66" s="258"/>
      <c r="AA66" s="258"/>
      <c r="AB66" s="258"/>
      <c r="AC66" s="258"/>
      <c r="AD66" s="258"/>
      <c r="AE66" s="258"/>
      <c r="AM66" s="259"/>
      <c r="AN66" s="259"/>
      <c r="AO66" s="259"/>
      <c r="AP66" s="259"/>
      <c r="AQ66" s="259"/>
      <c r="AR66" s="259"/>
      <c r="AS66" s="260"/>
      <c r="AU66" s="145"/>
      <c r="AV66" s="257"/>
      <c r="AW66" s="145"/>
      <c r="AX66" s="145"/>
      <c r="AY66" s="145"/>
    </row>
    <row r="67" spans="1:51" x14ac:dyDescent="0.25">
      <c r="A67" s="258"/>
      <c r="C67" s="270"/>
      <c r="D67" s="264"/>
      <c r="E67" s="252"/>
      <c r="F67" s="252"/>
      <c r="G67" s="252"/>
      <c r="H67" s="252"/>
      <c r="I67" s="259"/>
      <c r="J67" s="259"/>
      <c r="K67" s="259"/>
      <c r="L67" s="259"/>
      <c r="M67" s="259"/>
      <c r="N67" s="259"/>
      <c r="O67" s="260"/>
      <c r="P67" s="254"/>
      <c r="R67" s="257"/>
      <c r="AS67" s="145"/>
      <c r="AT67" s="145"/>
      <c r="AU67" s="145"/>
      <c r="AV67" s="145"/>
      <c r="AW67" s="145"/>
      <c r="AX67" s="145"/>
      <c r="AY67" s="145"/>
    </row>
    <row r="68" spans="1:51" x14ac:dyDescent="0.25">
      <c r="A68" s="258"/>
      <c r="I68" s="259"/>
      <c r="J68" s="259"/>
      <c r="K68" s="259"/>
      <c r="L68" s="259"/>
      <c r="M68" s="259"/>
      <c r="N68" s="259"/>
      <c r="O68" s="260"/>
      <c r="P68" s="254"/>
      <c r="R68" s="254"/>
      <c r="AS68" s="145"/>
      <c r="AT68" s="145"/>
      <c r="AU68" s="145"/>
      <c r="AV68" s="145"/>
      <c r="AW68" s="145"/>
      <c r="AX68" s="145"/>
      <c r="AY68" s="145"/>
    </row>
    <row r="69" spans="1:51" x14ac:dyDescent="0.25">
      <c r="A69" s="258"/>
      <c r="I69" s="259"/>
      <c r="J69" s="259"/>
      <c r="K69" s="259"/>
      <c r="L69" s="259"/>
      <c r="M69" s="259"/>
      <c r="N69" s="259"/>
      <c r="O69" s="260"/>
      <c r="P69" s="254"/>
      <c r="R69" s="254"/>
      <c r="AS69" s="145"/>
      <c r="AT69" s="145"/>
      <c r="AU69" s="145"/>
      <c r="AV69" s="145"/>
      <c r="AW69" s="145"/>
      <c r="AX69" s="145"/>
      <c r="AY69" s="145"/>
    </row>
    <row r="70" spans="1:51" x14ac:dyDescent="0.25">
      <c r="A70" s="258"/>
      <c r="I70" s="259"/>
      <c r="J70" s="259"/>
      <c r="K70" s="259"/>
      <c r="L70" s="259"/>
      <c r="M70" s="259"/>
      <c r="N70" s="259"/>
      <c r="O70" s="260"/>
      <c r="P70" s="254"/>
      <c r="R70" s="254"/>
      <c r="AS70" s="145"/>
      <c r="AT70" s="145"/>
      <c r="AU70" s="145"/>
      <c r="AV70" s="145"/>
      <c r="AW70" s="145"/>
      <c r="AX70" s="145"/>
      <c r="AY70" s="145"/>
    </row>
    <row r="71" spans="1:51" x14ac:dyDescent="0.25">
      <c r="A71" s="258"/>
      <c r="I71" s="259"/>
      <c r="J71" s="259"/>
      <c r="K71" s="259"/>
      <c r="L71" s="259"/>
      <c r="M71" s="259"/>
      <c r="N71" s="259"/>
      <c r="O71" s="260"/>
      <c r="P71" s="254"/>
      <c r="R71" s="254"/>
      <c r="AS71" s="145"/>
      <c r="AT71" s="145"/>
      <c r="AU71" s="145"/>
      <c r="AV71" s="145"/>
      <c r="AW71" s="145"/>
      <c r="AX71" s="145"/>
      <c r="AY71" s="145"/>
    </row>
    <row r="72" spans="1:51" x14ac:dyDescent="0.25">
      <c r="A72" s="258"/>
      <c r="I72" s="259"/>
      <c r="J72" s="259"/>
      <c r="K72" s="259"/>
      <c r="L72" s="259"/>
      <c r="M72" s="259"/>
      <c r="N72" s="259"/>
      <c r="O72" s="260"/>
      <c r="P72" s="254"/>
      <c r="R72" s="254"/>
      <c r="AS72" s="145"/>
      <c r="AT72" s="145"/>
      <c r="AU72" s="145"/>
      <c r="AV72" s="145"/>
      <c r="AW72" s="145"/>
      <c r="AX72" s="145"/>
      <c r="AY72" s="145"/>
    </row>
    <row r="73" spans="1:51" x14ac:dyDescent="0.25">
      <c r="A73" s="258"/>
      <c r="I73" s="259"/>
      <c r="J73" s="259"/>
      <c r="K73" s="259"/>
      <c r="L73" s="259"/>
      <c r="M73" s="259"/>
      <c r="N73" s="259"/>
      <c r="O73" s="260"/>
      <c r="P73" s="254"/>
      <c r="R73" s="251"/>
      <c r="AS73" s="145"/>
      <c r="AT73" s="145"/>
      <c r="AU73" s="145"/>
      <c r="AV73" s="145"/>
      <c r="AW73" s="145"/>
      <c r="AX73" s="145"/>
      <c r="AY73" s="145"/>
    </row>
    <row r="74" spans="1:51" x14ac:dyDescent="0.25">
      <c r="A74" s="258"/>
      <c r="I74" s="259"/>
      <c r="J74" s="259"/>
      <c r="K74" s="259"/>
      <c r="L74" s="259"/>
      <c r="M74" s="259"/>
      <c r="N74" s="259"/>
      <c r="O74" s="260"/>
      <c r="R74" s="254"/>
      <c r="AS74" s="145"/>
      <c r="AT74" s="145"/>
      <c r="AU74" s="145"/>
      <c r="AV74" s="145"/>
      <c r="AW74" s="145"/>
      <c r="AX74" s="145"/>
      <c r="AY74" s="145"/>
    </row>
    <row r="75" spans="1:51" x14ac:dyDescent="0.25">
      <c r="O75" s="260"/>
      <c r="R75" s="254"/>
      <c r="AS75" s="145"/>
      <c r="AT75" s="145"/>
      <c r="AU75" s="145"/>
      <c r="AV75" s="145"/>
      <c r="AW75" s="145"/>
      <c r="AX75" s="145"/>
      <c r="AY75" s="145"/>
    </row>
    <row r="76" spans="1:51" x14ac:dyDescent="0.25">
      <c r="O76" s="260"/>
      <c r="R76" s="254"/>
      <c r="AS76" s="145"/>
      <c r="AT76" s="145"/>
      <c r="AU76" s="145"/>
      <c r="AV76" s="145"/>
      <c r="AW76" s="145"/>
      <c r="AX76" s="145"/>
      <c r="AY76" s="145"/>
    </row>
    <row r="77" spans="1:51" x14ac:dyDescent="0.25">
      <c r="O77" s="260"/>
      <c r="R77" s="254"/>
      <c r="AS77" s="145"/>
      <c r="AT77" s="145"/>
      <c r="AU77" s="145"/>
      <c r="AV77" s="145"/>
      <c r="AW77" s="145"/>
      <c r="AX77" s="145"/>
      <c r="AY77" s="145"/>
    </row>
    <row r="78" spans="1:51" x14ac:dyDescent="0.25">
      <c r="O78" s="260"/>
      <c r="R78" s="254"/>
      <c r="AS78" s="145"/>
      <c r="AT78" s="145"/>
      <c r="AU78" s="145"/>
      <c r="AV78" s="145"/>
      <c r="AW78" s="145"/>
      <c r="AX78" s="145"/>
      <c r="AY78" s="145"/>
    </row>
    <row r="79" spans="1:51" x14ac:dyDescent="0.25">
      <c r="O79" s="260"/>
      <c r="AS79" s="145"/>
      <c r="AT79" s="145"/>
      <c r="AU79" s="145"/>
      <c r="AV79" s="145"/>
      <c r="AW79" s="145"/>
      <c r="AX79" s="145"/>
      <c r="AY79" s="145"/>
    </row>
    <row r="80" spans="1:51" x14ac:dyDescent="0.25">
      <c r="O80" s="260"/>
      <c r="AS80" s="145"/>
      <c r="AT80" s="145"/>
      <c r="AU80" s="145"/>
      <c r="AV80" s="145"/>
      <c r="AW80" s="145"/>
      <c r="AX80" s="145"/>
      <c r="AY80" s="145"/>
    </row>
    <row r="81" spans="15:51" x14ac:dyDescent="0.25">
      <c r="O81" s="260"/>
      <c r="AS81" s="145"/>
      <c r="AT81" s="145"/>
      <c r="AU81" s="145"/>
      <c r="AV81" s="145"/>
      <c r="AW81" s="145"/>
      <c r="AX81" s="145"/>
      <c r="AY81" s="145"/>
    </row>
    <row r="82" spans="15:51" x14ac:dyDescent="0.25">
      <c r="O82" s="260"/>
      <c r="AS82" s="145"/>
      <c r="AT82" s="145"/>
      <c r="AU82" s="145"/>
      <c r="AV82" s="145"/>
      <c r="AW82" s="145"/>
      <c r="AX82" s="145"/>
      <c r="AY82" s="145"/>
    </row>
    <row r="83" spans="15:51" x14ac:dyDescent="0.25">
      <c r="O83" s="260"/>
      <c r="AS83" s="145"/>
      <c r="AT83" s="145"/>
      <c r="AU83" s="145"/>
      <c r="AV83" s="145"/>
      <c r="AW83" s="145"/>
      <c r="AX83" s="145"/>
      <c r="AY83" s="145"/>
    </row>
    <row r="84" spans="15:51" x14ac:dyDescent="0.25">
      <c r="O84" s="260"/>
      <c r="AS84" s="145"/>
      <c r="AT84" s="145"/>
      <c r="AU84" s="145"/>
      <c r="AV84" s="145"/>
      <c r="AW84" s="145"/>
      <c r="AX84" s="145"/>
      <c r="AY84" s="145"/>
    </row>
    <row r="85" spans="15:51" x14ac:dyDescent="0.25">
      <c r="O85" s="260"/>
      <c r="Q85" s="254"/>
      <c r="AS85" s="145"/>
      <c r="AT85" s="145"/>
      <c r="AU85" s="145"/>
      <c r="AV85" s="145"/>
      <c r="AW85" s="145"/>
      <c r="AX85" s="145"/>
      <c r="AY85" s="145"/>
    </row>
    <row r="86" spans="15:51" x14ac:dyDescent="0.25">
      <c r="O86" s="161"/>
      <c r="P86" s="254"/>
      <c r="Q86" s="254"/>
      <c r="AS86" s="145"/>
      <c r="AT86" s="145"/>
      <c r="AU86" s="145"/>
      <c r="AV86" s="145"/>
      <c r="AW86" s="145"/>
      <c r="AX86" s="145"/>
      <c r="AY86" s="145"/>
    </row>
    <row r="87" spans="15:51" x14ac:dyDescent="0.25">
      <c r="O87" s="161"/>
      <c r="P87" s="254"/>
      <c r="Q87" s="254"/>
      <c r="AS87" s="145"/>
      <c r="AT87" s="145"/>
      <c r="AU87" s="145"/>
      <c r="AV87" s="145"/>
      <c r="AW87" s="145"/>
      <c r="AX87" s="145"/>
      <c r="AY87" s="145"/>
    </row>
    <row r="88" spans="15:51" x14ac:dyDescent="0.25">
      <c r="O88" s="161"/>
      <c r="P88" s="254"/>
      <c r="Q88" s="254"/>
      <c r="AS88" s="145"/>
      <c r="AT88" s="145"/>
      <c r="AU88" s="145"/>
      <c r="AV88" s="145"/>
      <c r="AW88" s="145"/>
      <c r="AX88" s="145"/>
      <c r="AY88" s="145"/>
    </row>
    <row r="89" spans="15:51" x14ac:dyDescent="0.25">
      <c r="O89" s="161"/>
      <c r="P89" s="254"/>
      <c r="Q89" s="254"/>
      <c r="AS89" s="145"/>
      <c r="AT89" s="145"/>
      <c r="AU89" s="145"/>
      <c r="AV89" s="145"/>
      <c r="AW89" s="145"/>
      <c r="AX89" s="145"/>
      <c r="AY89" s="145"/>
    </row>
    <row r="90" spans="15:51" x14ac:dyDescent="0.25">
      <c r="O90" s="161"/>
      <c r="P90" s="254"/>
      <c r="Q90" s="254"/>
      <c r="AS90" s="145"/>
      <c r="AT90" s="145"/>
      <c r="AU90" s="145"/>
      <c r="AV90" s="145"/>
      <c r="AW90" s="145"/>
      <c r="AX90" s="145"/>
      <c r="AY90" s="145"/>
    </row>
    <row r="91" spans="15:51" x14ac:dyDescent="0.25">
      <c r="O91" s="161"/>
      <c r="P91" s="254"/>
      <c r="Q91" s="254"/>
      <c r="AS91" s="145"/>
      <c r="AT91" s="145"/>
      <c r="AU91" s="145"/>
      <c r="AV91" s="145"/>
      <c r="AW91" s="145"/>
      <c r="AX91" s="145"/>
      <c r="AY91" s="145"/>
    </row>
    <row r="92" spans="15:51" x14ac:dyDescent="0.25">
      <c r="O92" s="161"/>
      <c r="P92" s="254"/>
      <c r="Q92" s="254"/>
      <c r="AS92" s="145"/>
      <c r="AT92" s="145"/>
      <c r="AU92" s="145"/>
      <c r="AV92" s="145"/>
      <c r="AW92" s="145"/>
      <c r="AX92" s="145"/>
      <c r="AY92" s="145"/>
    </row>
    <row r="93" spans="15:51" x14ac:dyDescent="0.25">
      <c r="O93" s="161"/>
      <c r="P93" s="254"/>
      <c r="Q93" s="254"/>
      <c r="AS93" s="145"/>
      <c r="AT93" s="145"/>
      <c r="AU93" s="145"/>
      <c r="AV93" s="145"/>
      <c r="AW93" s="145"/>
      <c r="AX93" s="145"/>
      <c r="AY93" s="145"/>
    </row>
    <row r="94" spans="15:51" x14ac:dyDescent="0.25">
      <c r="O94" s="161"/>
      <c r="P94" s="254"/>
      <c r="Q94" s="254"/>
      <c r="AS94" s="145"/>
      <c r="AT94" s="145"/>
      <c r="AU94" s="145"/>
      <c r="AV94" s="145"/>
      <c r="AW94" s="145"/>
      <c r="AX94" s="145"/>
      <c r="AY94" s="145"/>
    </row>
    <row r="95" spans="15:51" x14ac:dyDescent="0.25">
      <c r="O95" s="161"/>
      <c r="P95" s="254"/>
      <c r="Q95" s="254"/>
      <c r="R95" s="254"/>
      <c r="S95" s="254"/>
      <c r="AS95" s="145"/>
      <c r="AT95" s="145"/>
      <c r="AU95" s="145"/>
      <c r="AV95" s="145"/>
      <c r="AW95" s="145"/>
      <c r="AX95" s="145"/>
      <c r="AY95" s="145"/>
    </row>
    <row r="96" spans="15:51" x14ac:dyDescent="0.25">
      <c r="O96" s="161"/>
      <c r="P96" s="254"/>
      <c r="Q96" s="254"/>
      <c r="R96" s="254"/>
      <c r="S96" s="254"/>
      <c r="T96" s="254"/>
      <c r="AS96" s="145"/>
      <c r="AT96" s="145"/>
      <c r="AU96" s="145"/>
      <c r="AV96" s="145"/>
      <c r="AW96" s="145"/>
      <c r="AX96" s="145"/>
      <c r="AY96" s="145"/>
    </row>
    <row r="97" spans="15:51" x14ac:dyDescent="0.25">
      <c r="O97" s="161"/>
      <c r="P97" s="254"/>
      <c r="Q97" s="254"/>
      <c r="R97" s="254"/>
      <c r="S97" s="254"/>
      <c r="T97" s="254"/>
      <c r="AS97" s="145"/>
      <c r="AT97" s="145"/>
      <c r="AU97" s="145"/>
      <c r="AV97" s="145"/>
      <c r="AW97" s="145"/>
      <c r="AX97" s="145"/>
      <c r="AY97" s="145"/>
    </row>
    <row r="98" spans="15:51" x14ac:dyDescent="0.25">
      <c r="O98" s="161"/>
      <c r="P98" s="254"/>
      <c r="T98" s="254"/>
      <c r="AS98" s="145"/>
      <c r="AT98" s="145"/>
      <c r="AU98" s="145"/>
      <c r="AV98" s="145"/>
      <c r="AW98" s="145"/>
      <c r="AX98" s="145"/>
      <c r="AY98" s="145"/>
    </row>
    <row r="99" spans="15:51" x14ac:dyDescent="0.25">
      <c r="O99" s="254"/>
      <c r="Q99" s="254"/>
      <c r="R99" s="254"/>
      <c r="S99" s="254"/>
      <c r="AS99" s="145"/>
      <c r="AT99" s="145"/>
      <c r="AU99" s="145"/>
      <c r="AV99" s="145"/>
      <c r="AW99" s="145"/>
      <c r="AX99" s="145"/>
      <c r="AY99" s="145"/>
    </row>
    <row r="100" spans="15:51" x14ac:dyDescent="0.25">
      <c r="O100" s="161"/>
      <c r="P100" s="254"/>
      <c r="Q100" s="254"/>
      <c r="R100" s="254"/>
      <c r="S100" s="254"/>
      <c r="T100" s="254"/>
      <c r="AS100" s="145"/>
      <c r="AT100" s="145"/>
      <c r="AU100" s="145"/>
      <c r="AV100" s="145"/>
      <c r="AW100" s="145"/>
      <c r="AX100" s="145"/>
      <c r="AY100" s="145"/>
    </row>
    <row r="101" spans="15:51" x14ac:dyDescent="0.25">
      <c r="O101" s="161"/>
      <c r="P101" s="254"/>
      <c r="Q101" s="254"/>
      <c r="R101" s="254"/>
      <c r="S101" s="254"/>
      <c r="T101" s="254"/>
      <c r="U101" s="254"/>
      <c r="AS101" s="145"/>
      <c r="AT101" s="145"/>
      <c r="AU101" s="145"/>
      <c r="AV101" s="145"/>
      <c r="AW101" s="145"/>
      <c r="AX101" s="145"/>
      <c r="AY101" s="145"/>
    </row>
    <row r="102" spans="15:51" x14ac:dyDescent="0.25">
      <c r="O102" s="161"/>
      <c r="P102" s="254"/>
      <c r="T102" s="254"/>
      <c r="U102" s="254"/>
      <c r="AS102" s="145"/>
      <c r="AT102" s="145"/>
      <c r="AU102" s="145"/>
      <c r="AV102" s="145"/>
      <c r="AW102" s="145"/>
      <c r="AX102" s="145"/>
      <c r="AY102" s="145"/>
    </row>
    <row r="114" spans="45:51" x14ac:dyDescent="0.25">
      <c r="AS114" s="145"/>
      <c r="AT114" s="145"/>
      <c r="AU114" s="145"/>
      <c r="AV114" s="145"/>
      <c r="AW114" s="145"/>
      <c r="AX114" s="145"/>
      <c r="AY114" s="145"/>
    </row>
  </sheetData>
  <protectedRanges>
    <protectedRange sqref="N58:R58 B66 S60:T66 B58:B63 S54:T57 N61:R66 T42 T51:T53" name="Range2_12_5_1_1_5"/>
    <protectedRange sqref="L10 L6 D6 D8 AD8 AF8 O8:U8 AJ8:AR8 AF10 AR11:AR34 L24:N31 E23:E34 G23:G34 N32:N34 N10:N23 E11:G22 O16:T34 R11:Y11 AA11:AA15 AC11:AF15 R12:T15 V12:Y15 U12:U34 V16:AG34" name="Range1_16_3_1_1_2"/>
    <protectedRange sqref="I63 J61:M66 J58:M58 I66" name="Range2_2_12_2_1_1_1"/>
    <protectedRange sqref="L16:M23" name="Range1_1_1_1_10_1_1_1_1"/>
    <protectedRange sqref="L32:M34" name="Range1_1_10_1_1_1_1"/>
    <protectedRange sqref="K11:L15 K16:K34 I11:I15 I16:J24 I25:I34 J25" name="Range1_1_2_1_10_2_1_1_1"/>
    <protectedRange sqref="M11:M15" name="Range1_2_1_2_1_10_1_1_1_1"/>
    <protectedRange sqref="G65:H65 F66 E65" name="Range2_2_2_9_2_1_1_1"/>
    <protectedRange sqref="D63 D66:D67" name="Range2_1_1_1_1_1_9_2_1_1_1"/>
    <protectedRange sqref="Q10" name="Range1_17_1_1_1_1"/>
    <protectedRange sqref="AG10" name="Range1_18_1_1_1_1"/>
    <protectedRange sqref="C64 C66" name="Range2_4_1_1_1_1"/>
    <protectedRange sqref="AS16:AS34" name="Range1_1_1_1_1"/>
    <protectedRange sqref="P3:U5" name="Range1_16_1_1_1_1_1"/>
    <protectedRange sqref="C67 C65 C62" name="Range2_1_3_1_1_1"/>
    <protectedRange sqref="H11:H34" name="Range1_1_1_1_1_1_1_1"/>
    <protectedRange sqref="B64:B65 J59:R60 D64:D65 I64:I65 Z57:Z58 S58:Y59 AA58:AU59 E66:E67 G66:H67 F67" name="Range2_2_1_10_1_1_1_2_1"/>
    <protectedRange sqref="C63" name="Range2_2_1_10_2_1_1_1_1"/>
    <protectedRange sqref="R54:R57 G62:H62 D60 F63 E62" name="Range2_12_1_6_1_1_1"/>
    <protectedRange sqref="I60:I62 G63:H64 G58:H58 E63:E64 F64:F65 F58:F59 E58" name="Range2_2_12_1_7_1_1_2"/>
    <protectedRange sqref="D61:D62" name="Range2_1_1_1_1_11_1_2_1_1_2"/>
    <protectedRange sqref="E59 G59:H59 F60" name="Range2_2_2_9_1_1_1_1_1"/>
    <protectedRange sqref="C61" name="Range2_1_1_2_1_1_1"/>
    <protectedRange sqref="C60" name="Range2_1_2_2_1_1_1"/>
    <protectedRange sqref="C59" name="Range2_3_2_1_1_1"/>
    <protectedRange sqref="C58" name="Range2_5_1_1_1_1"/>
    <protectedRange sqref="E60:E61 F61:F62 G60:H61 I58:I59" name="Range2_2_1_1_1_1_1"/>
    <protectedRange sqref="D58:D59" name="Range2_1_1_1_1_1_1_1_1_1"/>
    <protectedRange sqref="AS11:AS15" name="Range1_4_1_1_1_1_1"/>
    <protectedRange sqref="J11:J15 J26:J34" name="Range1_1_2_1_10_1_1_1_1_1"/>
    <protectedRange sqref="R73" name="Range2_2_1_10_1_1_1_1_1_1"/>
    <protectedRange sqref="T41" name="Range2_12_5_1_1_4_2"/>
    <protectedRange sqref="B41:B42" name="Range2_12_5_1_1_1_2"/>
    <protectedRange sqref="E41:H41" name="Range2_2_12_1_7_1_1_1_1"/>
    <protectedRange sqref="D41" name="Range2_3_2_1_3_1_1_2_10_1_1_1_1_1_1"/>
    <protectedRange sqref="C41" name="Range2_1_1_1_1_11_1_2_1_1_1_1"/>
    <protectedRange sqref="S39:S40" name="Range2_12_3_1_1_1_1_1"/>
    <protectedRange sqref="D39:H39 N39:R40" name="Range2_12_1_3_1_1_1_1_1"/>
    <protectedRange sqref="I39:M39 E40:M40" name="Range2_2_12_1_6_1_1_1_1_1"/>
    <protectedRange sqref="D40" name="Range2_1_1_1_1_11_1_1_1_1_1_1_1"/>
    <protectedRange sqref="C40" name="Range2_1_2_1_1_1_1_1_1"/>
    <protectedRange sqref="C39" name="Range2_3_1_1_1_1_1_1"/>
    <protectedRange sqref="S41" name="Range2_12_5_1_1_4_1_1"/>
    <protectedRange sqref="Q41:R41" name="Range2_12_1_5_1_1_1_1_1_1"/>
    <protectedRange sqref="N41:P41" name="Range2_12_1_2_2_1_1_1_1_1_1"/>
    <protectedRange sqref="K41:M41" name="Range2_2_12_1_4_2_1_1_1_1_1_1"/>
    <protectedRange sqref="G42:H42" name="Range2_2_12_1_3_1_1_1_1_1_4_1_1_1"/>
    <protectedRange sqref="E42:F42" name="Range2_2_12_1_7_1_1_3_1_1_1"/>
    <protectedRange sqref="I41:J41" name="Range2_2_12_1_4_2_1_1_1_2_1_1_1"/>
    <protectedRange sqref="S42" name="Range2_12_5_1_1_2_3_1_1"/>
    <protectedRange sqref="Q42:R42" name="Range2_12_1_6_1_1_1_1_2_1_1"/>
    <protectedRange sqref="N42:P42" name="Range2_12_1_2_3_1_1_1_1_2_1_1"/>
    <protectedRange sqref="I42:M42" name="Range2_2_12_1_4_3_1_1_1_1_2_1_1"/>
    <protectedRange sqref="D42" name="Range2_2_12_1_3_1_2_1_1_1_2_1_2_1_1"/>
    <protectedRange sqref="S53" name="Range2_12_5_1_1_5_1_1_1"/>
    <protectedRange sqref="S51:S52" name="Range2_12_2_1_1_1_2_1_1_2"/>
    <protectedRange sqref="R53" name="Range2_12_1_6_1_1_4_1_1_1_1_1_1_1_1_1_1_1"/>
    <protectedRange sqref="R52" name="Range2_12_1_4_1_1_1_1_1_1_1_1_1_1_1_1_1_1_1"/>
    <protectedRange sqref="Q51:R51" name="Range2_12_1_6_1_1_1_2_3_1_1_3_1_1_1_1_1_1_2"/>
    <protectedRange sqref="N51:P51" name="Range2_12_1_2_3_1_1_1_2_3_1_1_3_1_1_1_1_1_1_2"/>
    <protectedRange sqref="J51:M51" name="Range2_2_12_1_4_3_1_1_1_3_3_1_1_3_1_1_1_1_1_1_2"/>
    <protectedRange sqref="I51" name="Range2_2_12_1_7_1_1_5_2_1_1_1_1_1_1_1_1_1_1_1_1"/>
    <protectedRange sqref="D51:E51" name="Range2_2_12_1_3_1_2_1_1_1_2_1_1_1_1_3_1_1_1_1_1_1_1"/>
    <protectedRange sqref="F51" name="Range2_2_12_1_3_1_2_1_1_1_3_1_1_1_1_1_3_1_1_1_1_1_1_1"/>
    <protectedRange sqref="T49:T50" name="Range2_12_5_1_1_3_1"/>
    <protectedRange sqref="S49" name="Range2_12_4_1_1_1_4_2_2_2_1"/>
    <protectedRange sqref="Q49:R49" name="Range2_12_1_6_1_1_1_2_3_2_1_1_3_1"/>
    <protectedRange sqref="N49:P49" name="Range2_12_1_2_3_1_1_1_2_3_2_1_1_3_1"/>
    <protectedRange sqref="K49:M49" name="Range2_2_12_1_4_3_1_1_1_3_3_2_1_1_3_1"/>
    <protectedRange sqref="J49" name="Range2_2_12_1_4_3_1_1_1_3_2_1_2_2_1"/>
    <protectedRange sqref="S50" name="Range2_12_2_1_1_1_2_1_1_1_1"/>
    <protectedRange sqref="G49:H50" name="Range2_2_12_1_3_1_2_1_1_1_2_1_1_1_1_1_1_2_1_1_1"/>
    <protectedRange sqref="D49:E50" name="Range2_2_12_1_3_1_2_1_1_1_2_1_1_1_1_3_1_1_1_1_1"/>
    <protectedRange sqref="F49:F50" name="Range2_2_12_1_3_1_2_1_1_1_3_1_1_1_1_1_3_1_1_1_1_1"/>
    <protectedRange sqref="Q50:R50" name="Range2_12_1_6_1_1_1_2_3_1_1_3_1_1_1_1_1_1_1_1"/>
    <protectedRange sqref="N50:P50" name="Range2_12_1_2_3_1_1_1_2_3_1_1_3_1_1_1_1_1_1_1_1"/>
    <protectedRange sqref="J50:M50" name="Range2_2_12_1_4_3_1_1_1_3_3_1_1_3_1_1_1_1_1_1_1_1"/>
    <protectedRange sqref="I49:I50" name="Range2_2_12_1_4_3_1_1_1_2_1_2_1_1_3_1_1_1_1_1_1_1"/>
    <protectedRange sqref="G51:H51" name="Range2_2_12_1_3_1_2_1_1_1_2_1_3_1_1_3_1_1_1_1_1_1_1_1"/>
    <protectedRange sqref="T48" name="Range2_12_5_1_1_2_1_1_1"/>
    <protectedRange sqref="T43:T45" name="Range2_12_5_1_1_3_1_1_1_1_1_1"/>
    <protectedRange sqref="S43:S45" name="Range2_12_5_1_1_2_3_1_1_1_1_1_1_1_1"/>
    <protectedRange sqref="Q43:R45" name="Range2_12_1_6_1_1_1_1_2_1_1_1_1_1_1_1"/>
    <protectedRange sqref="N43:P45" name="Range2_12_1_2_3_1_1_1_1_2_1_1_1_1_1_1_1"/>
    <protectedRange sqref="I43:M45" name="Range2_2_12_1_4_3_1_1_1_1_2_1_1_1_1_1_1_1"/>
    <protectedRange sqref="E43:H45" name="Range2_2_12_1_3_1_2_1_1_1_1_2_1_1_1_1_1_1_1"/>
    <protectedRange sqref="D43:D45" name="Range2_2_12_1_3_1_2_1_1_1_2_1_2_3_1_1_1_1_1"/>
    <protectedRange sqref="T46" name="Range2_12_5_1_1_2_1_1_1_1_1_1_1_1"/>
    <protectedRange sqref="S46" name="Range2_12_4_1_1_1_4_2_1_1_1_1_1_1_1"/>
    <protectedRange sqref="Q46:R46" name="Range2_12_1_6_1_1_1_2_3_2_1_1_1_1_1_1_1"/>
    <protectedRange sqref="N46:P46" name="Range2_12_1_2_3_1_1_1_2_3_2_1_1_1_1_1_1_1"/>
    <protectedRange sqref="J46:M46" name="Range2_2_12_1_4_3_1_1_1_3_3_2_1_1_1_1_1_1_1"/>
    <protectedRange sqref="I46" name="Range2_2_12_1_4_3_1_1_1_2_1_2_2_1_1_1_1_1_1"/>
    <protectedRange sqref="G46:H46 D46:E46" name="Range2_2_12_1_3_1_2_1_1_1_2_1_3_2_1_1_1_1_1_1"/>
    <protectedRange sqref="F46" name="Range2_2_12_1_3_1_2_1_1_1_1_1_2_2_1_1_1_1_1_1"/>
    <protectedRange sqref="T47" name="Range2_12_5_1_1_6_1_1_1_1_1_1_1_1"/>
    <protectedRange sqref="S47" name="Range2_12_5_1_1_5_3_1_1_1_1_1_1_1_1"/>
    <protectedRange sqref="Q47:R47" name="Range2_12_1_6_1_1_1_2_3_2_1_1_2_1_1_1_1_1_1"/>
    <protectedRange sqref="N47:P47" name="Range2_12_1_2_3_1_1_1_2_3_2_1_1_2_1_1_1_1_1_1"/>
    <protectedRange sqref="J47:M47" name="Range2_2_12_1_4_3_1_1_1_3_3_2_1_1_2_1_1_1_1_1_1"/>
    <protectedRange sqref="I47" name="Range2_2_12_1_4_3_1_1_1_2_1_2_2_1_2_1_1_1_1_1_1"/>
    <protectedRange sqref="G47:H47 D47:E47" name="Range2_2_12_1_3_1_2_1_1_1_2_1_3_2_1_2_1_1_1_1_1_1"/>
    <protectedRange sqref="F47" name="Range2_2_12_1_3_1_2_1_1_1_1_1_2_2_1_2_1_1_1_1_1_1"/>
    <protectedRange sqref="B43:B45" name="Range2_12_5_1_1_1_2_2_1_1_1_1_1_1_1_1_1"/>
    <protectedRange sqref="B46" name="Range2_12_5_1_1_1_3_1_1_1_1_1_1_1_1_1_1"/>
    <protectedRange sqref="S48" name="Range2_12_4_1_1_1_4_2_2_1_1_1"/>
    <protectedRange sqref="Q48:R48" name="Range2_12_1_6_1_1_1_2_3_2_1_1_1_1_1"/>
    <protectedRange sqref="N48:P48" name="Range2_12_1_2_3_1_1_1_2_3_2_1_1_1_1_1"/>
    <protectedRange sqref="K48:M48" name="Range2_2_12_1_4_3_1_1_1_3_3_2_1_1_1_1_1"/>
    <protectedRange sqref="J48" name="Range2_2_12_1_4_3_1_1_1_3_2_1_2_1_1_1"/>
    <protectedRange sqref="D48:E48" name="Range2_2_12_1_3_1_2_1_1_1_2_1_2_3_2_1_1_1"/>
    <protectedRange sqref="I48" name="Range2_2_12_1_4_2_1_1_1_4_1_2_1_1_1_2_1_1_1"/>
    <protectedRange sqref="F48:H48" name="Range2_2_12_1_3_1_1_1_1_1_4_1_2_1_2_1_2_1_1_1"/>
    <protectedRange sqref="B51" name="Range2_12_5_1_1_1_2_1_1_1_1_1_1_1_1"/>
    <protectedRange sqref="B50" name="Range2_12_5_1_1_2_1_4_1_1_1_2_1_1_1_1_1_1_1_1"/>
    <protectedRange sqref="N55:Q57" name="Range2_12_1_6_1_1_2"/>
    <protectedRange sqref="D56:D57 I55:M57 G57:H57 E57" name="Range2_2_12_1_7_1_1_3"/>
    <protectedRange sqref="C57" name="Range2_1_1_2_1_1_2"/>
    <protectedRange sqref="F56:F57 E56 G56:H56" name="Range2_2_12_1_1_1_1_1_2"/>
    <protectedRange sqref="C56" name="Range2_1_4_2_1_1_1_2"/>
    <protectedRange sqref="N54:Q54" name="Range2_12_1_6_1_1_4_1_1_1_1_1_1_1_1_1_1_2"/>
    <protectedRange sqref="J54:M54" name="Range2_2_12_1_7_1_1_6_1_1_1_1_1_1_1_1_1_1_2"/>
    <protectedRange sqref="I54" name="Range2_2_12_1_4_3_1_1_1_5_1_1_1_1_1_1_1_1_1_1_1_2"/>
    <protectedRange sqref="G55:H55" name="Range2_2_12_1_3_1_2_1_1_1_2_1_1_1_1_1_1_2_1_1_1_1_2"/>
    <protectedRange sqref="Q53" name="Range2_12_1_4_1_1_1_1_1_1_1_1_1_1_1_1_1_1_2"/>
    <protectedRange sqref="N53:P53" name="Range2_12_1_2_1_1_1_1_1_1_1_1_1_1_1_1_1_1_1_2"/>
    <protectedRange sqref="J53:M53" name="Range2_2_12_1_4_1_1_1_1_1_1_1_1_1_1_1_1_1_1_1_2"/>
    <protectedRange sqref="Q52" name="Range2_12_1_6_1_1_1_2_3_1_1_3_1_1_1_1_1_1_3"/>
    <protectedRange sqref="N52:P52" name="Range2_12_1_2_3_1_1_1_2_3_1_1_3_1_1_1_1_1_1_3"/>
    <protectedRange sqref="I53 J52:M52" name="Range2_2_12_1_4_3_1_1_1_3_3_1_1_3_1_1_1_1_1_1_3"/>
    <protectedRange sqref="D55:E55 G54:H54" name="Range2_2_12_1_3_1_2_1_1_1_3_1_1_1_1_1_1_1_2_1_1_2"/>
    <protectedRange sqref="I52" name="Range2_2_12_1_7_1_1_5_2_1_1_1_1_1_1_1_1_1_1_1_2"/>
    <protectedRange sqref="D53:E54 G53:H53 F55" name="Range2_2_12_1_3_3_1_1_1_2_1_1_1_1_1_1_1_1_1_1_1_2"/>
    <protectedRange sqref="F53:F54" name="Range2_2_12_1_3_1_2_1_1_1_2_1_3_1_1_3_1_1_1_1_1_1_3"/>
    <protectedRange sqref="D52:E52" name="Range2_2_12_1_3_1_2_1_1_1_2_1_1_1_1_3_1_1_1_1_1_1_2"/>
    <protectedRange sqref="F52" name="Range2_2_12_1_3_1_2_1_1_1_3_1_1_1_1_1_3_1_1_1_1_1_1_2"/>
    <protectedRange sqref="G52:H52" name="Range2_2_12_1_3_1_2_1_1_1_2_1_3_1_1_3_1_1_1_1_1_1_1_2"/>
    <protectedRange sqref="B52" name="Range2_12_5_1_1_1_2_1_1_1_1_1_1_1_1_1"/>
    <protectedRange sqref="B55:B57" name="Range2_12_5_1_1_2_1_3"/>
    <protectedRange sqref="B53" name="Range2_12_5_1_1_2_2_1_3_1_1_1_1_1_1_1_1_1_1_1_1"/>
    <protectedRange sqref="B54" name="Range2_12_5_1_1_2_1_4_1_1_1_2_1_1_1_1_1_1_1_1_1"/>
    <protectedRange sqref="O11:O15" name="Range1_16_3_1_1"/>
    <protectedRange sqref="P11:P15" name="Range1_16_3_1_1_1"/>
    <protectedRange sqref="Q11:Q15" name="Range1_16_3_1_1_3"/>
    <protectedRange sqref="Z11:Z15" name="Range1_16_3_1_1_4"/>
    <protectedRange sqref="AB11:AB15" name="Range1_16_3_1_1_5"/>
    <protectedRange sqref="AG11:AG15" name="Range1_16_3_1_1_6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Y15 AA11:AA15 AC11:AE15 X16:AE34">
    <cfRule type="containsText" dxfId="944" priority="21" operator="containsText" text="N/A">
      <formula>NOT(ISERROR(SEARCH("N/A",X11)))</formula>
    </cfRule>
    <cfRule type="cellIs" dxfId="943" priority="39" operator="equal">
      <formula>0</formula>
    </cfRule>
  </conditionalFormatting>
  <conditionalFormatting sqref="X11:Y15 AA11:AA15 AC11:AE15 X16:AE34">
    <cfRule type="cellIs" dxfId="942" priority="38" operator="greaterThanOrEqual">
      <formula>1185</formula>
    </cfRule>
  </conditionalFormatting>
  <conditionalFormatting sqref="X11:Y15 AA11:AA15 AC11:AE15 X16:AE34">
    <cfRule type="cellIs" dxfId="941" priority="37" operator="between">
      <formula>0.1</formula>
      <formula>1184</formula>
    </cfRule>
  </conditionalFormatting>
  <conditionalFormatting sqref="X8 AJ11:AO14 AJ15:AL15 AJ16:AJ34 AK17:AK32 AL16:AL34 AM33:AN34 AM15:AO32">
    <cfRule type="cellIs" dxfId="940" priority="36" operator="equal">
      <formula>0</formula>
    </cfRule>
  </conditionalFormatting>
  <conditionalFormatting sqref="X8 AJ11:AO14 AJ15:AL15 AJ16:AJ34 AK17:AK32 AL16:AL34 AM33:AN34 AM15:AO32">
    <cfRule type="cellIs" dxfId="939" priority="35" operator="greaterThan">
      <formula>1179</formula>
    </cfRule>
  </conditionalFormatting>
  <conditionalFormatting sqref="X8 AJ11:AO14 AJ15:AL15 AJ16:AJ34 AK17:AK32 AL16:AL34 AM33:AN34 AM15:AO32">
    <cfRule type="cellIs" dxfId="938" priority="34" operator="greaterThan">
      <formula>99</formula>
    </cfRule>
  </conditionalFormatting>
  <conditionalFormatting sqref="X8 AJ11:AO14 AJ15:AL15 AJ16:AJ34 AK17:AK32 AL16:AL34 AM33:AN34 AM15:AO32">
    <cfRule type="cellIs" dxfId="937" priority="33" operator="greaterThan">
      <formula>0.99</formula>
    </cfRule>
  </conditionalFormatting>
  <conditionalFormatting sqref="AB8">
    <cfRule type="cellIs" dxfId="936" priority="32" operator="equal">
      <formula>0</formula>
    </cfRule>
  </conditionalFormatting>
  <conditionalFormatting sqref="AB8">
    <cfRule type="cellIs" dxfId="935" priority="31" operator="greaterThan">
      <formula>1179</formula>
    </cfRule>
  </conditionalFormatting>
  <conditionalFormatting sqref="AB8">
    <cfRule type="cellIs" dxfId="934" priority="30" operator="greaterThan">
      <formula>99</formula>
    </cfRule>
  </conditionalFormatting>
  <conditionalFormatting sqref="AB8">
    <cfRule type="cellIs" dxfId="933" priority="29" operator="greaterThan">
      <formula>0.99</formula>
    </cfRule>
  </conditionalFormatting>
  <conditionalFormatting sqref="AQ11:AQ34 AK33 AK16 AO33:AO34">
    <cfRule type="cellIs" dxfId="932" priority="28" operator="equal">
      <formula>0</formula>
    </cfRule>
  </conditionalFormatting>
  <conditionalFormatting sqref="AQ11:AQ34 AK33 AK16 AO33:AO34">
    <cfRule type="cellIs" dxfId="931" priority="27" operator="greaterThan">
      <formula>1179</formula>
    </cfRule>
  </conditionalFormatting>
  <conditionalFormatting sqref="AQ11:AQ34 AK33 AK16 AO33:AO34">
    <cfRule type="cellIs" dxfId="930" priority="26" operator="greaterThan">
      <formula>99</formula>
    </cfRule>
  </conditionalFormatting>
  <conditionalFormatting sqref="AQ11:AQ34 AK33 AK16 AO33:AO34">
    <cfRule type="cellIs" dxfId="929" priority="25" operator="greaterThan">
      <formula>0.99</formula>
    </cfRule>
  </conditionalFormatting>
  <conditionalFormatting sqref="AI11:AI34">
    <cfRule type="cellIs" dxfId="928" priority="24" operator="greaterThan">
      <formula>$AI$8</formula>
    </cfRule>
  </conditionalFormatting>
  <conditionalFormatting sqref="AH11:AH34">
    <cfRule type="cellIs" dxfId="927" priority="22" operator="greaterThan">
      <formula>$AH$8</formula>
    </cfRule>
    <cfRule type="cellIs" dxfId="926" priority="23" operator="greaterThan">
      <formula>$AH$8</formula>
    </cfRule>
  </conditionalFormatting>
  <conditionalFormatting sqref="AP33:AP34">
    <cfRule type="cellIs" dxfId="925" priority="20" operator="equal">
      <formula>0</formula>
    </cfRule>
  </conditionalFormatting>
  <conditionalFormatting sqref="AP33:AP34">
    <cfRule type="cellIs" dxfId="924" priority="19" operator="greaterThan">
      <formula>1179</formula>
    </cfRule>
  </conditionalFormatting>
  <conditionalFormatting sqref="AP33:AP34">
    <cfRule type="cellIs" dxfId="923" priority="18" operator="greaterThan">
      <formula>99</formula>
    </cfRule>
  </conditionalFormatting>
  <conditionalFormatting sqref="AP33:AP34">
    <cfRule type="cellIs" dxfId="922" priority="17" operator="greaterThan">
      <formula>0.99</formula>
    </cfRule>
  </conditionalFormatting>
  <conditionalFormatting sqref="AK34">
    <cfRule type="cellIs" dxfId="921" priority="16" operator="equal">
      <formula>0</formula>
    </cfRule>
  </conditionalFormatting>
  <conditionalFormatting sqref="AK34">
    <cfRule type="cellIs" dxfId="920" priority="15" operator="greaterThan">
      <formula>1179</formula>
    </cfRule>
  </conditionalFormatting>
  <conditionalFormatting sqref="AK34">
    <cfRule type="cellIs" dxfId="919" priority="14" operator="greaterThan">
      <formula>99</formula>
    </cfRule>
  </conditionalFormatting>
  <conditionalFormatting sqref="AK34">
    <cfRule type="cellIs" dxfId="918" priority="13" operator="greaterThan">
      <formula>0.99</formula>
    </cfRule>
  </conditionalFormatting>
  <conditionalFormatting sqref="Z11:Z15">
    <cfRule type="containsText" dxfId="917" priority="9" operator="containsText" text="N/A">
      <formula>NOT(ISERROR(SEARCH("N/A",Z11)))</formula>
    </cfRule>
    <cfRule type="cellIs" dxfId="916" priority="12" operator="equal">
      <formula>0</formula>
    </cfRule>
  </conditionalFormatting>
  <conditionalFormatting sqref="Z11:Z15">
    <cfRule type="cellIs" dxfId="915" priority="11" operator="greaterThanOrEqual">
      <formula>1185</formula>
    </cfRule>
  </conditionalFormatting>
  <conditionalFormatting sqref="Z11:Z15">
    <cfRule type="cellIs" dxfId="914" priority="10" operator="between">
      <formula>0.1</formula>
      <formula>1184</formula>
    </cfRule>
  </conditionalFormatting>
  <conditionalFormatting sqref="AB11:AB15">
    <cfRule type="containsText" dxfId="913" priority="5" operator="containsText" text="N/A">
      <formula>NOT(ISERROR(SEARCH("N/A",AB11)))</formula>
    </cfRule>
    <cfRule type="cellIs" dxfId="912" priority="8" operator="equal">
      <formula>0</formula>
    </cfRule>
  </conditionalFormatting>
  <conditionalFormatting sqref="AB11:AB15">
    <cfRule type="cellIs" dxfId="911" priority="7" operator="greaterThanOrEqual">
      <formula>1185</formula>
    </cfRule>
  </conditionalFormatting>
  <conditionalFormatting sqref="AB11:AB15">
    <cfRule type="cellIs" dxfId="910" priority="6" operator="between">
      <formula>0.1</formula>
      <formula>1184</formula>
    </cfRule>
  </conditionalFormatting>
  <conditionalFormatting sqref="AP11:AP32">
    <cfRule type="cellIs" dxfId="909" priority="4" operator="equal">
      <formula>0</formula>
    </cfRule>
  </conditionalFormatting>
  <conditionalFormatting sqref="AP11:AP32">
    <cfRule type="cellIs" dxfId="908" priority="3" operator="greaterThan">
      <formula>1179</formula>
    </cfRule>
  </conditionalFormatting>
  <conditionalFormatting sqref="AP11:AP32">
    <cfRule type="cellIs" dxfId="907" priority="2" operator="greaterThan">
      <formula>99</formula>
    </cfRule>
  </conditionalFormatting>
  <conditionalFormatting sqref="AP11:AP32">
    <cfRule type="cellIs" dxfId="906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5"/>
  <sheetViews>
    <sheetView showGridLines="0" topLeftCell="A36" zoomScaleNormal="100" workbookViewId="0">
      <selection activeCell="T52" sqref="T52"/>
    </sheetView>
  </sheetViews>
  <sheetFormatPr defaultRowHeight="15" x14ac:dyDescent="0.25"/>
  <cols>
    <col min="1" max="1" width="7.140625" style="145" customWidth="1"/>
    <col min="2" max="2" width="10.5703125" style="145" customWidth="1"/>
    <col min="3" max="3" width="14" style="145" customWidth="1"/>
    <col min="4" max="7" width="9.140625" style="145"/>
    <col min="8" max="8" width="20.42578125" style="145" customWidth="1"/>
    <col min="9" max="10" width="9.140625" style="145"/>
    <col min="11" max="11" width="9" style="145" customWidth="1"/>
    <col min="12" max="14" width="9.140625" style="145" hidden="1" customWidth="1"/>
    <col min="15" max="16" width="9.140625" style="145"/>
    <col min="17" max="18" width="9.140625" style="145" customWidth="1"/>
    <col min="19" max="32" width="9.140625" style="145"/>
    <col min="33" max="33" width="10.42578125" style="145" bestFit="1" customWidth="1"/>
    <col min="34" max="44" width="9.140625" style="145"/>
    <col min="45" max="45" width="83.85546875" style="161" customWidth="1"/>
    <col min="46" max="47" width="9.140625" style="254"/>
    <col min="48" max="48" width="29.7109375" style="254" customWidth="1"/>
    <col min="49" max="49" width="22" style="254" customWidth="1"/>
    <col min="50" max="50" width="9.140625" style="254"/>
    <col min="51" max="51" width="38.5703125" style="254" bestFit="1" customWidth="1"/>
    <col min="52" max="16384" width="9.140625" style="145"/>
  </cols>
  <sheetData>
    <row r="2" spans="2:51" ht="21" x14ac:dyDescent="0.25">
      <c r="B2" s="151"/>
      <c r="C2" s="254"/>
      <c r="D2" s="254"/>
      <c r="E2" s="152"/>
      <c r="F2" s="152"/>
      <c r="G2" s="254"/>
      <c r="H2" s="153"/>
      <c r="I2" s="153"/>
      <c r="J2" s="254"/>
      <c r="K2" s="153"/>
      <c r="L2" s="153"/>
      <c r="M2" s="254"/>
      <c r="N2" s="254"/>
      <c r="O2" s="154"/>
      <c r="P2" s="155" t="s">
        <v>0</v>
      </c>
      <c r="Q2" s="155"/>
      <c r="R2" s="156"/>
      <c r="S2" s="157"/>
      <c r="T2" s="158"/>
      <c r="U2" s="158"/>
      <c r="V2" s="159"/>
      <c r="W2" s="160"/>
      <c r="X2" s="158"/>
      <c r="Y2" s="158"/>
      <c r="Z2" s="158"/>
      <c r="AA2" s="158"/>
      <c r="AB2" s="158"/>
      <c r="AC2" s="158"/>
      <c r="AD2" s="158"/>
      <c r="AE2" s="158"/>
      <c r="AM2" s="254"/>
      <c r="AN2" s="254"/>
      <c r="AO2" s="254"/>
      <c r="AP2" s="254"/>
      <c r="AQ2" s="254"/>
      <c r="AR2" s="254"/>
    </row>
    <row r="3" spans="2:51" ht="21" x14ac:dyDescent="0.25">
      <c r="B3" s="162" t="s">
        <v>1</v>
      </c>
      <c r="C3" s="162"/>
      <c r="D3" s="162"/>
      <c r="E3" s="254"/>
      <c r="F3" s="153"/>
      <c r="G3" s="153"/>
      <c r="H3" s="254"/>
      <c r="I3" s="254"/>
      <c r="J3" s="254"/>
      <c r="K3" s="163"/>
      <c r="L3" s="164"/>
      <c r="M3" s="254"/>
      <c r="N3" s="254"/>
      <c r="O3" s="165" t="s">
        <v>2</v>
      </c>
      <c r="P3" s="367" t="s">
        <v>134</v>
      </c>
      <c r="Q3" s="368"/>
      <c r="R3" s="368"/>
      <c r="S3" s="368"/>
      <c r="T3" s="368"/>
      <c r="U3" s="369"/>
      <c r="V3" s="166"/>
      <c r="W3" s="166"/>
      <c r="X3" s="166"/>
      <c r="Y3" s="166"/>
      <c r="Z3" s="166"/>
      <c r="AH3" s="254"/>
      <c r="AI3" s="254"/>
      <c r="AJ3" s="254"/>
      <c r="AK3" s="254"/>
      <c r="AL3" s="161"/>
      <c r="AM3" s="254"/>
      <c r="AN3" s="254"/>
      <c r="AO3" s="254"/>
      <c r="AP3" s="254"/>
      <c r="AQ3" s="254"/>
      <c r="AR3" s="254"/>
      <c r="AS3" s="254"/>
    </row>
    <row r="4" spans="2:51" x14ac:dyDescent="0.25">
      <c r="B4" s="167" t="s">
        <v>4</v>
      </c>
      <c r="C4" s="167"/>
      <c r="D4" s="167"/>
      <c r="E4" s="254"/>
      <c r="F4" s="168"/>
      <c r="G4" s="254"/>
      <c r="H4" s="254"/>
      <c r="I4" s="254"/>
      <c r="J4" s="254"/>
      <c r="K4" s="254"/>
      <c r="L4" s="254"/>
      <c r="M4" s="254"/>
      <c r="N4" s="254"/>
      <c r="O4" s="165" t="s">
        <v>5</v>
      </c>
      <c r="P4" s="367" t="s">
        <v>134</v>
      </c>
      <c r="Q4" s="368"/>
      <c r="R4" s="368"/>
      <c r="S4" s="368"/>
      <c r="T4" s="368"/>
      <c r="U4" s="369"/>
      <c r="V4" s="166"/>
      <c r="W4" s="166"/>
      <c r="X4" s="166"/>
      <c r="Y4" s="166"/>
      <c r="Z4" s="166"/>
      <c r="AH4" s="254"/>
      <c r="AI4" s="254"/>
      <c r="AJ4" s="254"/>
      <c r="AK4" s="254"/>
      <c r="AL4" s="161"/>
      <c r="AM4" s="254"/>
      <c r="AN4" s="254"/>
      <c r="AO4" s="254"/>
      <c r="AP4" s="254"/>
      <c r="AQ4" s="254"/>
      <c r="AR4" s="254"/>
      <c r="AS4" s="254"/>
    </row>
    <row r="5" spans="2:51" x14ac:dyDescent="0.25">
      <c r="B5" s="254"/>
      <c r="C5" s="254"/>
      <c r="D5" s="254"/>
      <c r="E5" s="169"/>
      <c r="F5" s="169"/>
      <c r="G5" s="254"/>
      <c r="H5" s="254"/>
      <c r="I5" s="254"/>
      <c r="J5" s="254"/>
      <c r="K5" s="254"/>
      <c r="L5" s="254"/>
      <c r="M5" s="254"/>
      <c r="N5" s="254"/>
      <c r="O5" s="165" t="s">
        <v>6</v>
      </c>
      <c r="P5" s="367" t="s">
        <v>133</v>
      </c>
      <c r="Q5" s="368"/>
      <c r="R5" s="368"/>
      <c r="S5" s="368"/>
      <c r="T5" s="368"/>
      <c r="U5" s="369"/>
      <c r="V5" s="166"/>
      <c r="W5" s="166"/>
      <c r="X5" s="166"/>
      <c r="Y5" s="166"/>
      <c r="Z5" s="166"/>
      <c r="AH5" s="254"/>
      <c r="AI5" s="254"/>
      <c r="AJ5" s="254"/>
      <c r="AK5" s="254"/>
      <c r="AL5" s="161"/>
      <c r="AM5" s="254"/>
      <c r="AN5" s="254"/>
      <c r="AO5" s="254"/>
      <c r="AP5" s="254"/>
      <c r="AQ5" s="254"/>
      <c r="AR5" s="254"/>
      <c r="AS5" s="254"/>
    </row>
    <row r="6" spans="2:51" x14ac:dyDescent="0.25">
      <c r="B6" s="367" t="s">
        <v>7</v>
      </c>
      <c r="C6" s="369"/>
      <c r="D6" s="370" t="s">
        <v>8</v>
      </c>
      <c r="E6" s="371"/>
      <c r="F6" s="371"/>
      <c r="G6" s="371"/>
      <c r="H6" s="372"/>
      <c r="I6" s="254"/>
      <c r="J6" s="254"/>
      <c r="K6" s="165"/>
      <c r="L6" s="373">
        <v>41686</v>
      </c>
      <c r="M6" s="373"/>
      <c r="N6" s="170"/>
      <c r="O6" s="170"/>
      <c r="P6" s="171"/>
      <c r="Q6" s="171"/>
      <c r="R6" s="171"/>
      <c r="S6" s="171"/>
      <c r="T6" s="171"/>
      <c r="U6" s="171"/>
      <c r="V6" s="171"/>
      <c r="W6" s="172"/>
      <c r="X6" s="172"/>
      <c r="Y6" s="172"/>
      <c r="Z6" s="172"/>
      <c r="AA6" s="172"/>
      <c r="AB6" s="172"/>
      <c r="AC6" s="172"/>
      <c r="AD6" s="172"/>
      <c r="AE6" s="172"/>
      <c r="AJ6" s="173"/>
      <c r="AM6" s="174"/>
      <c r="AN6" s="174"/>
      <c r="AO6" s="174"/>
      <c r="AP6" s="174"/>
      <c r="AQ6" s="174"/>
      <c r="AR6" s="174"/>
      <c r="AS6" s="175"/>
    </row>
    <row r="7" spans="2:51" ht="36" x14ac:dyDescent="0.25">
      <c r="B7" s="374" t="s">
        <v>9</v>
      </c>
      <c r="C7" s="375"/>
      <c r="D7" s="374" t="s">
        <v>10</v>
      </c>
      <c r="E7" s="376"/>
      <c r="F7" s="376"/>
      <c r="G7" s="375"/>
      <c r="H7" s="290" t="s">
        <v>11</v>
      </c>
      <c r="I7" s="291" t="s">
        <v>12</v>
      </c>
      <c r="J7" s="291" t="s">
        <v>13</v>
      </c>
      <c r="K7" s="291" t="s">
        <v>14</v>
      </c>
      <c r="L7" s="161"/>
      <c r="M7" s="161"/>
      <c r="N7" s="161"/>
      <c r="O7" s="290" t="s">
        <v>15</v>
      </c>
      <c r="P7" s="374" t="s">
        <v>16</v>
      </c>
      <c r="Q7" s="376"/>
      <c r="R7" s="376"/>
      <c r="S7" s="376"/>
      <c r="T7" s="375"/>
      <c r="U7" s="387" t="s">
        <v>17</v>
      </c>
      <c r="V7" s="387"/>
      <c r="W7" s="291" t="s">
        <v>18</v>
      </c>
      <c r="X7" s="374" t="s">
        <v>19</v>
      </c>
      <c r="Y7" s="375"/>
      <c r="Z7" s="374" t="s">
        <v>20</v>
      </c>
      <c r="AA7" s="375"/>
      <c r="AB7" s="374" t="s">
        <v>21</v>
      </c>
      <c r="AC7" s="375"/>
      <c r="AD7" s="374" t="s">
        <v>22</v>
      </c>
      <c r="AE7" s="375"/>
      <c r="AF7" s="291" t="s">
        <v>23</v>
      </c>
      <c r="AG7" s="291" t="s">
        <v>24</v>
      </c>
      <c r="AH7" s="291" t="s">
        <v>25</v>
      </c>
      <c r="AI7" s="291" t="s">
        <v>26</v>
      </c>
      <c r="AJ7" s="374" t="s">
        <v>27</v>
      </c>
      <c r="AK7" s="376"/>
      <c r="AL7" s="376"/>
      <c r="AM7" s="376"/>
      <c r="AN7" s="375"/>
      <c r="AO7" s="374" t="s">
        <v>28</v>
      </c>
      <c r="AP7" s="376"/>
      <c r="AQ7" s="375"/>
      <c r="AR7" s="291" t="s">
        <v>29</v>
      </c>
      <c r="AS7" s="176"/>
      <c r="AT7" s="161"/>
      <c r="AU7" s="161"/>
      <c r="AV7" s="161"/>
      <c r="AW7" s="161"/>
      <c r="AX7" s="161"/>
      <c r="AY7" s="161"/>
    </row>
    <row r="8" spans="2:51" x14ac:dyDescent="0.25">
      <c r="B8" s="377">
        <v>41948</v>
      </c>
      <c r="C8" s="378"/>
      <c r="D8" s="379" t="s">
        <v>30</v>
      </c>
      <c r="E8" s="380"/>
      <c r="F8" s="380"/>
      <c r="G8" s="381"/>
      <c r="H8" s="177"/>
      <c r="I8" s="379" t="s">
        <v>30</v>
      </c>
      <c r="J8" s="380"/>
      <c r="K8" s="381"/>
      <c r="L8" s="178"/>
      <c r="M8" s="178"/>
      <c r="N8" s="178"/>
      <c r="O8" s="177" t="s">
        <v>31</v>
      </c>
      <c r="P8" s="177" t="s">
        <v>31</v>
      </c>
      <c r="Q8" s="177" t="s">
        <v>32</v>
      </c>
      <c r="R8" s="177" t="s">
        <v>32</v>
      </c>
      <c r="S8" s="177" t="s">
        <v>31</v>
      </c>
      <c r="T8" s="177" t="s">
        <v>33</v>
      </c>
      <c r="U8" s="382" t="s">
        <v>34</v>
      </c>
      <c r="V8" s="382"/>
      <c r="W8" s="179" t="s">
        <v>35</v>
      </c>
      <c r="X8" s="383">
        <v>0</v>
      </c>
      <c r="Y8" s="384"/>
      <c r="Z8" s="385" t="s">
        <v>36</v>
      </c>
      <c r="AA8" s="386"/>
      <c r="AB8" s="383">
        <v>1185</v>
      </c>
      <c r="AC8" s="384"/>
      <c r="AD8" s="388">
        <v>800</v>
      </c>
      <c r="AE8" s="389"/>
      <c r="AF8" s="177"/>
      <c r="AG8" s="179">
        <f>AG34-AG10</f>
        <v>25238</v>
      </c>
      <c r="AH8" s="180"/>
      <c r="AI8" s="180"/>
      <c r="AJ8" s="177" t="s">
        <v>37</v>
      </c>
      <c r="AK8" s="177" t="s">
        <v>37</v>
      </c>
      <c r="AL8" s="177" t="s">
        <v>37</v>
      </c>
      <c r="AM8" s="177" t="s">
        <v>37</v>
      </c>
      <c r="AN8" s="177" t="s">
        <v>37</v>
      </c>
      <c r="AO8" s="177" t="s">
        <v>37</v>
      </c>
      <c r="AP8" s="177" t="s">
        <v>32</v>
      </c>
      <c r="AQ8" s="177" t="s">
        <v>32</v>
      </c>
      <c r="AR8" s="177" t="s">
        <v>38</v>
      </c>
      <c r="AS8" s="176"/>
      <c r="AV8" s="181" t="s">
        <v>39</v>
      </c>
    </row>
    <row r="9" spans="2:51" ht="60" x14ac:dyDescent="0.25">
      <c r="B9" s="390" t="s">
        <v>40</v>
      </c>
      <c r="C9" s="390"/>
      <c r="D9" s="391" t="s">
        <v>41</v>
      </c>
      <c r="E9" s="392"/>
      <c r="F9" s="393" t="s">
        <v>42</v>
      </c>
      <c r="G9" s="392"/>
      <c r="H9" s="394" t="s">
        <v>43</v>
      </c>
      <c r="I9" s="390" t="s">
        <v>44</v>
      </c>
      <c r="J9" s="390"/>
      <c r="K9" s="390"/>
      <c r="L9" s="291" t="s">
        <v>45</v>
      </c>
      <c r="M9" s="387" t="s">
        <v>46</v>
      </c>
      <c r="N9" s="182" t="s">
        <v>47</v>
      </c>
      <c r="O9" s="395" t="s">
        <v>48</v>
      </c>
      <c r="P9" s="395" t="s">
        <v>49</v>
      </c>
      <c r="Q9" s="183" t="s">
        <v>50</v>
      </c>
      <c r="R9" s="402" t="s">
        <v>51</v>
      </c>
      <c r="S9" s="403"/>
      <c r="T9" s="404"/>
      <c r="U9" s="292" t="s">
        <v>52</v>
      </c>
      <c r="V9" s="292" t="s">
        <v>53</v>
      </c>
      <c r="W9" s="390" t="s">
        <v>54</v>
      </c>
      <c r="X9" s="408" t="s">
        <v>55</v>
      </c>
      <c r="Y9" s="409"/>
      <c r="Z9" s="409"/>
      <c r="AA9" s="409"/>
      <c r="AB9" s="409"/>
      <c r="AC9" s="409"/>
      <c r="AD9" s="409"/>
      <c r="AE9" s="410"/>
      <c r="AF9" s="294" t="s">
        <v>56</v>
      </c>
      <c r="AG9" s="294" t="s">
        <v>57</v>
      </c>
      <c r="AH9" s="397" t="s">
        <v>58</v>
      </c>
      <c r="AI9" s="411" t="s">
        <v>59</v>
      </c>
      <c r="AJ9" s="292" t="s">
        <v>60</v>
      </c>
      <c r="AK9" s="292" t="s">
        <v>61</v>
      </c>
      <c r="AL9" s="292" t="s">
        <v>62</v>
      </c>
      <c r="AM9" s="292" t="s">
        <v>63</v>
      </c>
      <c r="AN9" s="292" t="s">
        <v>64</v>
      </c>
      <c r="AO9" s="292" t="s">
        <v>65</v>
      </c>
      <c r="AP9" s="292" t="s">
        <v>66</v>
      </c>
      <c r="AQ9" s="395" t="s">
        <v>67</v>
      </c>
      <c r="AR9" s="292" t="s">
        <v>68</v>
      </c>
      <c r="AS9" s="397" t="s">
        <v>69</v>
      </c>
      <c r="AV9" s="184" t="s">
        <v>70</v>
      </c>
      <c r="AW9" s="184" t="s">
        <v>71</v>
      </c>
      <c r="AY9" s="185" t="s">
        <v>72</v>
      </c>
    </row>
    <row r="10" spans="2:51" x14ac:dyDescent="0.25">
      <c r="B10" s="292" t="s">
        <v>73</v>
      </c>
      <c r="C10" s="292" t="s">
        <v>74</v>
      </c>
      <c r="D10" s="292" t="s">
        <v>75</v>
      </c>
      <c r="E10" s="292" t="s">
        <v>76</v>
      </c>
      <c r="F10" s="292" t="s">
        <v>75</v>
      </c>
      <c r="G10" s="292" t="s">
        <v>76</v>
      </c>
      <c r="H10" s="394"/>
      <c r="I10" s="292" t="s">
        <v>76</v>
      </c>
      <c r="J10" s="292" t="s">
        <v>76</v>
      </c>
      <c r="K10" s="292" t="s">
        <v>76</v>
      </c>
      <c r="L10" s="177" t="s">
        <v>30</v>
      </c>
      <c r="M10" s="387"/>
      <c r="N10" s="177" t="s">
        <v>30</v>
      </c>
      <c r="O10" s="396"/>
      <c r="P10" s="396"/>
      <c r="Q10" s="150">
        <f>'NOV 4'!Q34</f>
        <v>12917596</v>
      </c>
      <c r="R10" s="405"/>
      <c r="S10" s="406"/>
      <c r="T10" s="407"/>
      <c r="U10" s="292" t="s">
        <v>76</v>
      </c>
      <c r="V10" s="292" t="s">
        <v>76</v>
      </c>
      <c r="W10" s="390"/>
      <c r="X10" s="186" t="s">
        <v>77</v>
      </c>
      <c r="Y10" s="186" t="s">
        <v>78</v>
      </c>
      <c r="Z10" s="186" t="s">
        <v>79</v>
      </c>
      <c r="AA10" s="186" t="s">
        <v>80</v>
      </c>
      <c r="AB10" s="186" t="s">
        <v>81</v>
      </c>
      <c r="AC10" s="186" t="s">
        <v>82</v>
      </c>
      <c r="AD10" s="186" t="s">
        <v>83</v>
      </c>
      <c r="AE10" s="186" t="s">
        <v>84</v>
      </c>
      <c r="AF10" s="187"/>
      <c r="AG10" s="148">
        <f>'NOV 4'!AG34</f>
        <v>32150862</v>
      </c>
      <c r="AH10" s="397"/>
      <c r="AI10" s="412"/>
      <c r="AJ10" s="292" t="s">
        <v>85</v>
      </c>
      <c r="AK10" s="292" t="s">
        <v>85</v>
      </c>
      <c r="AL10" s="292" t="s">
        <v>85</v>
      </c>
      <c r="AM10" s="292" t="s">
        <v>85</v>
      </c>
      <c r="AN10" s="292" t="s">
        <v>85</v>
      </c>
      <c r="AO10" s="292" t="s">
        <v>85</v>
      </c>
      <c r="AP10" s="149">
        <f>'NOV 4'!AP34</f>
        <v>7060572</v>
      </c>
      <c r="AQ10" s="396"/>
      <c r="AR10" s="293" t="s">
        <v>86</v>
      </c>
      <c r="AS10" s="397"/>
      <c r="AV10" s="188" t="s">
        <v>87</v>
      </c>
      <c r="AW10" s="188" t="s">
        <v>88</v>
      </c>
      <c r="AY10" s="189"/>
    </row>
    <row r="11" spans="2:51" x14ac:dyDescent="0.25">
      <c r="B11" s="190">
        <v>2</v>
      </c>
      <c r="C11" s="190">
        <v>4.1666666666666664E-2</v>
      </c>
      <c r="D11" s="191">
        <v>14</v>
      </c>
      <c r="E11" s="192">
        <f>D11/1.42</f>
        <v>9.8591549295774659</v>
      </c>
      <c r="F11" s="255">
        <v>66</v>
      </c>
      <c r="G11" s="192">
        <f>F11/1.42</f>
        <v>46.478873239436624</v>
      </c>
      <c r="H11" s="193" t="s">
        <v>89</v>
      </c>
      <c r="I11" s="193">
        <f>J11-(2/1.42)</f>
        <v>41.549295774647888</v>
      </c>
      <c r="J11" s="194">
        <f>(F11-5)/1.42</f>
        <v>42.95774647887324</v>
      </c>
      <c r="K11" s="193">
        <f>J11+(6/1.42)</f>
        <v>47.183098591549296</v>
      </c>
      <c r="L11" s="195">
        <v>14</v>
      </c>
      <c r="M11" s="196" t="s">
        <v>90</v>
      </c>
      <c r="N11" s="196">
        <v>11.4</v>
      </c>
      <c r="O11" s="197">
        <v>116</v>
      </c>
      <c r="P11" s="197">
        <v>85</v>
      </c>
      <c r="Q11" s="197">
        <v>12921167</v>
      </c>
      <c r="R11" s="198">
        <f>Q11-Q10</f>
        <v>3571</v>
      </c>
      <c r="S11" s="199">
        <f>R11*24/1000</f>
        <v>85.703999999999994</v>
      </c>
      <c r="T11" s="199">
        <f>R11/1000</f>
        <v>3.5710000000000002</v>
      </c>
      <c r="U11" s="200">
        <v>5.3</v>
      </c>
      <c r="V11" s="200">
        <f>U11</f>
        <v>5.3</v>
      </c>
      <c r="W11" s="262" t="s">
        <v>132</v>
      </c>
      <c r="X11" s="256">
        <v>0</v>
      </c>
      <c r="Y11" s="256">
        <v>0</v>
      </c>
      <c r="Z11" s="256">
        <v>980</v>
      </c>
      <c r="AA11" s="256">
        <v>0</v>
      </c>
      <c r="AB11" s="256">
        <v>1048</v>
      </c>
      <c r="AC11" s="201" t="s">
        <v>91</v>
      </c>
      <c r="AD11" s="201" t="s">
        <v>91</v>
      </c>
      <c r="AE11" s="201" t="s">
        <v>91</v>
      </c>
      <c r="AF11" s="202" t="s">
        <v>91</v>
      </c>
      <c r="AG11" s="202">
        <v>32151442</v>
      </c>
      <c r="AH11" s="203">
        <f>IF(ISBLANK(AG11),"-",AG11-AG10)</f>
        <v>580</v>
      </c>
      <c r="AI11" s="204">
        <f>AH11/T11</f>
        <v>162.41949033884066</v>
      </c>
      <c r="AJ11" s="205">
        <v>0</v>
      </c>
      <c r="AK11" s="205">
        <v>0</v>
      </c>
      <c r="AL11" s="205">
        <v>1</v>
      </c>
      <c r="AM11" s="205">
        <v>0</v>
      </c>
      <c r="AN11" s="205">
        <v>1</v>
      </c>
      <c r="AO11" s="205">
        <v>0.35</v>
      </c>
      <c r="AP11" s="256">
        <v>7061748</v>
      </c>
      <c r="AQ11" s="256">
        <f>AP11-AP10</f>
        <v>1176</v>
      </c>
      <c r="AR11" s="206"/>
      <c r="AS11" s="207" t="s">
        <v>114</v>
      </c>
      <c r="AV11" s="188" t="s">
        <v>89</v>
      </c>
      <c r="AW11" s="188" t="s">
        <v>92</v>
      </c>
      <c r="AY11" s="253" t="s">
        <v>134</v>
      </c>
    </row>
    <row r="12" spans="2:51" x14ac:dyDescent="0.25">
      <c r="B12" s="190">
        <v>2.0416666666666701</v>
      </c>
      <c r="C12" s="190">
        <v>8.3333333333333329E-2</v>
      </c>
      <c r="D12" s="191">
        <v>17</v>
      </c>
      <c r="E12" s="192">
        <f t="shared" ref="E12:E34" si="0">D12/1.42</f>
        <v>11.971830985915494</v>
      </c>
      <c r="F12" s="255">
        <v>66</v>
      </c>
      <c r="G12" s="192">
        <f t="shared" ref="G12:G34" si="1">F12/1.42</f>
        <v>46.478873239436624</v>
      </c>
      <c r="H12" s="193" t="s">
        <v>89</v>
      </c>
      <c r="I12" s="193">
        <f t="shared" ref="I12:I34" si="2">J12-(2/1.42)</f>
        <v>41.549295774647888</v>
      </c>
      <c r="J12" s="194">
        <f>(F12-5)/1.42</f>
        <v>42.95774647887324</v>
      </c>
      <c r="K12" s="193">
        <f>J12+(6/1.42)</f>
        <v>47.183098591549296</v>
      </c>
      <c r="L12" s="195">
        <v>14</v>
      </c>
      <c r="M12" s="196" t="s">
        <v>90</v>
      </c>
      <c r="N12" s="196">
        <v>11.2</v>
      </c>
      <c r="O12" s="197">
        <v>117</v>
      </c>
      <c r="P12" s="197">
        <v>84</v>
      </c>
      <c r="Q12" s="197">
        <v>12924703</v>
      </c>
      <c r="R12" s="198">
        <f t="shared" ref="R12:R34" si="3">Q12-Q11</f>
        <v>3536</v>
      </c>
      <c r="S12" s="199">
        <f t="shared" ref="S12:S34" si="4">R12*24/1000</f>
        <v>84.864000000000004</v>
      </c>
      <c r="T12" s="199">
        <f t="shared" ref="T12:T34" si="5">R12/1000</f>
        <v>3.536</v>
      </c>
      <c r="U12" s="200">
        <v>6.8</v>
      </c>
      <c r="V12" s="200">
        <f t="shared" ref="V12:V34" si="6">U12</f>
        <v>6.8</v>
      </c>
      <c r="W12" s="262" t="s">
        <v>132</v>
      </c>
      <c r="X12" s="256">
        <v>0</v>
      </c>
      <c r="Y12" s="256">
        <v>0</v>
      </c>
      <c r="Z12" s="256">
        <v>975</v>
      </c>
      <c r="AA12" s="256">
        <v>0</v>
      </c>
      <c r="AB12" s="256">
        <v>1008</v>
      </c>
      <c r="AC12" s="201" t="s">
        <v>91</v>
      </c>
      <c r="AD12" s="201" t="s">
        <v>91</v>
      </c>
      <c r="AE12" s="201" t="s">
        <v>91</v>
      </c>
      <c r="AF12" s="202" t="s">
        <v>91</v>
      </c>
      <c r="AG12" s="202">
        <v>32151980</v>
      </c>
      <c r="AH12" s="203">
        <f>IF(ISBLANK(AG12),"-",AG12-AG11)</f>
        <v>538</v>
      </c>
      <c r="AI12" s="204">
        <f t="shared" ref="AI12:AI34" si="7">AH12/T12</f>
        <v>152.14932126696831</v>
      </c>
      <c r="AJ12" s="205">
        <v>0</v>
      </c>
      <c r="AK12" s="205">
        <v>0</v>
      </c>
      <c r="AL12" s="205">
        <v>1</v>
      </c>
      <c r="AM12" s="205">
        <v>0</v>
      </c>
      <c r="AN12" s="205">
        <v>1</v>
      </c>
      <c r="AO12" s="205">
        <v>0.35</v>
      </c>
      <c r="AP12" s="256">
        <v>7063012</v>
      </c>
      <c r="AQ12" s="256">
        <f t="shared" ref="AQ12:AQ34" si="8">AP12-AP11</f>
        <v>1264</v>
      </c>
      <c r="AR12" s="208"/>
      <c r="AS12" s="207" t="s">
        <v>114</v>
      </c>
      <c r="AV12" s="188" t="s">
        <v>93</v>
      </c>
      <c r="AW12" s="188" t="s">
        <v>94</v>
      </c>
      <c r="AY12" s="253" t="s">
        <v>3</v>
      </c>
    </row>
    <row r="13" spans="2:51" x14ac:dyDescent="0.25">
      <c r="B13" s="190">
        <v>2.0833333333333299</v>
      </c>
      <c r="C13" s="190">
        <v>0.125</v>
      </c>
      <c r="D13" s="191">
        <v>18</v>
      </c>
      <c r="E13" s="192">
        <f t="shared" si="0"/>
        <v>12.67605633802817</v>
      </c>
      <c r="F13" s="255">
        <v>66</v>
      </c>
      <c r="G13" s="192">
        <f t="shared" si="1"/>
        <v>46.478873239436624</v>
      </c>
      <c r="H13" s="193" t="s">
        <v>89</v>
      </c>
      <c r="I13" s="193">
        <f t="shared" si="2"/>
        <v>41.549295774647888</v>
      </c>
      <c r="J13" s="194">
        <f>(F13-5)/1.42</f>
        <v>42.95774647887324</v>
      </c>
      <c r="K13" s="193">
        <f>J13+(6/1.42)</f>
        <v>47.183098591549296</v>
      </c>
      <c r="L13" s="195">
        <v>14</v>
      </c>
      <c r="M13" s="196" t="s">
        <v>90</v>
      </c>
      <c r="N13" s="196">
        <v>11.2</v>
      </c>
      <c r="O13" s="197">
        <v>116</v>
      </c>
      <c r="P13" s="197">
        <v>84</v>
      </c>
      <c r="Q13" s="197">
        <v>12928196</v>
      </c>
      <c r="R13" s="198">
        <f t="shared" si="3"/>
        <v>3493</v>
      </c>
      <c r="S13" s="199">
        <f t="shared" si="4"/>
        <v>83.831999999999994</v>
      </c>
      <c r="T13" s="199">
        <f t="shared" si="5"/>
        <v>3.4929999999999999</v>
      </c>
      <c r="U13" s="200">
        <v>8.1</v>
      </c>
      <c r="V13" s="200">
        <f t="shared" si="6"/>
        <v>8.1</v>
      </c>
      <c r="W13" s="262" t="s">
        <v>132</v>
      </c>
      <c r="X13" s="256">
        <v>0</v>
      </c>
      <c r="Y13" s="256">
        <v>0</v>
      </c>
      <c r="Z13" s="256">
        <v>951</v>
      </c>
      <c r="AA13" s="256">
        <v>0</v>
      </c>
      <c r="AB13" s="256">
        <v>1008</v>
      </c>
      <c r="AC13" s="201" t="s">
        <v>91</v>
      </c>
      <c r="AD13" s="201" t="s">
        <v>91</v>
      </c>
      <c r="AE13" s="201" t="s">
        <v>91</v>
      </c>
      <c r="AF13" s="202" t="s">
        <v>91</v>
      </c>
      <c r="AG13" s="202">
        <v>32152490</v>
      </c>
      <c r="AH13" s="203">
        <f>IF(ISBLANK(AG13),"-",AG13-AG12)</f>
        <v>510</v>
      </c>
      <c r="AI13" s="204">
        <f t="shared" si="7"/>
        <v>146.00629831090754</v>
      </c>
      <c r="AJ13" s="205">
        <v>0</v>
      </c>
      <c r="AK13" s="205">
        <v>0</v>
      </c>
      <c r="AL13" s="205">
        <v>1</v>
      </c>
      <c r="AM13" s="205">
        <v>0</v>
      </c>
      <c r="AN13" s="205">
        <v>1</v>
      </c>
      <c r="AO13" s="205">
        <v>0.35</v>
      </c>
      <c r="AP13" s="256">
        <v>7064291</v>
      </c>
      <c r="AQ13" s="256">
        <f t="shared" si="8"/>
        <v>1279</v>
      </c>
      <c r="AR13" s="206"/>
      <c r="AS13" s="207" t="s">
        <v>114</v>
      </c>
      <c r="AV13" s="188" t="s">
        <v>95</v>
      </c>
      <c r="AW13" s="188" t="s">
        <v>96</v>
      </c>
      <c r="AY13" s="253" t="s">
        <v>136</v>
      </c>
    </row>
    <row r="14" spans="2:51" x14ac:dyDescent="0.25">
      <c r="B14" s="190">
        <v>2.125</v>
      </c>
      <c r="C14" s="190">
        <v>0.16666666666666699</v>
      </c>
      <c r="D14" s="191">
        <v>19</v>
      </c>
      <c r="E14" s="192">
        <f t="shared" si="0"/>
        <v>13.380281690140846</v>
      </c>
      <c r="F14" s="255">
        <v>66</v>
      </c>
      <c r="G14" s="192">
        <f t="shared" si="1"/>
        <v>46.478873239436624</v>
      </c>
      <c r="H14" s="193" t="s">
        <v>89</v>
      </c>
      <c r="I14" s="193">
        <f t="shared" si="2"/>
        <v>41.549295774647888</v>
      </c>
      <c r="J14" s="194">
        <f>(F14-5)/1.42</f>
        <v>42.95774647887324</v>
      </c>
      <c r="K14" s="193">
        <f>J14+(6/1.42)</f>
        <v>47.183098591549296</v>
      </c>
      <c r="L14" s="195">
        <v>14</v>
      </c>
      <c r="M14" s="196" t="s">
        <v>90</v>
      </c>
      <c r="N14" s="196">
        <v>12.8</v>
      </c>
      <c r="O14" s="197">
        <v>118</v>
      </c>
      <c r="P14" s="197">
        <v>85</v>
      </c>
      <c r="Q14" s="197">
        <v>12931720</v>
      </c>
      <c r="R14" s="198">
        <f t="shared" si="3"/>
        <v>3524</v>
      </c>
      <c r="S14" s="199">
        <f t="shared" si="4"/>
        <v>84.575999999999993</v>
      </c>
      <c r="T14" s="199">
        <f t="shared" si="5"/>
        <v>3.524</v>
      </c>
      <c r="U14" s="200">
        <v>9.1999999999999993</v>
      </c>
      <c r="V14" s="200">
        <f t="shared" si="6"/>
        <v>9.1999999999999993</v>
      </c>
      <c r="W14" s="262" t="s">
        <v>132</v>
      </c>
      <c r="X14" s="256">
        <v>0</v>
      </c>
      <c r="Y14" s="256">
        <v>0</v>
      </c>
      <c r="Z14" s="256">
        <v>949</v>
      </c>
      <c r="AA14" s="256">
        <v>0</v>
      </c>
      <c r="AB14" s="256">
        <v>1008</v>
      </c>
      <c r="AC14" s="201" t="s">
        <v>91</v>
      </c>
      <c r="AD14" s="201" t="s">
        <v>91</v>
      </c>
      <c r="AE14" s="201" t="s">
        <v>91</v>
      </c>
      <c r="AF14" s="202" t="s">
        <v>91</v>
      </c>
      <c r="AG14" s="202">
        <v>32152998</v>
      </c>
      <c r="AH14" s="203">
        <f t="shared" ref="AH14:AH34" si="9">IF(ISBLANK(AG14),"-",AG14-AG13)</f>
        <v>508</v>
      </c>
      <c r="AI14" s="204">
        <f t="shared" si="7"/>
        <v>144.15437003405222</v>
      </c>
      <c r="AJ14" s="205">
        <v>0</v>
      </c>
      <c r="AK14" s="205">
        <v>0</v>
      </c>
      <c r="AL14" s="205">
        <v>1</v>
      </c>
      <c r="AM14" s="205">
        <v>0</v>
      </c>
      <c r="AN14" s="205">
        <v>1</v>
      </c>
      <c r="AO14" s="205">
        <v>0.35</v>
      </c>
      <c r="AP14" s="256">
        <v>7065489</v>
      </c>
      <c r="AQ14" s="256">
        <f t="shared" si="8"/>
        <v>1198</v>
      </c>
      <c r="AR14" s="206"/>
      <c r="AS14" s="207" t="s">
        <v>114</v>
      </c>
      <c r="AT14" s="209"/>
      <c r="AV14" s="188" t="s">
        <v>97</v>
      </c>
      <c r="AW14" s="188" t="s">
        <v>98</v>
      </c>
      <c r="AY14" s="253" t="s">
        <v>135</v>
      </c>
    </row>
    <row r="15" spans="2:51" x14ac:dyDescent="0.25">
      <c r="B15" s="190">
        <v>2.1666666666666701</v>
      </c>
      <c r="C15" s="190">
        <v>0.20833333333333301</v>
      </c>
      <c r="D15" s="191">
        <v>21</v>
      </c>
      <c r="E15" s="192">
        <f t="shared" si="0"/>
        <v>14.788732394366198</v>
      </c>
      <c r="F15" s="255">
        <v>66</v>
      </c>
      <c r="G15" s="192">
        <f t="shared" si="1"/>
        <v>46.478873239436624</v>
      </c>
      <c r="H15" s="193" t="s">
        <v>89</v>
      </c>
      <c r="I15" s="193">
        <f t="shared" si="2"/>
        <v>41.549295774647888</v>
      </c>
      <c r="J15" s="194">
        <f>(F15-5)/1.42</f>
        <v>42.95774647887324</v>
      </c>
      <c r="K15" s="193">
        <f>J15+(6/1.42)</f>
        <v>47.183098591549296</v>
      </c>
      <c r="L15" s="195">
        <v>18</v>
      </c>
      <c r="M15" s="196" t="s">
        <v>90</v>
      </c>
      <c r="N15" s="196">
        <v>13.1</v>
      </c>
      <c r="O15" s="197">
        <v>102</v>
      </c>
      <c r="P15" s="197">
        <v>101</v>
      </c>
      <c r="Q15" s="197">
        <v>12935651</v>
      </c>
      <c r="R15" s="198">
        <f t="shared" si="3"/>
        <v>3931</v>
      </c>
      <c r="S15" s="199">
        <f t="shared" si="4"/>
        <v>94.343999999999994</v>
      </c>
      <c r="T15" s="199">
        <f t="shared" si="5"/>
        <v>3.931</v>
      </c>
      <c r="U15" s="200">
        <v>9.5</v>
      </c>
      <c r="V15" s="200">
        <f t="shared" si="6"/>
        <v>9.5</v>
      </c>
      <c r="W15" s="262" t="s">
        <v>132</v>
      </c>
      <c r="X15" s="256">
        <v>0</v>
      </c>
      <c r="Y15" s="256">
        <v>0</v>
      </c>
      <c r="Z15" s="256">
        <v>1012</v>
      </c>
      <c r="AA15" s="256">
        <v>0</v>
      </c>
      <c r="AB15" s="256">
        <v>1008</v>
      </c>
      <c r="AC15" s="201" t="s">
        <v>91</v>
      </c>
      <c r="AD15" s="201" t="s">
        <v>91</v>
      </c>
      <c r="AE15" s="201" t="s">
        <v>91</v>
      </c>
      <c r="AF15" s="202" t="s">
        <v>91</v>
      </c>
      <c r="AG15" s="202">
        <v>32153504</v>
      </c>
      <c r="AH15" s="203">
        <f t="shared" si="9"/>
        <v>506</v>
      </c>
      <c r="AI15" s="204">
        <f t="shared" si="7"/>
        <v>128.72042737216992</v>
      </c>
      <c r="AJ15" s="205">
        <v>0</v>
      </c>
      <c r="AK15" s="205">
        <v>0</v>
      </c>
      <c r="AL15" s="205">
        <v>1</v>
      </c>
      <c r="AM15" s="205">
        <v>0</v>
      </c>
      <c r="AN15" s="205">
        <v>1</v>
      </c>
      <c r="AO15" s="205">
        <v>0.35</v>
      </c>
      <c r="AP15" s="256">
        <v>7065652</v>
      </c>
      <c r="AQ15" s="256">
        <f t="shared" si="8"/>
        <v>163</v>
      </c>
      <c r="AR15" s="206"/>
      <c r="AS15" s="207" t="s">
        <v>114</v>
      </c>
      <c r="AV15" s="188" t="s">
        <v>99</v>
      </c>
      <c r="AW15" s="188" t="s">
        <v>100</v>
      </c>
      <c r="AY15" s="253" t="s">
        <v>143</v>
      </c>
    </row>
    <row r="16" spans="2:51" x14ac:dyDescent="0.25">
      <c r="B16" s="190">
        <v>2.2083333333333299</v>
      </c>
      <c r="C16" s="190">
        <v>0.25</v>
      </c>
      <c r="D16" s="191">
        <v>9</v>
      </c>
      <c r="E16" s="192">
        <f t="shared" si="0"/>
        <v>6.3380281690140849</v>
      </c>
      <c r="F16" s="210">
        <v>68</v>
      </c>
      <c r="G16" s="192">
        <f t="shared" si="1"/>
        <v>47.887323943661976</v>
      </c>
      <c r="H16" s="193" t="s">
        <v>89</v>
      </c>
      <c r="I16" s="193">
        <f t="shared" si="2"/>
        <v>46.478873239436624</v>
      </c>
      <c r="J16" s="194">
        <f t="shared" ref="J16:J25" si="10">F16/1.42</f>
        <v>47.887323943661976</v>
      </c>
      <c r="K16" s="193">
        <f>J16+1.42</f>
        <v>49.307323943661977</v>
      </c>
      <c r="L16" s="195">
        <v>19</v>
      </c>
      <c r="M16" s="196" t="s">
        <v>101</v>
      </c>
      <c r="N16" s="196">
        <v>13.1</v>
      </c>
      <c r="O16" s="197">
        <v>124</v>
      </c>
      <c r="P16" s="197">
        <v>116</v>
      </c>
      <c r="Q16" s="197">
        <v>12940324</v>
      </c>
      <c r="R16" s="198">
        <f t="shared" si="3"/>
        <v>4673</v>
      </c>
      <c r="S16" s="199">
        <f t="shared" si="4"/>
        <v>112.152</v>
      </c>
      <c r="T16" s="199">
        <f t="shared" si="5"/>
        <v>4.673</v>
      </c>
      <c r="U16" s="200">
        <v>9.5</v>
      </c>
      <c r="V16" s="200">
        <f t="shared" si="6"/>
        <v>9.5</v>
      </c>
      <c r="W16" s="262" t="s">
        <v>132</v>
      </c>
      <c r="X16" s="256">
        <v>0</v>
      </c>
      <c r="Y16" s="256">
        <v>0</v>
      </c>
      <c r="Z16" s="256">
        <v>1174</v>
      </c>
      <c r="AA16" s="256">
        <v>0</v>
      </c>
      <c r="AB16" s="256">
        <v>1191</v>
      </c>
      <c r="AC16" s="201" t="s">
        <v>91</v>
      </c>
      <c r="AD16" s="201" t="s">
        <v>91</v>
      </c>
      <c r="AE16" s="201" t="s">
        <v>91</v>
      </c>
      <c r="AF16" s="202" t="s">
        <v>91</v>
      </c>
      <c r="AG16" s="202">
        <v>32154250</v>
      </c>
      <c r="AH16" s="203">
        <f t="shared" si="9"/>
        <v>746</v>
      </c>
      <c r="AI16" s="204">
        <f t="shared" si="7"/>
        <v>159.640487909266</v>
      </c>
      <c r="AJ16" s="205">
        <v>0</v>
      </c>
      <c r="AK16" s="205">
        <v>0</v>
      </c>
      <c r="AL16" s="205">
        <v>1</v>
      </c>
      <c r="AM16" s="205">
        <v>0</v>
      </c>
      <c r="AN16" s="205">
        <v>1</v>
      </c>
      <c r="AO16" s="205">
        <v>0</v>
      </c>
      <c r="AP16" s="256">
        <v>7065652</v>
      </c>
      <c r="AQ16" s="256">
        <f t="shared" si="8"/>
        <v>0</v>
      </c>
      <c r="AR16" s="208"/>
      <c r="AS16" s="207" t="s">
        <v>102</v>
      </c>
      <c r="AV16" s="188" t="s">
        <v>103</v>
      </c>
      <c r="AW16" s="188" t="s">
        <v>104</v>
      </c>
      <c r="AY16" s="253" t="s">
        <v>133</v>
      </c>
    </row>
    <row r="17" spans="1:51" x14ac:dyDescent="0.25">
      <c r="B17" s="190">
        <v>2.25</v>
      </c>
      <c r="C17" s="190">
        <v>0.29166666666666702</v>
      </c>
      <c r="D17" s="191">
        <v>8</v>
      </c>
      <c r="E17" s="192">
        <f t="shared" si="0"/>
        <v>5.6338028169014089</v>
      </c>
      <c r="F17" s="210">
        <v>83</v>
      </c>
      <c r="G17" s="192">
        <f t="shared" si="1"/>
        <v>58.450704225352112</v>
      </c>
      <c r="H17" s="193" t="s">
        <v>89</v>
      </c>
      <c r="I17" s="193">
        <f t="shared" si="2"/>
        <v>57.04225352112676</v>
      </c>
      <c r="J17" s="194">
        <f t="shared" si="10"/>
        <v>58.450704225352112</v>
      </c>
      <c r="K17" s="193">
        <f t="shared" ref="K17:K22" si="11">J17+1.42</f>
        <v>59.870704225352114</v>
      </c>
      <c r="L17" s="195">
        <v>19</v>
      </c>
      <c r="M17" s="196" t="s">
        <v>101</v>
      </c>
      <c r="N17" s="196">
        <v>16.7</v>
      </c>
      <c r="O17" s="197">
        <v>136</v>
      </c>
      <c r="P17" s="197">
        <v>146</v>
      </c>
      <c r="Q17" s="197">
        <v>12946422</v>
      </c>
      <c r="R17" s="198">
        <f t="shared" si="3"/>
        <v>6098</v>
      </c>
      <c r="S17" s="199">
        <f t="shared" si="4"/>
        <v>146.352</v>
      </c>
      <c r="T17" s="199">
        <f t="shared" si="5"/>
        <v>6.0979999999999999</v>
      </c>
      <c r="U17" s="200">
        <v>9.1</v>
      </c>
      <c r="V17" s="200">
        <f t="shared" si="6"/>
        <v>9.1</v>
      </c>
      <c r="W17" s="262" t="s">
        <v>152</v>
      </c>
      <c r="X17" s="256">
        <v>0</v>
      </c>
      <c r="Y17" s="256">
        <v>1049</v>
      </c>
      <c r="Z17" s="256">
        <v>1195</v>
      </c>
      <c r="AA17" s="256">
        <v>1185</v>
      </c>
      <c r="AB17" s="256">
        <v>1198</v>
      </c>
      <c r="AC17" s="201" t="s">
        <v>91</v>
      </c>
      <c r="AD17" s="201" t="s">
        <v>91</v>
      </c>
      <c r="AE17" s="201" t="s">
        <v>91</v>
      </c>
      <c r="AF17" s="202" t="s">
        <v>91</v>
      </c>
      <c r="AG17" s="202">
        <v>32155540</v>
      </c>
      <c r="AH17" s="203">
        <f t="shared" si="9"/>
        <v>1290</v>
      </c>
      <c r="AI17" s="204">
        <f t="shared" si="7"/>
        <v>211.54476877664808</v>
      </c>
      <c r="AJ17" s="205">
        <v>0</v>
      </c>
      <c r="AK17" s="205">
        <v>1</v>
      </c>
      <c r="AL17" s="205">
        <v>1</v>
      </c>
      <c r="AM17" s="205">
        <v>1</v>
      </c>
      <c r="AN17" s="205">
        <v>1</v>
      </c>
      <c r="AO17" s="205">
        <v>0</v>
      </c>
      <c r="AP17" s="256">
        <v>7065652</v>
      </c>
      <c r="AQ17" s="256">
        <f t="shared" si="8"/>
        <v>0</v>
      </c>
      <c r="AR17" s="206"/>
      <c r="AS17" s="207" t="s">
        <v>102</v>
      </c>
      <c r="AT17" s="209"/>
      <c r="AV17" s="188" t="s">
        <v>105</v>
      </c>
      <c r="AW17" s="188" t="s">
        <v>106</v>
      </c>
      <c r="AY17" s="257"/>
    </row>
    <row r="18" spans="1:51" x14ac:dyDescent="0.25">
      <c r="B18" s="190">
        <v>2.2916666666666701</v>
      </c>
      <c r="C18" s="190">
        <v>0.33333333333333298</v>
      </c>
      <c r="D18" s="191">
        <v>8</v>
      </c>
      <c r="E18" s="192">
        <f t="shared" si="0"/>
        <v>5.6338028169014089</v>
      </c>
      <c r="F18" s="210">
        <v>83</v>
      </c>
      <c r="G18" s="192">
        <f t="shared" si="1"/>
        <v>58.450704225352112</v>
      </c>
      <c r="H18" s="193" t="s">
        <v>89</v>
      </c>
      <c r="I18" s="193">
        <f t="shared" si="2"/>
        <v>57.04225352112676</v>
      </c>
      <c r="J18" s="194">
        <f t="shared" si="10"/>
        <v>58.450704225352112</v>
      </c>
      <c r="K18" s="193">
        <f t="shared" si="11"/>
        <v>59.870704225352114</v>
      </c>
      <c r="L18" s="195">
        <v>19</v>
      </c>
      <c r="M18" s="196" t="s">
        <v>101</v>
      </c>
      <c r="N18" s="196">
        <v>17.3</v>
      </c>
      <c r="O18" s="197">
        <v>135</v>
      </c>
      <c r="P18" s="197">
        <v>148</v>
      </c>
      <c r="Q18" s="197">
        <v>12952569</v>
      </c>
      <c r="R18" s="198">
        <f t="shared" si="3"/>
        <v>6147</v>
      </c>
      <c r="S18" s="199">
        <f t="shared" si="4"/>
        <v>147.52799999999999</v>
      </c>
      <c r="T18" s="199">
        <f t="shared" si="5"/>
        <v>6.1470000000000002</v>
      </c>
      <c r="U18" s="200">
        <v>8.3000000000000007</v>
      </c>
      <c r="V18" s="200">
        <f t="shared" si="6"/>
        <v>8.3000000000000007</v>
      </c>
      <c r="W18" s="262" t="s">
        <v>152</v>
      </c>
      <c r="X18" s="256">
        <v>0</v>
      </c>
      <c r="Y18" s="256">
        <v>1088</v>
      </c>
      <c r="Z18" s="256">
        <v>1195</v>
      </c>
      <c r="AA18" s="256">
        <v>1185</v>
      </c>
      <c r="AB18" s="256">
        <v>1198</v>
      </c>
      <c r="AC18" s="201" t="s">
        <v>91</v>
      </c>
      <c r="AD18" s="201" t="s">
        <v>91</v>
      </c>
      <c r="AE18" s="201" t="s">
        <v>91</v>
      </c>
      <c r="AF18" s="202" t="s">
        <v>91</v>
      </c>
      <c r="AG18" s="202">
        <v>32156984</v>
      </c>
      <c r="AH18" s="203">
        <f t="shared" si="9"/>
        <v>1444</v>
      </c>
      <c r="AI18" s="204">
        <f t="shared" si="7"/>
        <v>234.91133886448674</v>
      </c>
      <c r="AJ18" s="205">
        <v>0</v>
      </c>
      <c r="AK18" s="205">
        <v>1</v>
      </c>
      <c r="AL18" s="205">
        <v>1</v>
      </c>
      <c r="AM18" s="205">
        <v>1</v>
      </c>
      <c r="AN18" s="205">
        <v>1</v>
      </c>
      <c r="AO18" s="205">
        <v>0</v>
      </c>
      <c r="AP18" s="256">
        <v>7065652</v>
      </c>
      <c r="AQ18" s="256">
        <f t="shared" si="8"/>
        <v>0</v>
      </c>
      <c r="AR18" s="206"/>
      <c r="AS18" s="207" t="s">
        <v>102</v>
      </c>
      <c r="AV18" s="188" t="s">
        <v>107</v>
      </c>
      <c r="AW18" s="188" t="s">
        <v>108</v>
      </c>
      <c r="AY18" s="257"/>
    </row>
    <row r="19" spans="1:51" x14ac:dyDescent="0.25">
      <c r="B19" s="190">
        <v>2.3333333333333299</v>
      </c>
      <c r="C19" s="190">
        <v>0.375</v>
      </c>
      <c r="D19" s="191">
        <v>8</v>
      </c>
      <c r="E19" s="192">
        <f t="shared" si="0"/>
        <v>5.6338028169014089</v>
      </c>
      <c r="F19" s="210">
        <v>83</v>
      </c>
      <c r="G19" s="192">
        <f t="shared" si="1"/>
        <v>58.450704225352112</v>
      </c>
      <c r="H19" s="193" t="s">
        <v>89</v>
      </c>
      <c r="I19" s="193">
        <f t="shared" si="2"/>
        <v>57.04225352112676</v>
      </c>
      <c r="J19" s="194">
        <f t="shared" si="10"/>
        <v>58.450704225352112</v>
      </c>
      <c r="K19" s="193">
        <f t="shared" si="11"/>
        <v>59.870704225352114</v>
      </c>
      <c r="L19" s="195">
        <v>19</v>
      </c>
      <c r="M19" s="196" t="s">
        <v>101</v>
      </c>
      <c r="N19" s="196">
        <v>18.399999999999999</v>
      </c>
      <c r="O19" s="197">
        <v>136</v>
      </c>
      <c r="P19" s="197">
        <v>149</v>
      </c>
      <c r="Q19" s="197">
        <v>12958817</v>
      </c>
      <c r="R19" s="198">
        <f t="shared" si="3"/>
        <v>6248</v>
      </c>
      <c r="S19" s="199">
        <f t="shared" si="4"/>
        <v>149.952</v>
      </c>
      <c r="T19" s="199">
        <f t="shared" si="5"/>
        <v>6.2480000000000002</v>
      </c>
      <c r="U19" s="200">
        <v>7.5</v>
      </c>
      <c r="V19" s="200">
        <f t="shared" si="6"/>
        <v>7.5</v>
      </c>
      <c r="W19" s="262" t="s">
        <v>152</v>
      </c>
      <c r="X19" s="256">
        <v>0</v>
      </c>
      <c r="Y19" s="256">
        <v>1098</v>
      </c>
      <c r="Z19" s="256">
        <v>1195</v>
      </c>
      <c r="AA19" s="256">
        <v>1185</v>
      </c>
      <c r="AB19" s="256">
        <v>1198</v>
      </c>
      <c r="AC19" s="201" t="s">
        <v>91</v>
      </c>
      <c r="AD19" s="201" t="s">
        <v>91</v>
      </c>
      <c r="AE19" s="201" t="s">
        <v>91</v>
      </c>
      <c r="AF19" s="202" t="s">
        <v>91</v>
      </c>
      <c r="AG19" s="202">
        <v>32158393</v>
      </c>
      <c r="AH19" s="203">
        <f t="shared" si="9"/>
        <v>1409</v>
      </c>
      <c r="AI19" s="204">
        <f t="shared" si="7"/>
        <v>225.51216389244559</v>
      </c>
      <c r="AJ19" s="205">
        <v>0</v>
      </c>
      <c r="AK19" s="205">
        <v>1</v>
      </c>
      <c r="AL19" s="205">
        <v>1</v>
      </c>
      <c r="AM19" s="205">
        <v>1</v>
      </c>
      <c r="AN19" s="205">
        <v>1</v>
      </c>
      <c r="AO19" s="205">
        <v>0</v>
      </c>
      <c r="AP19" s="256">
        <v>7065652</v>
      </c>
      <c r="AQ19" s="256">
        <f t="shared" si="8"/>
        <v>0</v>
      </c>
      <c r="AR19" s="206"/>
      <c r="AS19" s="207" t="s">
        <v>102</v>
      </c>
      <c r="AV19" s="188" t="s">
        <v>109</v>
      </c>
      <c r="AW19" s="188" t="s">
        <v>110</v>
      </c>
      <c r="AY19" s="257"/>
    </row>
    <row r="20" spans="1:51" x14ac:dyDescent="0.25">
      <c r="B20" s="190">
        <v>2.375</v>
      </c>
      <c r="C20" s="190">
        <v>0.41666666666666669</v>
      </c>
      <c r="D20" s="191">
        <v>8</v>
      </c>
      <c r="E20" s="192">
        <f t="shared" si="0"/>
        <v>5.6338028169014089</v>
      </c>
      <c r="F20" s="210">
        <v>83</v>
      </c>
      <c r="G20" s="192">
        <f t="shared" si="1"/>
        <v>58.450704225352112</v>
      </c>
      <c r="H20" s="193" t="s">
        <v>89</v>
      </c>
      <c r="I20" s="193">
        <f t="shared" si="2"/>
        <v>57.04225352112676</v>
      </c>
      <c r="J20" s="194">
        <f t="shared" si="10"/>
        <v>58.450704225352112</v>
      </c>
      <c r="K20" s="193">
        <f t="shared" si="11"/>
        <v>59.870704225352114</v>
      </c>
      <c r="L20" s="195">
        <v>19</v>
      </c>
      <c r="M20" s="196" t="s">
        <v>101</v>
      </c>
      <c r="N20" s="196">
        <v>17.7</v>
      </c>
      <c r="O20" s="197">
        <v>134</v>
      </c>
      <c r="P20" s="197">
        <v>147</v>
      </c>
      <c r="Q20" s="197">
        <v>12965072</v>
      </c>
      <c r="R20" s="198">
        <f t="shared" si="3"/>
        <v>6255</v>
      </c>
      <c r="S20" s="199">
        <f t="shared" si="4"/>
        <v>150.12</v>
      </c>
      <c r="T20" s="199">
        <f t="shared" si="5"/>
        <v>6.2549999999999999</v>
      </c>
      <c r="U20" s="200">
        <v>6.8</v>
      </c>
      <c r="V20" s="200">
        <f t="shared" si="6"/>
        <v>6.8</v>
      </c>
      <c r="W20" s="262" t="s">
        <v>152</v>
      </c>
      <c r="X20" s="256">
        <v>0</v>
      </c>
      <c r="Y20" s="256">
        <v>1077</v>
      </c>
      <c r="Z20" s="256">
        <v>1195</v>
      </c>
      <c r="AA20" s="256">
        <v>1185</v>
      </c>
      <c r="AB20" s="256">
        <v>1198</v>
      </c>
      <c r="AC20" s="201" t="s">
        <v>91</v>
      </c>
      <c r="AD20" s="201" t="s">
        <v>91</v>
      </c>
      <c r="AE20" s="201" t="s">
        <v>91</v>
      </c>
      <c r="AF20" s="202" t="s">
        <v>91</v>
      </c>
      <c r="AG20" s="202">
        <v>32159816</v>
      </c>
      <c r="AH20" s="203">
        <f t="shared" si="9"/>
        <v>1423</v>
      </c>
      <c r="AI20" s="204">
        <f t="shared" si="7"/>
        <v>227.49800159872103</v>
      </c>
      <c r="AJ20" s="205">
        <v>0</v>
      </c>
      <c r="AK20" s="205">
        <v>1</v>
      </c>
      <c r="AL20" s="205">
        <v>1</v>
      </c>
      <c r="AM20" s="205">
        <v>1</v>
      </c>
      <c r="AN20" s="205">
        <v>1</v>
      </c>
      <c r="AO20" s="205">
        <v>0</v>
      </c>
      <c r="AP20" s="256">
        <v>7065652</v>
      </c>
      <c r="AQ20" s="256">
        <f t="shared" si="8"/>
        <v>0</v>
      </c>
      <c r="AR20" s="208"/>
      <c r="AS20" s="207" t="s">
        <v>102</v>
      </c>
      <c r="AY20" s="257"/>
    </row>
    <row r="21" spans="1:51" x14ac:dyDescent="0.25">
      <c r="B21" s="190">
        <v>2.4166666666666701</v>
      </c>
      <c r="C21" s="190">
        <v>0.45833333333333298</v>
      </c>
      <c r="D21" s="191">
        <v>8</v>
      </c>
      <c r="E21" s="192">
        <f t="shared" si="0"/>
        <v>5.6338028169014089</v>
      </c>
      <c r="F21" s="210">
        <v>83</v>
      </c>
      <c r="G21" s="192">
        <f t="shared" si="1"/>
        <v>58.450704225352112</v>
      </c>
      <c r="H21" s="193" t="s">
        <v>89</v>
      </c>
      <c r="I21" s="193">
        <f t="shared" si="2"/>
        <v>57.04225352112676</v>
      </c>
      <c r="J21" s="194">
        <f t="shared" si="10"/>
        <v>58.450704225352112</v>
      </c>
      <c r="K21" s="193">
        <f t="shared" si="11"/>
        <v>59.870704225352114</v>
      </c>
      <c r="L21" s="195">
        <v>19</v>
      </c>
      <c r="M21" s="196" t="s">
        <v>101</v>
      </c>
      <c r="N21" s="196">
        <v>17.7</v>
      </c>
      <c r="O21" s="197">
        <v>136</v>
      </c>
      <c r="P21" s="197">
        <v>144</v>
      </c>
      <c r="Q21" s="197">
        <v>12971107</v>
      </c>
      <c r="R21" s="198">
        <f>Q21-Q20</f>
        <v>6035</v>
      </c>
      <c r="S21" s="199">
        <f t="shared" si="4"/>
        <v>144.84</v>
      </c>
      <c r="T21" s="199">
        <f t="shared" si="5"/>
        <v>6.0350000000000001</v>
      </c>
      <c r="U21" s="200">
        <v>6.2</v>
      </c>
      <c r="V21" s="200">
        <f t="shared" si="6"/>
        <v>6.2</v>
      </c>
      <c r="W21" s="262" t="s">
        <v>152</v>
      </c>
      <c r="X21" s="256">
        <v>0</v>
      </c>
      <c r="Y21" s="256">
        <v>1060</v>
      </c>
      <c r="Z21" s="256">
        <v>1195</v>
      </c>
      <c r="AA21" s="256">
        <v>1185</v>
      </c>
      <c r="AB21" s="256">
        <v>1198</v>
      </c>
      <c r="AC21" s="201" t="s">
        <v>91</v>
      </c>
      <c r="AD21" s="201" t="s">
        <v>91</v>
      </c>
      <c r="AE21" s="201" t="s">
        <v>91</v>
      </c>
      <c r="AF21" s="202" t="s">
        <v>91</v>
      </c>
      <c r="AG21" s="202">
        <v>32161198</v>
      </c>
      <c r="AH21" s="203">
        <f t="shared" si="9"/>
        <v>1382</v>
      </c>
      <c r="AI21" s="204">
        <f t="shared" si="7"/>
        <v>228.99751449875725</v>
      </c>
      <c r="AJ21" s="205">
        <v>0</v>
      </c>
      <c r="AK21" s="205">
        <v>1</v>
      </c>
      <c r="AL21" s="205">
        <v>1</v>
      </c>
      <c r="AM21" s="205">
        <v>1</v>
      </c>
      <c r="AN21" s="205">
        <v>1</v>
      </c>
      <c r="AO21" s="205">
        <v>0</v>
      </c>
      <c r="AP21" s="256">
        <v>7065652</v>
      </c>
      <c r="AQ21" s="256">
        <f t="shared" si="8"/>
        <v>0</v>
      </c>
      <c r="AR21" s="206"/>
      <c r="AS21" s="207" t="s">
        <v>102</v>
      </c>
      <c r="AY21" s="257"/>
    </row>
    <row r="22" spans="1:51" x14ac:dyDescent="0.25">
      <c r="B22" s="190">
        <v>2.4583333333333299</v>
      </c>
      <c r="C22" s="190">
        <v>0.5</v>
      </c>
      <c r="D22" s="191">
        <v>8</v>
      </c>
      <c r="E22" s="192">
        <f t="shared" si="0"/>
        <v>5.6338028169014089</v>
      </c>
      <c r="F22" s="210">
        <v>83</v>
      </c>
      <c r="G22" s="192">
        <f t="shared" si="1"/>
        <v>58.450704225352112</v>
      </c>
      <c r="H22" s="193" t="s">
        <v>89</v>
      </c>
      <c r="I22" s="193">
        <f t="shared" si="2"/>
        <v>57.04225352112676</v>
      </c>
      <c r="J22" s="194">
        <f t="shared" si="10"/>
        <v>58.450704225352112</v>
      </c>
      <c r="K22" s="193">
        <f t="shared" si="11"/>
        <v>59.870704225352114</v>
      </c>
      <c r="L22" s="195">
        <v>19</v>
      </c>
      <c r="M22" s="196" t="s">
        <v>101</v>
      </c>
      <c r="N22" s="196">
        <v>17.3</v>
      </c>
      <c r="O22" s="197">
        <v>134</v>
      </c>
      <c r="P22" s="197">
        <v>141</v>
      </c>
      <c r="Q22" s="197">
        <v>12977071</v>
      </c>
      <c r="R22" s="198">
        <f t="shared" si="3"/>
        <v>5964</v>
      </c>
      <c r="S22" s="199">
        <f t="shared" si="4"/>
        <v>143.136</v>
      </c>
      <c r="T22" s="199">
        <f t="shared" si="5"/>
        <v>5.9640000000000004</v>
      </c>
      <c r="U22" s="200">
        <v>5.9</v>
      </c>
      <c r="V22" s="200">
        <f t="shared" si="6"/>
        <v>5.9</v>
      </c>
      <c r="W22" s="262" t="s">
        <v>152</v>
      </c>
      <c r="X22" s="256">
        <v>0</v>
      </c>
      <c r="Y22" s="256">
        <v>1040</v>
      </c>
      <c r="Z22" s="256">
        <v>1195</v>
      </c>
      <c r="AA22" s="256">
        <v>1185</v>
      </c>
      <c r="AB22" s="256">
        <v>1198</v>
      </c>
      <c r="AC22" s="201" t="s">
        <v>91</v>
      </c>
      <c r="AD22" s="201" t="s">
        <v>91</v>
      </c>
      <c r="AE22" s="201" t="s">
        <v>91</v>
      </c>
      <c r="AF22" s="202" t="s">
        <v>91</v>
      </c>
      <c r="AG22" s="202">
        <v>32162522</v>
      </c>
      <c r="AH22" s="203">
        <f t="shared" si="9"/>
        <v>1324</v>
      </c>
      <c r="AI22" s="204">
        <f t="shared" si="7"/>
        <v>221.99865861837691</v>
      </c>
      <c r="AJ22" s="205">
        <v>0</v>
      </c>
      <c r="AK22" s="205">
        <v>1</v>
      </c>
      <c r="AL22" s="205">
        <v>1</v>
      </c>
      <c r="AM22" s="205">
        <v>1</v>
      </c>
      <c r="AN22" s="205">
        <v>1</v>
      </c>
      <c r="AO22" s="205">
        <v>0</v>
      </c>
      <c r="AP22" s="256">
        <v>7065652</v>
      </c>
      <c r="AQ22" s="256">
        <f t="shared" si="8"/>
        <v>0</v>
      </c>
      <c r="AR22" s="206"/>
      <c r="AS22" s="207" t="s">
        <v>102</v>
      </c>
      <c r="AV22" s="211" t="s">
        <v>111</v>
      </c>
      <c r="AY22" s="257"/>
    </row>
    <row r="23" spans="1:51" x14ac:dyDescent="0.25">
      <c r="A23" s="145" t="s">
        <v>144</v>
      </c>
      <c r="B23" s="190">
        <v>2.5</v>
      </c>
      <c r="C23" s="190">
        <v>0.54166666666666696</v>
      </c>
      <c r="D23" s="191">
        <v>6</v>
      </c>
      <c r="E23" s="192">
        <v>81</v>
      </c>
      <c r="F23" s="255">
        <v>81</v>
      </c>
      <c r="G23" s="192">
        <f t="shared" si="1"/>
        <v>57.04225352112676</v>
      </c>
      <c r="H23" s="193" t="s">
        <v>89</v>
      </c>
      <c r="I23" s="193">
        <f t="shared" si="2"/>
        <v>55.633802816901408</v>
      </c>
      <c r="J23" s="194">
        <f t="shared" si="10"/>
        <v>57.04225352112676</v>
      </c>
      <c r="K23" s="193">
        <f>J23+(6/1.42)</f>
        <v>61.267605633802816</v>
      </c>
      <c r="L23" s="195">
        <v>19</v>
      </c>
      <c r="M23" s="196" t="s">
        <v>101</v>
      </c>
      <c r="N23" s="196">
        <v>17.5</v>
      </c>
      <c r="O23" s="197">
        <v>135</v>
      </c>
      <c r="P23" s="197">
        <v>139</v>
      </c>
      <c r="Q23" s="197">
        <v>12982775</v>
      </c>
      <c r="R23" s="198">
        <f t="shared" si="3"/>
        <v>5704</v>
      </c>
      <c r="S23" s="199">
        <f t="shared" si="4"/>
        <v>136.89599999999999</v>
      </c>
      <c r="T23" s="199">
        <f t="shared" si="5"/>
        <v>5.7039999999999997</v>
      </c>
      <c r="U23" s="200">
        <v>5.7</v>
      </c>
      <c r="V23" s="200">
        <f t="shared" si="6"/>
        <v>5.7</v>
      </c>
      <c r="W23" s="262" t="s">
        <v>152</v>
      </c>
      <c r="X23" s="256">
        <v>0</v>
      </c>
      <c r="Y23" s="256">
        <v>1035</v>
      </c>
      <c r="Z23" s="256">
        <v>1186</v>
      </c>
      <c r="AA23" s="256">
        <v>1185</v>
      </c>
      <c r="AB23" s="256">
        <v>1189</v>
      </c>
      <c r="AC23" s="201" t="s">
        <v>91</v>
      </c>
      <c r="AD23" s="201" t="s">
        <v>91</v>
      </c>
      <c r="AE23" s="201" t="s">
        <v>91</v>
      </c>
      <c r="AF23" s="202" t="s">
        <v>91</v>
      </c>
      <c r="AG23" s="202">
        <v>32163837</v>
      </c>
      <c r="AH23" s="203">
        <f t="shared" si="9"/>
        <v>1315</v>
      </c>
      <c r="AI23" s="204">
        <f t="shared" si="7"/>
        <v>230.53997194950912</v>
      </c>
      <c r="AJ23" s="205">
        <v>0</v>
      </c>
      <c r="AK23" s="205">
        <v>1</v>
      </c>
      <c r="AL23" s="205">
        <v>1</v>
      </c>
      <c r="AM23" s="205">
        <v>1</v>
      </c>
      <c r="AN23" s="205">
        <v>1</v>
      </c>
      <c r="AO23" s="205">
        <v>0</v>
      </c>
      <c r="AP23" s="256">
        <v>7065652</v>
      </c>
      <c r="AQ23" s="256">
        <f t="shared" si="8"/>
        <v>0</v>
      </c>
      <c r="AR23" s="206"/>
      <c r="AS23" s="207" t="s">
        <v>114</v>
      </c>
      <c r="AT23" s="209"/>
      <c r="AV23" s="212" t="s">
        <v>112</v>
      </c>
      <c r="AW23" s="213" t="s">
        <v>113</v>
      </c>
      <c r="AY23" s="257"/>
    </row>
    <row r="24" spans="1:51" x14ac:dyDescent="0.25">
      <c r="B24" s="190">
        <v>2.5416666666666701</v>
      </c>
      <c r="C24" s="190">
        <v>0.58333333333333404</v>
      </c>
      <c r="D24" s="191">
        <v>6</v>
      </c>
      <c r="E24" s="192">
        <f t="shared" si="0"/>
        <v>4.2253521126760569</v>
      </c>
      <c r="F24" s="255">
        <v>81</v>
      </c>
      <c r="G24" s="192">
        <f t="shared" si="1"/>
        <v>57.04225352112676</v>
      </c>
      <c r="H24" s="193" t="s">
        <v>89</v>
      </c>
      <c r="I24" s="193">
        <f t="shared" si="2"/>
        <v>55.633802816901408</v>
      </c>
      <c r="J24" s="194">
        <f t="shared" si="10"/>
        <v>57.04225352112676</v>
      </c>
      <c r="K24" s="193">
        <f t="shared" ref="K24:K34" si="12">J24+(6/1.42)</f>
        <v>61.267605633802816</v>
      </c>
      <c r="L24" s="195">
        <v>18</v>
      </c>
      <c r="M24" s="196" t="s">
        <v>101</v>
      </c>
      <c r="N24" s="196">
        <v>17.3</v>
      </c>
      <c r="O24" s="197">
        <v>134</v>
      </c>
      <c r="P24" s="197">
        <v>136</v>
      </c>
      <c r="Q24" s="197">
        <v>12988426</v>
      </c>
      <c r="R24" s="198">
        <f t="shared" si="3"/>
        <v>5651</v>
      </c>
      <c r="S24" s="199">
        <f t="shared" si="4"/>
        <v>135.624</v>
      </c>
      <c r="T24" s="199">
        <f t="shared" si="5"/>
        <v>5.6509999999999998</v>
      </c>
      <c r="U24" s="200">
        <v>5.5</v>
      </c>
      <c r="V24" s="200">
        <f t="shared" si="6"/>
        <v>5.5</v>
      </c>
      <c r="W24" s="262" t="s">
        <v>152</v>
      </c>
      <c r="X24" s="256">
        <v>0</v>
      </c>
      <c r="Y24" s="256">
        <v>999</v>
      </c>
      <c r="Z24" s="256">
        <v>1186</v>
      </c>
      <c r="AA24" s="256">
        <v>1185</v>
      </c>
      <c r="AB24" s="256">
        <v>1189</v>
      </c>
      <c r="AC24" s="201" t="s">
        <v>91</v>
      </c>
      <c r="AD24" s="201" t="s">
        <v>91</v>
      </c>
      <c r="AE24" s="201" t="s">
        <v>91</v>
      </c>
      <c r="AF24" s="202" t="s">
        <v>91</v>
      </c>
      <c r="AG24" s="202">
        <v>32165139</v>
      </c>
      <c r="AH24" s="203">
        <f t="shared" si="9"/>
        <v>1302</v>
      </c>
      <c r="AI24" s="204">
        <f t="shared" si="7"/>
        <v>230.40169881436915</v>
      </c>
      <c r="AJ24" s="205">
        <v>0</v>
      </c>
      <c r="AK24" s="205">
        <v>1</v>
      </c>
      <c r="AL24" s="205">
        <v>1</v>
      </c>
      <c r="AM24" s="205">
        <v>1</v>
      </c>
      <c r="AN24" s="205">
        <v>1</v>
      </c>
      <c r="AO24" s="205">
        <v>0</v>
      </c>
      <c r="AP24" s="256">
        <v>7065652</v>
      </c>
      <c r="AQ24" s="256">
        <f t="shared" si="8"/>
        <v>0</v>
      </c>
      <c r="AR24" s="208"/>
      <c r="AS24" s="207" t="s">
        <v>114</v>
      </c>
      <c r="AV24" s="214" t="s">
        <v>30</v>
      </c>
      <c r="AW24" s="214">
        <v>14.7</v>
      </c>
      <c r="AY24" s="257"/>
    </row>
    <row r="25" spans="1:51" x14ac:dyDescent="0.25">
      <c r="B25" s="190">
        <v>2.5833333333333299</v>
      </c>
      <c r="C25" s="190">
        <v>0.625</v>
      </c>
      <c r="D25" s="191">
        <v>7</v>
      </c>
      <c r="E25" s="192">
        <f t="shared" si="0"/>
        <v>4.9295774647887329</v>
      </c>
      <c r="F25" s="255">
        <v>81</v>
      </c>
      <c r="G25" s="192">
        <f t="shared" si="1"/>
        <v>57.04225352112676</v>
      </c>
      <c r="H25" s="193" t="s">
        <v>89</v>
      </c>
      <c r="I25" s="193">
        <f t="shared" si="2"/>
        <v>55.633802816901408</v>
      </c>
      <c r="J25" s="194">
        <f t="shared" si="10"/>
        <v>57.04225352112676</v>
      </c>
      <c r="K25" s="193">
        <f t="shared" si="12"/>
        <v>61.267605633802816</v>
      </c>
      <c r="L25" s="195">
        <v>18</v>
      </c>
      <c r="M25" s="196" t="s">
        <v>101</v>
      </c>
      <c r="N25" s="196">
        <v>16.899999999999999</v>
      </c>
      <c r="O25" s="197">
        <v>135</v>
      </c>
      <c r="P25" s="197">
        <v>138</v>
      </c>
      <c r="Q25" s="197">
        <v>12994035</v>
      </c>
      <c r="R25" s="198">
        <f t="shared" si="3"/>
        <v>5609</v>
      </c>
      <c r="S25" s="199">
        <f t="shared" si="4"/>
        <v>134.61600000000001</v>
      </c>
      <c r="T25" s="199">
        <f t="shared" si="5"/>
        <v>5.609</v>
      </c>
      <c r="U25" s="200">
        <v>5.4</v>
      </c>
      <c r="V25" s="200">
        <f t="shared" si="6"/>
        <v>5.4</v>
      </c>
      <c r="W25" s="262" t="s">
        <v>152</v>
      </c>
      <c r="X25" s="256">
        <v>0</v>
      </c>
      <c r="Y25" s="256">
        <v>994</v>
      </c>
      <c r="Z25" s="256">
        <v>1186</v>
      </c>
      <c r="AA25" s="256">
        <v>1185</v>
      </c>
      <c r="AB25" s="256">
        <v>1189</v>
      </c>
      <c r="AC25" s="201" t="s">
        <v>91</v>
      </c>
      <c r="AD25" s="201" t="s">
        <v>91</v>
      </c>
      <c r="AE25" s="201" t="s">
        <v>91</v>
      </c>
      <c r="AF25" s="202" t="s">
        <v>91</v>
      </c>
      <c r="AG25" s="202">
        <v>32166430</v>
      </c>
      <c r="AH25" s="203">
        <f t="shared" si="9"/>
        <v>1291</v>
      </c>
      <c r="AI25" s="204">
        <f t="shared" si="7"/>
        <v>230.16580495632019</v>
      </c>
      <c r="AJ25" s="205">
        <v>0</v>
      </c>
      <c r="AK25" s="205">
        <v>1</v>
      </c>
      <c r="AL25" s="205">
        <v>1</v>
      </c>
      <c r="AM25" s="205">
        <v>1</v>
      </c>
      <c r="AN25" s="205">
        <v>1</v>
      </c>
      <c r="AO25" s="205">
        <v>0</v>
      </c>
      <c r="AP25" s="256">
        <v>7065652</v>
      </c>
      <c r="AQ25" s="256">
        <f t="shared" si="8"/>
        <v>0</v>
      </c>
      <c r="AR25" s="206"/>
      <c r="AS25" s="207" t="s">
        <v>114</v>
      </c>
      <c r="AV25" s="214" t="s">
        <v>75</v>
      </c>
      <c r="AW25" s="214">
        <v>10.36</v>
      </c>
      <c r="AY25" s="257"/>
    </row>
    <row r="26" spans="1:51" x14ac:dyDescent="0.25">
      <c r="B26" s="190">
        <v>2.625</v>
      </c>
      <c r="C26" s="190">
        <v>0.66666666666666696</v>
      </c>
      <c r="D26" s="191">
        <v>7</v>
      </c>
      <c r="E26" s="192">
        <f t="shared" si="0"/>
        <v>4.9295774647887329</v>
      </c>
      <c r="F26" s="255">
        <v>81</v>
      </c>
      <c r="G26" s="192">
        <f t="shared" si="1"/>
        <v>57.04225352112676</v>
      </c>
      <c r="H26" s="193" t="s">
        <v>89</v>
      </c>
      <c r="I26" s="193">
        <f t="shared" si="2"/>
        <v>53.521126760563384</v>
      </c>
      <c r="J26" s="194">
        <f>(F26-3)/1.42</f>
        <v>54.929577464788736</v>
      </c>
      <c r="K26" s="193">
        <f t="shared" si="12"/>
        <v>59.154929577464792</v>
      </c>
      <c r="L26" s="195">
        <v>18</v>
      </c>
      <c r="M26" s="196" t="s">
        <v>101</v>
      </c>
      <c r="N26" s="196">
        <v>16.7</v>
      </c>
      <c r="O26" s="197">
        <v>131</v>
      </c>
      <c r="P26" s="197">
        <v>135</v>
      </c>
      <c r="Q26" s="197">
        <v>12999662</v>
      </c>
      <c r="R26" s="198">
        <f t="shared" si="3"/>
        <v>5627</v>
      </c>
      <c r="S26" s="199">
        <f t="shared" si="4"/>
        <v>135.048</v>
      </c>
      <c r="T26" s="199">
        <f t="shared" si="5"/>
        <v>5.6269999999999998</v>
      </c>
      <c r="U26" s="200">
        <v>5.3</v>
      </c>
      <c r="V26" s="200">
        <f t="shared" si="6"/>
        <v>5.3</v>
      </c>
      <c r="W26" s="262" t="s">
        <v>152</v>
      </c>
      <c r="X26" s="256">
        <v>0</v>
      </c>
      <c r="Y26" s="256">
        <v>1024</v>
      </c>
      <c r="Z26" s="256">
        <v>1165</v>
      </c>
      <c r="AA26" s="256">
        <v>1185</v>
      </c>
      <c r="AB26" s="256">
        <v>1169</v>
      </c>
      <c r="AC26" s="201" t="s">
        <v>91</v>
      </c>
      <c r="AD26" s="201" t="s">
        <v>91</v>
      </c>
      <c r="AE26" s="201" t="s">
        <v>91</v>
      </c>
      <c r="AF26" s="202" t="s">
        <v>91</v>
      </c>
      <c r="AG26" s="202">
        <v>32167724</v>
      </c>
      <c r="AH26" s="203">
        <f t="shared" si="9"/>
        <v>1294</v>
      </c>
      <c r="AI26" s="204">
        <f t="shared" si="7"/>
        <v>229.96267993602277</v>
      </c>
      <c r="AJ26" s="205">
        <v>0</v>
      </c>
      <c r="AK26" s="205">
        <v>1</v>
      </c>
      <c r="AL26" s="205">
        <v>1</v>
      </c>
      <c r="AM26" s="205">
        <v>1</v>
      </c>
      <c r="AN26" s="205">
        <v>1</v>
      </c>
      <c r="AO26" s="205">
        <v>0</v>
      </c>
      <c r="AP26" s="256">
        <v>7065652</v>
      </c>
      <c r="AQ26" s="256">
        <f t="shared" si="8"/>
        <v>0</v>
      </c>
      <c r="AR26" s="206"/>
      <c r="AS26" s="207" t="s">
        <v>114</v>
      </c>
      <c r="AV26" s="214" t="s">
        <v>115</v>
      </c>
      <c r="AW26" s="214">
        <v>1.01325</v>
      </c>
      <c r="AY26" s="257"/>
    </row>
    <row r="27" spans="1:51" x14ac:dyDescent="0.25">
      <c r="B27" s="190">
        <v>2.6666666666666701</v>
      </c>
      <c r="C27" s="190">
        <v>0.70833333333333404</v>
      </c>
      <c r="D27" s="191">
        <v>6</v>
      </c>
      <c r="E27" s="192">
        <f t="shared" si="0"/>
        <v>4.2253521126760569</v>
      </c>
      <c r="F27" s="255">
        <v>81</v>
      </c>
      <c r="G27" s="192">
        <f t="shared" si="1"/>
        <v>57.04225352112676</v>
      </c>
      <c r="H27" s="193" t="s">
        <v>89</v>
      </c>
      <c r="I27" s="193">
        <f t="shared" si="2"/>
        <v>53.521126760563384</v>
      </c>
      <c r="J27" s="194">
        <f t="shared" ref="J27:J32" si="13">(F27-3)/1.42</f>
        <v>54.929577464788736</v>
      </c>
      <c r="K27" s="193">
        <f t="shared" si="12"/>
        <v>59.154929577464792</v>
      </c>
      <c r="L27" s="195">
        <v>18</v>
      </c>
      <c r="M27" s="196" t="s">
        <v>101</v>
      </c>
      <c r="N27" s="196">
        <v>16.7</v>
      </c>
      <c r="O27" s="197">
        <v>125</v>
      </c>
      <c r="P27" s="197">
        <v>138</v>
      </c>
      <c r="Q27" s="197">
        <v>13005264</v>
      </c>
      <c r="R27" s="198">
        <f t="shared" si="3"/>
        <v>5602</v>
      </c>
      <c r="S27" s="199">
        <f t="shared" si="4"/>
        <v>134.44800000000001</v>
      </c>
      <c r="T27" s="199">
        <f t="shared" si="5"/>
        <v>5.6020000000000003</v>
      </c>
      <c r="U27" s="200">
        <v>4.8</v>
      </c>
      <c r="V27" s="200">
        <f t="shared" si="6"/>
        <v>4.8</v>
      </c>
      <c r="W27" s="262" t="s">
        <v>152</v>
      </c>
      <c r="X27" s="256">
        <v>0</v>
      </c>
      <c r="Y27" s="256">
        <v>1085</v>
      </c>
      <c r="Z27" s="256">
        <v>1165</v>
      </c>
      <c r="AA27" s="256">
        <v>1185</v>
      </c>
      <c r="AB27" s="256">
        <v>1169</v>
      </c>
      <c r="AC27" s="201" t="s">
        <v>91</v>
      </c>
      <c r="AD27" s="201" t="s">
        <v>91</v>
      </c>
      <c r="AE27" s="201" t="s">
        <v>91</v>
      </c>
      <c r="AF27" s="202" t="s">
        <v>91</v>
      </c>
      <c r="AG27" s="202">
        <v>32169002</v>
      </c>
      <c r="AH27" s="203">
        <f t="shared" si="9"/>
        <v>1278</v>
      </c>
      <c r="AI27" s="204">
        <f t="shared" si="7"/>
        <v>228.13280971081755</v>
      </c>
      <c r="AJ27" s="205">
        <v>0</v>
      </c>
      <c r="AK27" s="205">
        <v>1</v>
      </c>
      <c r="AL27" s="205">
        <v>1</v>
      </c>
      <c r="AM27" s="205">
        <v>1</v>
      </c>
      <c r="AN27" s="205">
        <v>1</v>
      </c>
      <c r="AO27" s="205">
        <v>0</v>
      </c>
      <c r="AP27" s="256">
        <v>7065652</v>
      </c>
      <c r="AQ27" s="256">
        <f t="shared" si="8"/>
        <v>0</v>
      </c>
      <c r="AR27" s="206"/>
      <c r="AS27" s="207" t="s">
        <v>114</v>
      </c>
      <c r="AV27" s="214" t="s">
        <v>116</v>
      </c>
      <c r="AW27" s="214">
        <v>1</v>
      </c>
      <c r="AY27" s="257"/>
    </row>
    <row r="28" spans="1:51" x14ac:dyDescent="0.25">
      <c r="B28" s="190">
        <v>2.7083333333333299</v>
      </c>
      <c r="C28" s="190">
        <v>0.750000000000002</v>
      </c>
      <c r="D28" s="191">
        <v>5</v>
      </c>
      <c r="E28" s="192">
        <f t="shared" si="0"/>
        <v>3.5211267605633805</v>
      </c>
      <c r="F28" s="255">
        <v>78</v>
      </c>
      <c r="G28" s="192">
        <f t="shared" si="1"/>
        <v>54.929577464788736</v>
      </c>
      <c r="H28" s="193" t="s">
        <v>89</v>
      </c>
      <c r="I28" s="193">
        <f t="shared" si="2"/>
        <v>51.408450704225352</v>
      </c>
      <c r="J28" s="194">
        <f t="shared" si="13"/>
        <v>52.816901408450704</v>
      </c>
      <c r="K28" s="193">
        <f t="shared" si="12"/>
        <v>57.04225352112676</v>
      </c>
      <c r="L28" s="195">
        <v>18</v>
      </c>
      <c r="M28" s="196" t="s">
        <v>101</v>
      </c>
      <c r="N28" s="196">
        <v>16.7</v>
      </c>
      <c r="O28" s="197">
        <v>129</v>
      </c>
      <c r="P28" s="197">
        <v>134</v>
      </c>
      <c r="Q28" s="197">
        <v>13010818</v>
      </c>
      <c r="R28" s="198">
        <f t="shared" si="3"/>
        <v>5554</v>
      </c>
      <c r="S28" s="199">
        <f t="shared" si="4"/>
        <v>133.29599999999999</v>
      </c>
      <c r="T28" s="199">
        <f t="shared" si="5"/>
        <v>5.5540000000000003</v>
      </c>
      <c r="U28" s="200">
        <v>4.4000000000000004</v>
      </c>
      <c r="V28" s="200">
        <f t="shared" si="6"/>
        <v>4.4000000000000004</v>
      </c>
      <c r="W28" s="262" t="s">
        <v>152</v>
      </c>
      <c r="X28" s="256">
        <v>0</v>
      </c>
      <c r="Y28" s="256">
        <v>1011</v>
      </c>
      <c r="Z28" s="256">
        <v>1165</v>
      </c>
      <c r="AA28" s="256">
        <v>1185</v>
      </c>
      <c r="AB28" s="256">
        <v>1169</v>
      </c>
      <c r="AC28" s="201" t="s">
        <v>91</v>
      </c>
      <c r="AD28" s="201" t="s">
        <v>91</v>
      </c>
      <c r="AE28" s="201" t="s">
        <v>91</v>
      </c>
      <c r="AF28" s="202" t="s">
        <v>91</v>
      </c>
      <c r="AG28" s="202">
        <v>32170265</v>
      </c>
      <c r="AH28" s="203">
        <f t="shared" si="9"/>
        <v>1263</v>
      </c>
      <c r="AI28" s="204">
        <f t="shared" si="7"/>
        <v>227.40367302844794</v>
      </c>
      <c r="AJ28" s="205">
        <v>0</v>
      </c>
      <c r="AK28" s="205">
        <v>1</v>
      </c>
      <c r="AL28" s="205">
        <v>1</v>
      </c>
      <c r="AM28" s="205">
        <v>1</v>
      </c>
      <c r="AN28" s="205">
        <v>1</v>
      </c>
      <c r="AO28" s="205">
        <v>0</v>
      </c>
      <c r="AP28" s="256">
        <v>7065652</v>
      </c>
      <c r="AQ28" s="256">
        <f t="shared" si="8"/>
        <v>0</v>
      </c>
      <c r="AR28" s="208"/>
      <c r="AS28" s="207" t="s">
        <v>114</v>
      </c>
      <c r="AV28" s="214" t="s">
        <v>117</v>
      </c>
      <c r="AW28" s="214">
        <v>101.325</v>
      </c>
      <c r="AY28" s="257"/>
    </row>
    <row r="29" spans="1:51" x14ac:dyDescent="0.25">
      <c r="B29" s="190">
        <v>2.75</v>
      </c>
      <c r="C29" s="190">
        <v>0.79166666666666896</v>
      </c>
      <c r="D29" s="191">
        <v>5</v>
      </c>
      <c r="E29" s="192">
        <f t="shared" si="0"/>
        <v>3.5211267605633805</v>
      </c>
      <c r="F29" s="255">
        <v>78</v>
      </c>
      <c r="G29" s="192">
        <f t="shared" si="1"/>
        <v>54.929577464788736</v>
      </c>
      <c r="H29" s="193" t="s">
        <v>89</v>
      </c>
      <c r="I29" s="193">
        <f t="shared" si="2"/>
        <v>51.408450704225352</v>
      </c>
      <c r="J29" s="194">
        <f t="shared" si="13"/>
        <v>52.816901408450704</v>
      </c>
      <c r="K29" s="193">
        <f t="shared" si="12"/>
        <v>57.04225352112676</v>
      </c>
      <c r="L29" s="195">
        <v>18</v>
      </c>
      <c r="M29" s="196" t="s">
        <v>101</v>
      </c>
      <c r="N29" s="196">
        <v>16.600000000000001</v>
      </c>
      <c r="O29" s="197">
        <v>132</v>
      </c>
      <c r="P29" s="197">
        <v>133</v>
      </c>
      <c r="Q29" s="197">
        <v>13016309</v>
      </c>
      <c r="R29" s="198">
        <f t="shared" si="3"/>
        <v>5491</v>
      </c>
      <c r="S29" s="199">
        <f t="shared" si="4"/>
        <v>131.78399999999999</v>
      </c>
      <c r="T29" s="199">
        <f t="shared" si="5"/>
        <v>5.4909999999999997</v>
      </c>
      <c r="U29" s="200">
        <v>4.2</v>
      </c>
      <c r="V29" s="200">
        <f t="shared" si="6"/>
        <v>4.2</v>
      </c>
      <c r="W29" s="262" t="s">
        <v>152</v>
      </c>
      <c r="X29" s="256">
        <v>0</v>
      </c>
      <c r="Y29" s="256">
        <v>1001</v>
      </c>
      <c r="Z29" s="256">
        <v>1165</v>
      </c>
      <c r="AA29" s="256">
        <v>1185</v>
      </c>
      <c r="AB29" s="256">
        <v>1169</v>
      </c>
      <c r="AC29" s="201" t="s">
        <v>91</v>
      </c>
      <c r="AD29" s="201" t="s">
        <v>91</v>
      </c>
      <c r="AE29" s="201" t="s">
        <v>91</v>
      </c>
      <c r="AF29" s="202" t="s">
        <v>91</v>
      </c>
      <c r="AG29" s="202">
        <v>32171510</v>
      </c>
      <c r="AH29" s="203">
        <f t="shared" si="9"/>
        <v>1245</v>
      </c>
      <c r="AI29" s="204">
        <f t="shared" si="7"/>
        <v>226.73465671098162</v>
      </c>
      <c r="AJ29" s="205">
        <v>0</v>
      </c>
      <c r="AK29" s="205">
        <v>1</v>
      </c>
      <c r="AL29" s="205">
        <v>1</v>
      </c>
      <c r="AM29" s="205">
        <v>1</v>
      </c>
      <c r="AN29" s="205">
        <v>1</v>
      </c>
      <c r="AO29" s="205">
        <v>0</v>
      </c>
      <c r="AP29" s="256">
        <v>7065652</v>
      </c>
      <c r="AQ29" s="256">
        <f t="shared" si="8"/>
        <v>0</v>
      </c>
      <c r="AR29" s="206"/>
      <c r="AS29" s="207" t="s">
        <v>114</v>
      </c>
      <c r="AY29" s="257"/>
    </row>
    <row r="30" spans="1:51" x14ac:dyDescent="0.25">
      <c r="B30" s="190">
        <v>2.7916666666666701</v>
      </c>
      <c r="C30" s="190">
        <v>0.83333333333333703</v>
      </c>
      <c r="D30" s="191">
        <v>10</v>
      </c>
      <c r="E30" s="192">
        <f t="shared" si="0"/>
        <v>7.042253521126761</v>
      </c>
      <c r="F30" s="255">
        <v>76</v>
      </c>
      <c r="G30" s="192">
        <f t="shared" si="1"/>
        <v>53.521126760563384</v>
      </c>
      <c r="H30" s="193" t="s">
        <v>89</v>
      </c>
      <c r="I30" s="193">
        <f t="shared" si="2"/>
        <v>50</v>
      </c>
      <c r="J30" s="194">
        <f t="shared" si="13"/>
        <v>51.408450704225352</v>
      </c>
      <c r="K30" s="193">
        <f t="shared" si="12"/>
        <v>55.633802816901408</v>
      </c>
      <c r="L30" s="195">
        <v>18</v>
      </c>
      <c r="M30" s="196" t="s">
        <v>101</v>
      </c>
      <c r="N30" s="196">
        <v>16.600000000000001</v>
      </c>
      <c r="O30" s="197">
        <v>115</v>
      </c>
      <c r="P30" s="197">
        <v>130</v>
      </c>
      <c r="Q30" s="197">
        <v>13021804</v>
      </c>
      <c r="R30" s="198">
        <f t="shared" si="3"/>
        <v>5495</v>
      </c>
      <c r="S30" s="199">
        <f t="shared" si="4"/>
        <v>131.88</v>
      </c>
      <c r="T30" s="199">
        <f t="shared" si="5"/>
        <v>5.4950000000000001</v>
      </c>
      <c r="U30" s="200">
        <v>3.4</v>
      </c>
      <c r="V30" s="200">
        <f t="shared" si="6"/>
        <v>3.4</v>
      </c>
      <c r="W30" s="262" t="s">
        <v>152</v>
      </c>
      <c r="X30" s="256">
        <v>0</v>
      </c>
      <c r="Y30" s="256">
        <v>1099</v>
      </c>
      <c r="Z30" s="256">
        <v>1196</v>
      </c>
      <c r="AA30" s="256">
        <v>0</v>
      </c>
      <c r="AB30" s="256">
        <v>1199</v>
      </c>
      <c r="AC30" s="201" t="s">
        <v>91</v>
      </c>
      <c r="AD30" s="201" t="s">
        <v>91</v>
      </c>
      <c r="AE30" s="201" t="s">
        <v>91</v>
      </c>
      <c r="AF30" s="202" t="s">
        <v>91</v>
      </c>
      <c r="AG30" s="202">
        <v>32172620</v>
      </c>
      <c r="AH30" s="203">
        <f t="shared" si="9"/>
        <v>1110</v>
      </c>
      <c r="AI30" s="204">
        <f t="shared" si="7"/>
        <v>202.00181983621474</v>
      </c>
      <c r="AJ30" s="205">
        <v>0</v>
      </c>
      <c r="AK30" s="205">
        <v>1</v>
      </c>
      <c r="AL30" s="205">
        <v>1</v>
      </c>
      <c r="AM30" s="205">
        <v>0</v>
      </c>
      <c r="AN30" s="205">
        <v>1</v>
      </c>
      <c r="AO30" s="205">
        <v>0</v>
      </c>
      <c r="AP30" s="256">
        <v>7065652</v>
      </c>
      <c r="AQ30" s="256">
        <f t="shared" si="8"/>
        <v>0</v>
      </c>
      <c r="AR30" s="206"/>
      <c r="AS30" s="207" t="s">
        <v>114</v>
      </c>
      <c r="AV30" s="398" t="s">
        <v>118</v>
      </c>
      <c r="AW30" s="398"/>
      <c r="AY30" s="257"/>
    </row>
    <row r="31" spans="1:51" x14ac:dyDescent="0.25">
      <c r="B31" s="190">
        <v>2.8333333333333299</v>
      </c>
      <c r="C31" s="190">
        <v>0.875000000000004</v>
      </c>
      <c r="D31" s="191">
        <v>11</v>
      </c>
      <c r="E31" s="192">
        <f>D31/1.42</f>
        <v>7.746478873239437</v>
      </c>
      <c r="F31" s="255">
        <v>76</v>
      </c>
      <c r="G31" s="192">
        <f t="shared" si="1"/>
        <v>53.521126760563384</v>
      </c>
      <c r="H31" s="193" t="s">
        <v>89</v>
      </c>
      <c r="I31" s="193">
        <f t="shared" si="2"/>
        <v>50</v>
      </c>
      <c r="J31" s="194">
        <f t="shared" si="13"/>
        <v>51.408450704225352</v>
      </c>
      <c r="K31" s="193">
        <f t="shared" si="12"/>
        <v>55.633802816901408</v>
      </c>
      <c r="L31" s="195">
        <v>18</v>
      </c>
      <c r="M31" s="196" t="s">
        <v>101</v>
      </c>
      <c r="N31" s="196">
        <v>16.100000000000001</v>
      </c>
      <c r="O31" s="197">
        <v>117</v>
      </c>
      <c r="P31" s="197">
        <v>128</v>
      </c>
      <c r="Q31" s="197">
        <v>13027129</v>
      </c>
      <c r="R31" s="198">
        <f t="shared" si="3"/>
        <v>5325</v>
      </c>
      <c r="S31" s="199">
        <f t="shared" si="4"/>
        <v>127.8</v>
      </c>
      <c r="T31" s="199">
        <f t="shared" si="5"/>
        <v>5.3250000000000002</v>
      </c>
      <c r="U31" s="200">
        <v>2.8</v>
      </c>
      <c r="V31" s="200">
        <f t="shared" si="6"/>
        <v>2.8</v>
      </c>
      <c r="W31" s="262" t="s">
        <v>153</v>
      </c>
      <c r="X31" s="256">
        <v>0</v>
      </c>
      <c r="Y31" s="256">
        <v>1048</v>
      </c>
      <c r="Z31" s="256">
        <v>1196</v>
      </c>
      <c r="AA31" s="256">
        <v>0</v>
      </c>
      <c r="AB31" s="256">
        <v>1199</v>
      </c>
      <c r="AC31" s="201" t="s">
        <v>91</v>
      </c>
      <c r="AD31" s="201" t="s">
        <v>91</v>
      </c>
      <c r="AE31" s="201" t="s">
        <v>91</v>
      </c>
      <c r="AF31" s="202" t="s">
        <v>91</v>
      </c>
      <c r="AG31" s="202">
        <v>32173666</v>
      </c>
      <c r="AH31" s="203">
        <f t="shared" si="9"/>
        <v>1046</v>
      </c>
      <c r="AI31" s="204">
        <f t="shared" si="7"/>
        <v>196.43192488262909</v>
      </c>
      <c r="AJ31" s="205">
        <v>0</v>
      </c>
      <c r="AK31" s="205">
        <v>1</v>
      </c>
      <c r="AL31" s="205">
        <v>1</v>
      </c>
      <c r="AM31" s="205">
        <v>0</v>
      </c>
      <c r="AN31" s="205">
        <v>1</v>
      </c>
      <c r="AO31" s="205">
        <v>0</v>
      </c>
      <c r="AP31" s="256">
        <v>7065652</v>
      </c>
      <c r="AQ31" s="256">
        <f t="shared" si="8"/>
        <v>0</v>
      </c>
      <c r="AR31" s="206"/>
      <c r="AS31" s="207" t="s">
        <v>114</v>
      </c>
      <c r="AV31" s="215" t="s">
        <v>30</v>
      </c>
      <c r="AW31" s="215" t="s">
        <v>75</v>
      </c>
      <c r="AY31" s="257"/>
    </row>
    <row r="32" spans="1:51" x14ac:dyDescent="0.25">
      <c r="B32" s="190">
        <v>2.875</v>
      </c>
      <c r="C32" s="190">
        <v>0.91666666666667096</v>
      </c>
      <c r="D32" s="191">
        <v>13</v>
      </c>
      <c r="E32" s="192">
        <f t="shared" si="0"/>
        <v>9.1549295774647899</v>
      </c>
      <c r="F32" s="255">
        <v>76</v>
      </c>
      <c r="G32" s="192">
        <f t="shared" si="1"/>
        <v>53.521126760563384</v>
      </c>
      <c r="H32" s="193" t="s">
        <v>89</v>
      </c>
      <c r="I32" s="193">
        <f t="shared" si="2"/>
        <v>50</v>
      </c>
      <c r="J32" s="194">
        <f t="shared" si="13"/>
        <v>51.408450704225352</v>
      </c>
      <c r="K32" s="193">
        <f t="shared" si="12"/>
        <v>55.633802816901408</v>
      </c>
      <c r="L32" s="195">
        <v>14</v>
      </c>
      <c r="M32" s="196" t="s">
        <v>119</v>
      </c>
      <c r="N32" s="196">
        <v>12.6</v>
      </c>
      <c r="O32" s="197">
        <v>122</v>
      </c>
      <c r="P32" s="197">
        <v>130</v>
      </c>
      <c r="Q32" s="197">
        <v>13032198</v>
      </c>
      <c r="R32" s="198">
        <f>Q32-Q31</f>
        <v>5069</v>
      </c>
      <c r="S32" s="199">
        <f t="shared" si="4"/>
        <v>121.65600000000001</v>
      </c>
      <c r="T32" s="199">
        <f t="shared" si="5"/>
        <v>5.069</v>
      </c>
      <c r="U32" s="200">
        <v>2.6</v>
      </c>
      <c r="V32" s="200">
        <f t="shared" si="6"/>
        <v>2.6</v>
      </c>
      <c r="W32" s="262" t="s">
        <v>153</v>
      </c>
      <c r="X32" s="256">
        <v>0</v>
      </c>
      <c r="Y32" s="256">
        <v>977</v>
      </c>
      <c r="Z32" s="256">
        <v>1196</v>
      </c>
      <c r="AA32" s="256">
        <v>0</v>
      </c>
      <c r="AB32" s="256">
        <v>1199</v>
      </c>
      <c r="AC32" s="201" t="s">
        <v>91</v>
      </c>
      <c r="AD32" s="201" t="s">
        <v>91</v>
      </c>
      <c r="AE32" s="201" t="s">
        <v>91</v>
      </c>
      <c r="AF32" s="202" t="s">
        <v>91</v>
      </c>
      <c r="AG32" s="202">
        <v>32174674</v>
      </c>
      <c r="AH32" s="203">
        <f t="shared" si="9"/>
        <v>1008</v>
      </c>
      <c r="AI32" s="204">
        <f t="shared" si="7"/>
        <v>198.855790096666</v>
      </c>
      <c r="AJ32" s="205">
        <v>0</v>
      </c>
      <c r="AK32" s="205">
        <v>1</v>
      </c>
      <c r="AL32" s="205">
        <v>1</v>
      </c>
      <c r="AM32" s="205">
        <v>0</v>
      </c>
      <c r="AN32" s="205">
        <v>1</v>
      </c>
      <c r="AO32" s="205">
        <v>0</v>
      </c>
      <c r="AP32" s="256">
        <v>7065652</v>
      </c>
      <c r="AQ32" s="256">
        <f t="shared" si="8"/>
        <v>0</v>
      </c>
      <c r="AR32" s="208"/>
      <c r="AS32" s="207" t="s">
        <v>114</v>
      </c>
      <c r="AV32" s="216">
        <v>1</v>
      </c>
      <c r="AW32" s="216">
        <f>IFERROR(AV32*VLOOKUP(AV31,AV24:AW28,2,FALSE)/VLOOKUP(AW31,AV24:AW28,2,FALSE),"Enter Unit and Value")</f>
        <v>1.4189189189189189</v>
      </c>
      <c r="AY32" s="257"/>
    </row>
    <row r="33" spans="2:51" x14ac:dyDescent="0.25">
      <c r="B33" s="190">
        <v>2.9166666666666701</v>
      </c>
      <c r="C33" s="190">
        <v>0.95833333333333803</v>
      </c>
      <c r="D33" s="191">
        <v>9</v>
      </c>
      <c r="E33" s="192">
        <f t="shared" si="0"/>
        <v>6.3380281690140849</v>
      </c>
      <c r="F33" s="255">
        <v>66</v>
      </c>
      <c r="G33" s="192">
        <f t="shared" si="1"/>
        <v>46.478873239436624</v>
      </c>
      <c r="H33" s="193" t="s">
        <v>89</v>
      </c>
      <c r="I33" s="193">
        <f>J33-(2/1.42)</f>
        <v>41.549295774647888</v>
      </c>
      <c r="J33" s="194">
        <f t="shared" ref="J33:J34" si="14">(F33-5)/1.42</f>
        <v>42.95774647887324</v>
      </c>
      <c r="K33" s="193">
        <f t="shared" si="12"/>
        <v>47.183098591549296</v>
      </c>
      <c r="L33" s="195">
        <v>14</v>
      </c>
      <c r="M33" s="196" t="s">
        <v>119</v>
      </c>
      <c r="N33" s="196">
        <v>11.9</v>
      </c>
      <c r="O33" s="197">
        <v>117</v>
      </c>
      <c r="P33" s="197">
        <v>98</v>
      </c>
      <c r="Q33" s="197">
        <v>13036483</v>
      </c>
      <c r="R33" s="198">
        <f t="shared" si="3"/>
        <v>4285</v>
      </c>
      <c r="S33" s="199">
        <f t="shared" si="4"/>
        <v>102.84</v>
      </c>
      <c r="T33" s="199">
        <f t="shared" si="5"/>
        <v>4.2850000000000001</v>
      </c>
      <c r="U33" s="200">
        <v>3.1</v>
      </c>
      <c r="V33" s="200">
        <f t="shared" si="6"/>
        <v>3.1</v>
      </c>
      <c r="W33" s="262" t="s">
        <v>132</v>
      </c>
      <c r="X33" s="256">
        <v>0</v>
      </c>
      <c r="Y33" s="256">
        <v>0</v>
      </c>
      <c r="Z33" s="256">
        <v>1090</v>
      </c>
      <c r="AA33" s="256">
        <v>0</v>
      </c>
      <c r="AB33" s="256">
        <v>1100</v>
      </c>
      <c r="AC33" s="201" t="s">
        <v>91</v>
      </c>
      <c r="AD33" s="201" t="s">
        <v>91</v>
      </c>
      <c r="AE33" s="201" t="s">
        <v>91</v>
      </c>
      <c r="AF33" s="202" t="s">
        <v>91</v>
      </c>
      <c r="AG33" s="202">
        <v>32175426</v>
      </c>
      <c r="AH33" s="203">
        <f t="shared" si="9"/>
        <v>752</v>
      </c>
      <c r="AI33" s="204">
        <f t="shared" si="7"/>
        <v>175.49591598599767</v>
      </c>
      <c r="AJ33" s="205">
        <v>0</v>
      </c>
      <c r="AK33" s="205">
        <v>0</v>
      </c>
      <c r="AL33" s="205">
        <v>1</v>
      </c>
      <c r="AM33" s="205">
        <v>0</v>
      </c>
      <c r="AN33" s="205">
        <v>1</v>
      </c>
      <c r="AO33" s="205">
        <v>0.25</v>
      </c>
      <c r="AP33" s="256">
        <v>7066206</v>
      </c>
      <c r="AQ33" s="256">
        <f t="shared" si="8"/>
        <v>554</v>
      </c>
      <c r="AR33" s="206"/>
      <c r="AS33" s="207" t="s">
        <v>114</v>
      </c>
      <c r="AY33" s="257"/>
    </row>
    <row r="34" spans="2:51" x14ac:dyDescent="0.25">
      <c r="B34" s="190">
        <v>2.9583333333333299</v>
      </c>
      <c r="C34" s="190">
        <v>1</v>
      </c>
      <c r="D34" s="191">
        <v>13</v>
      </c>
      <c r="E34" s="192">
        <f t="shared" si="0"/>
        <v>9.1549295774647899</v>
      </c>
      <c r="F34" s="255">
        <v>66</v>
      </c>
      <c r="G34" s="192">
        <f t="shared" si="1"/>
        <v>46.478873239436624</v>
      </c>
      <c r="H34" s="193" t="s">
        <v>89</v>
      </c>
      <c r="I34" s="193">
        <f t="shared" si="2"/>
        <v>41.549295774647888</v>
      </c>
      <c r="J34" s="194">
        <f t="shared" si="14"/>
        <v>42.95774647887324</v>
      </c>
      <c r="K34" s="193">
        <f t="shared" si="12"/>
        <v>47.183098591549296</v>
      </c>
      <c r="L34" s="195">
        <v>14</v>
      </c>
      <c r="M34" s="196" t="s">
        <v>119</v>
      </c>
      <c r="N34" s="217">
        <v>11.5</v>
      </c>
      <c r="O34" s="197">
        <v>119</v>
      </c>
      <c r="P34" s="197">
        <v>99</v>
      </c>
      <c r="Q34" s="197">
        <v>13040530</v>
      </c>
      <c r="R34" s="198">
        <f t="shared" si="3"/>
        <v>4047</v>
      </c>
      <c r="S34" s="199">
        <f t="shared" si="4"/>
        <v>97.128</v>
      </c>
      <c r="T34" s="199">
        <f t="shared" si="5"/>
        <v>4.0469999999999997</v>
      </c>
      <c r="U34" s="200">
        <v>4</v>
      </c>
      <c r="V34" s="200">
        <f t="shared" si="6"/>
        <v>4</v>
      </c>
      <c r="W34" s="262" t="s">
        <v>132</v>
      </c>
      <c r="X34" s="256">
        <v>0</v>
      </c>
      <c r="Y34" s="256">
        <v>0</v>
      </c>
      <c r="Z34" s="256">
        <v>1029</v>
      </c>
      <c r="AA34" s="256">
        <v>0</v>
      </c>
      <c r="AB34" s="256">
        <v>1100</v>
      </c>
      <c r="AC34" s="201" t="s">
        <v>91</v>
      </c>
      <c r="AD34" s="201" t="s">
        <v>91</v>
      </c>
      <c r="AE34" s="201" t="s">
        <v>91</v>
      </c>
      <c r="AF34" s="202" t="s">
        <v>91</v>
      </c>
      <c r="AG34" s="202">
        <v>32176100</v>
      </c>
      <c r="AH34" s="203">
        <f t="shared" si="9"/>
        <v>674</v>
      </c>
      <c r="AI34" s="204">
        <f t="shared" si="7"/>
        <v>166.54311835927848</v>
      </c>
      <c r="AJ34" s="205">
        <v>0</v>
      </c>
      <c r="AK34" s="205">
        <v>0</v>
      </c>
      <c r="AL34" s="205">
        <v>1</v>
      </c>
      <c r="AM34" s="205">
        <v>0</v>
      </c>
      <c r="AN34" s="205">
        <v>1</v>
      </c>
      <c r="AO34" s="205">
        <v>0.25</v>
      </c>
      <c r="AP34" s="256">
        <v>7066940</v>
      </c>
      <c r="AQ34" s="256">
        <f t="shared" si="8"/>
        <v>734</v>
      </c>
      <c r="AR34" s="206"/>
      <c r="AS34" s="207" t="s">
        <v>114</v>
      </c>
      <c r="AV34" s="212" t="s">
        <v>120</v>
      </c>
      <c r="AW34" s="218" t="s">
        <v>31</v>
      </c>
      <c r="AY34" s="257"/>
    </row>
    <row r="35" spans="2:51" x14ac:dyDescent="0.25">
      <c r="B35" s="219"/>
      <c r="C35" s="220"/>
      <c r="D35" s="219"/>
      <c r="E35" s="221"/>
      <c r="F35" s="221"/>
      <c r="G35" s="222"/>
      <c r="H35" s="223"/>
      <c r="I35" s="221"/>
      <c r="J35" s="221"/>
      <c r="K35" s="222"/>
      <c r="L35" s="399" t="s">
        <v>121</v>
      </c>
      <c r="M35" s="400"/>
      <c r="N35" s="401"/>
      <c r="O35" s="224"/>
      <c r="P35" s="224">
        <f>AVERAGE(P11:P34)</f>
        <v>123.66666666666667</v>
      </c>
      <c r="Q35" s="225">
        <f>Q34-Q10</f>
        <v>122934</v>
      </c>
      <c r="R35" s="226">
        <f>SUM(R11:R34)</f>
        <v>122934</v>
      </c>
      <c r="S35" s="227">
        <f>AVERAGE(S11:S34)</f>
        <v>122.93400000000001</v>
      </c>
      <c r="T35" s="227">
        <f>SUM(T11:T34)</f>
        <v>122.93399999999998</v>
      </c>
      <c r="U35" s="223"/>
      <c r="V35" s="223"/>
      <c r="W35" s="213"/>
      <c r="X35" s="228"/>
      <c r="Y35" s="229"/>
      <c r="Z35" s="229"/>
      <c r="AA35" s="229"/>
      <c r="AB35" s="230"/>
      <c r="AC35" s="228"/>
      <c r="AD35" s="229"/>
      <c r="AE35" s="230"/>
      <c r="AF35" s="231"/>
      <c r="AG35" s="232">
        <f>AG34-AG10</f>
        <v>25238</v>
      </c>
      <c r="AH35" s="233">
        <f>SUM(AH11:AH34)</f>
        <v>25238</v>
      </c>
      <c r="AI35" s="234">
        <f>$AH$35/$T35</f>
        <v>205.29715131696685</v>
      </c>
      <c r="AJ35" s="231"/>
      <c r="AK35" s="235"/>
      <c r="AL35" s="235"/>
      <c r="AM35" s="235"/>
      <c r="AN35" s="236"/>
      <c r="AO35" s="237"/>
      <c r="AP35" s="238"/>
      <c r="AQ35" s="239">
        <f>SUM(AQ11:AQ34)</f>
        <v>6368</v>
      </c>
      <c r="AR35" s="240" t="e">
        <f>AVERAGE(AR11:AR34)</f>
        <v>#DIV/0!</v>
      </c>
      <c r="AS35" s="237"/>
      <c r="AV35" s="241" t="s">
        <v>31</v>
      </c>
      <c r="AW35" s="241">
        <v>1</v>
      </c>
      <c r="AY35" s="257"/>
    </row>
    <row r="36" spans="2:51" x14ac:dyDescent="0.25">
      <c r="B36" s="242"/>
      <c r="C36" s="242"/>
      <c r="D36" s="242"/>
      <c r="E36" s="243"/>
      <c r="F36" s="243"/>
      <c r="G36" s="243"/>
      <c r="H36" s="243"/>
      <c r="I36" s="244"/>
      <c r="J36" s="244"/>
      <c r="K36" s="244"/>
      <c r="L36" s="254"/>
      <c r="M36" s="254"/>
      <c r="N36" s="254"/>
      <c r="O36" s="254"/>
      <c r="P36" s="254"/>
      <c r="Q36" s="254"/>
      <c r="R36" s="254"/>
      <c r="S36" s="254"/>
      <c r="T36" s="254"/>
      <c r="U36" s="245"/>
      <c r="V36" s="245"/>
      <c r="W36" s="254"/>
      <c r="X36" s="254"/>
      <c r="Y36" s="254"/>
      <c r="Z36" s="258"/>
      <c r="AA36" s="254"/>
      <c r="AB36" s="254"/>
      <c r="AC36" s="254"/>
      <c r="AD36" s="254"/>
      <c r="AE36" s="254"/>
      <c r="AH36" s="246"/>
      <c r="AM36" s="254"/>
      <c r="AN36" s="254"/>
      <c r="AO36" s="254"/>
      <c r="AP36" s="254"/>
      <c r="AQ36" s="254"/>
      <c r="AR36" s="254"/>
      <c r="AV36" s="241" t="s">
        <v>122</v>
      </c>
      <c r="AW36" s="241">
        <v>41.67</v>
      </c>
      <c r="AY36" s="257"/>
    </row>
    <row r="37" spans="2:51" x14ac:dyDescent="0.25">
      <c r="B37" s="275" t="s">
        <v>123</v>
      </c>
      <c r="C37" s="275"/>
      <c r="D37" s="275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58"/>
      <c r="X37" s="258"/>
      <c r="Y37" s="258"/>
      <c r="Z37" s="258"/>
      <c r="AA37" s="258"/>
      <c r="AB37" s="258"/>
      <c r="AC37" s="258"/>
      <c r="AD37" s="258"/>
      <c r="AE37" s="258"/>
      <c r="AM37" s="169"/>
      <c r="AN37" s="254"/>
      <c r="AO37" s="254"/>
      <c r="AP37" s="254"/>
      <c r="AQ37" s="254"/>
      <c r="AR37" s="258"/>
      <c r="AV37" s="241" t="s">
        <v>124</v>
      </c>
      <c r="AW37" s="241">
        <v>11.574999999999999</v>
      </c>
      <c r="AY37" s="257"/>
    </row>
    <row r="38" spans="2:51" x14ac:dyDescent="0.25">
      <c r="B38" s="295" t="s">
        <v>170</v>
      </c>
      <c r="C38" s="275"/>
      <c r="D38" s="275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58"/>
      <c r="X38" s="258"/>
      <c r="Y38" s="258"/>
      <c r="Z38" s="258"/>
      <c r="AA38" s="258"/>
      <c r="AB38" s="258"/>
      <c r="AC38" s="258"/>
      <c r="AD38" s="258"/>
      <c r="AE38" s="258"/>
      <c r="AM38" s="169"/>
      <c r="AN38" s="254"/>
      <c r="AO38" s="254"/>
      <c r="AP38" s="254"/>
      <c r="AQ38" s="254"/>
      <c r="AR38" s="258"/>
      <c r="AV38" s="247"/>
      <c r="AW38" s="247"/>
      <c r="AY38" s="257"/>
    </row>
    <row r="39" spans="2:51" x14ac:dyDescent="0.25">
      <c r="B39" s="273" t="s">
        <v>131</v>
      </c>
      <c r="C39" s="264"/>
      <c r="D39" s="264"/>
      <c r="E39" s="264"/>
      <c r="F39" s="264"/>
      <c r="G39" s="264"/>
      <c r="H39" s="264"/>
      <c r="I39" s="265"/>
      <c r="J39" s="265"/>
      <c r="K39" s="265"/>
      <c r="L39" s="265"/>
      <c r="M39" s="265"/>
      <c r="N39" s="265"/>
      <c r="O39" s="265"/>
      <c r="P39" s="265"/>
      <c r="Q39" s="265"/>
      <c r="R39" s="265"/>
      <c r="S39" s="263"/>
      <c r="T39" s="263"/>
      <c r="U39" s="263"/>
      <c r="V39" s="263"/>
      <c r="W39" s="258"/>
      <c r="X39" s="258"/>
      <c r="Y39" s="258"/>
      <c r="Z39" s="258"/>
      <c r="AA39" s="258"/>
      <c r="AB39" s="258"/>
      <c r="AC39" s="258"/>
      <c r="AD39" s="258"/>
      <c r="AE39" s="258"/>
      <c r="AM39" s="169"/>
      <c r="AN39" s="254"/>
      <c r="AO39" s="254"/>
      <c r="AP39" s="254"/>
      <c r="AQ39" s="254"/>
      <c r="AR39" s="258"/>
      <c r="AV39" s="247"/>
      <c r="AW39" s="247"/>
      <c r="AY39" s="257"/>
    </row>
    <row r="40" spans="2:51" x14ac:dyDescent="0.25">
      <c r="B40" s="276" t="s">
        <v>141</v>
      </c>
      <c r="C40" s="264"/>
      <c r="D40" s="264"/>
      <c r="E40" s="264"/>
      <c r="F40" s="264"/>
      <c r="G40" s="264"/>
      <c r="H40" s="264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3"/>
      <c r="T40" s="263"/>
      <c r="U40" s="263"/>
      <c r="V40" s="263"/>
      <c r="W40" s="258"/>
      <c r="X40" s="258"/>
      <c r="Y40" s="258"/>
      <c r="Z40" s="258"/>
      <c r="AA40" s="258"/>
      <c r="AB40" s="258"/>
      <c r="AC40" s="258"/>
      <c r="AD40" s="258"/>
      <c r="AE40" s="258"/>
      <c r="AM40" s="169"/>
      <c r="AN40" s="254"/>
      <c r="AO40" s="254"/>
      <c r="AP40" s="254"/>
      <c r="AQ40" s="254"/>
      <c r="AR40" s="258"/>
      <c r="AV40" s="247"/>
      <c r="AW40" s="247"/>
      <c r="AY40" s="257"/>
    </row>
    <row r="41" spans="2:51" x14ac:dyDescent="0.25">
      <c r="B41" s="268" t="s">
        <v>173</v>
      </c>
      <c r="C41" s="264"/>
      <c r="D41" s="264"/>
      <c r="E41" s="264"/>
      <c r="F41" s="264"/>
      <c r="G41" s="264"/>
      <c r="H41" s="264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9"/>
      <c r="T41" s="269"/>
      <c r="U41" s="269"/>
      <c r="V41" s="269"/>
      <c r="W41" s="258"/>
      <c r="X41" s="258"/>
      <c r="Y41" s="258"/>
      <c r="Z41" s="258"/>
      <c r="AA41" s="258"/>
      <c r="AB41" s="258"/>
      <c r="AC41" s="258"/>
      <c r="AD41" s="258"/>
      <c r="AE41" s="258"/>
      <c r="AM41" s="259"/>
      <c r="AN41" s="259"/>
      <c r="AO41" s="259"/>
      <c r="AP41" s="259"/>
      <c r="AQ41" s="259"/>
      <c r="AR41" s="259"/>
      <c r="AS41" s="260"/>
      <c r="AV41" s="257"/>
      <c r="AW41" s="145"/>
      <c r="AX41" s="145"/>
      <c r="AY41" s="145"/>
    </row>
    <row r="42" spans="2:51" x14ac:dyDescent="0.25">
      <c r="B42" s="276" t="s">
        <v>126</v>
      </c>
      <c r="C42" s="264"/>
      <c r="D42" s="264"/>
      <c r="E42" s="274"/>
      <c r="F42" s="274"/>
      <c r="G42" s="274"/>
      <c r="H42" s="264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9"/>
      <c r="T42" s="269"/>
      <c r="U42" s="269"/>
      <c r="V42" s="269"/>
      <c r="W42" s="258"/>
      <c r="X42" s="258"/>
      <c r="Y42" s="258"/>
      <c r="Z42" s="258"/>
      <c r="AA42" s="258"/>
      <c r="AB42" s="258"/>
      <c r="AC42" s="258"/>
      <c r="AD42" s="258"/>
      <c r="AE42" s="258"/>
      <c r="AM42" s="259"/>
      <c r="AN42" s="259"/>
      <c r="AO42" s="259"/>
      <c r="AP42" s="259"/>
      <c r="AQ42" s="259"/>
      <c r="AR42" s="259"/>
      <c r="AS42" s="260"/>
      <c r="AV42" s="257"/>
      <c r="AW42" s="145"/>
      <c r="AX42" s="145"/>
      <c r="AY42" s="145"/>
    </row>
    <row r="43" spans="2:51" x14ac:dyDescent="0.25">
      <c r="B43" s="270" t="s">
        <v>174</v>
      </c>
      <c r="C43" s="264"/>
      <c r="D43" s="264"/>
      <c r="E43" s="264"/>
      <c r="F43" s="264"/>
      <c r="G43" s="264"/>
      <c r="H43" s="264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9"/>
      <c r="T43" s="269"/>
      <c r="U43" s="269"/>
      <c r="V43" s="269"/>
      <c r="W43" s="258"/>
      <c r="X43" s="258"/>
      <c r="Y43" s="258"/>
      <c r="Z43" s="258"/>
      <c r="AA43" s="258"/>
      <c r="AB43" s="258"/>
      <c r="AC43" s="258"/>
      <c r="AD43" s="258"/>
      <c r="AE43" s="258"/>
      <c r="AM43" s="259"/>
      <c r="AN43" s="259"/>
      <c r="AO43" s="259"/>
      <c r="AP43" s="259"/>
      <c r="AQ43" s="259"/>
      <c r="AR43" s="259"/>
      <c r="AS43" s="260"/>
      <c r="AV43" s="257"/>
      <c r="AW43" s="145"/>
      <c r="AX43" s="145"/>
      <c r="AY43" s="145"/>
    </row>
    <row r="44" spans="2:51" x14ac:dyDescent="0.25">
      <c r="B44" s="276" t="s">
        <v>127</v>
      </c>
      <c r="C44" s="264"/>
      <c r="D44" s="264"/>
      <c r="E44" s="264"/>
      <c r="F44" s="264"/>
      <c r="G44" s="264"/>
      <c r="H44" s="264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9"/>
      <c r="T44" s="269"/>
      <c r="U44" s="269"/>
      <c r="V44" s="269"/>
      <c r="W44" s="258"/>
      <c r="X44" s="258"/>
      <c r="Y44" s="258"/>
      <c r="Z44" s="258"/>
      <c r="AA44" s="258"/>
      <c r="AB44" s="258"/>
      <c r="AC44" s="258"/>
      <c r="AD44" s="258"/>
      <c r="AE44" s="258"/>
      <c r="AM44" s="259"/>
      <c r="AN44" s="259"/>
      <c r="AO44" s="259"/>
      <c r="AP44" s="259"/>
      <c r="AQ44" s="259"/>
      <c r="AR44" s="259"/>
      <c r="AS44" s="260"/>
      <c r="AV44" s="257"/>
      <c r="AW44" s="145"/>
      <c r="AX44" s="145"/>
      <c r="AY44" s="145"/>
    </row>
    <row r="45" spans="2:51" x14ac:dyDescent="0.25">
      <c r="B45" s="267" t="s">
        <v>128</v>
      </c>
      <c r="C45" s="264"/>
      <c r="D45" s="264"/>
      <c r="E45" s="264"/>
      <c r="F45" s="264"/>
      <c r="G45" s="264"/>
      <c r="H45" s="264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9"/>
      <c r="T45" s="269"/>
      <c r="U45" s="269"/>
      <c r="V45" s="269"/>
      <c r="W45" s="258"/>
      <c r="X45" s="258"/>
      <c r="Y45" s="258"/>
      <c r="Z45" s="258"/>
      <c r="AA45" s="258"/>
      <c r="AB45" s="258"/>
      <c r="AC45" s="258"/>
      <c r="AD45" s="258"/>
      <c r="AE45" s="258"/>
      <c r="AM45" s="259"/>
      <c r="AN45" s="259"/>
      <c r="AO45" s="259"/>
      <c r="AP45" s="259"/>
      <c r="AQ45" s="259"/>
      <c r="AR45" s="259"/>
      <c r="AS45" s="260"/>
      <c r="AV45" s="257"/>
      <c r="AW45" s="145"/>
      <c r="AX45" s="145"/>
      <c r="AY45" s="145"/>
    </row>
    <row r="46" spans="2:51" x14ac:dyDescent="0.25">
      <c r="B46" s="267" t="s">
        <v>161</v>
      </c>
      <c r="C46" s="264"/>
      <c r="D46" s="264"/>
      <c r="E46" s="264"/>
      <c r="F46" s="264"/>
      <c r="G46" s="264"/>
      <c r="H46" s="264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9"/>
      <c r="T46" s="269"/>
      <c r="U46" s="269"/>
      <c r="V46" s="269"/>
      <c r="W46" s="258"/>
      <c r="X46" s="258"/>
      <c r="Y46" s="258"/>
      <c r="Z46" s="258"/>
      <c r="AA46" s="258"/>
      <c r="AB46" s="258"/>
      <c r="AC46" s="258"/>
      <c r="AD46" s="258"/>
      <c r="AE46" s="258"/>
      <c r="AM46" s="259"/>
      <c r="AN46" s="259"/>
      <c r="AO46" s="259"/>
      <c r="AP46" s="259"/>
      <c r="AQ46" s="259"/>
      <c r="AR46" s="259"/>
      <c r="AS46" s="260"/>
      <c r="AV46" s="257"/>
      <c r="AW46" s="145"/>
      <c r="AX46" s="145"/>
      <c r="AY46" s="145"/>
    </row>
    <row r="47" spans="2:51" x14ac:dyDescent="0.25">
      <c r="B47" s="276" t="s">
        <v>175</v>
      </c>
      <c r="C47" s="264"/>
      <c r="D47" s="264"/>
      <c r="E47" s="264"/>
      <c r="F47" s="264"/>
      <c r="G47" s="264"/>
      <c r="H47" s="264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9"/>
      <c r="U47" s="269"/>
      <c r="V47" s="269"/>
      <c r="W47" s="258"/>
      <c r="X47" s="258"/>
      <c r="Y47" s="258"/>
      <c r="Z47" s="258"/>
      <c r="AA47" s="258"/>
      <c r="AB47" s="258"/>
      <c r="AC47" s="258"/>
      <c r="AD47" s="258"/>
      <c r="AE47" s="258"/>
      <c r="AM47" s="259"/>
      <c r="AN47" s="259"/>
      <c r="AO47" s="259"/>
      <c r="AP47" s="259"/>
      <c r="AQ47" s="259"/>
      <c r="AR47" s="259"/>
      <c r="AS47" s="260"/>
      <c r="AV47" s="257"/>
      <c r="AW47" s="145"/>
      <c r="AX47" s="145"/>
      <c r="AY47" s="145"/>
    </row>
    <row r="48" spans="2:51" x14ac:dyDescent="0.25">
      <c r="B48" s="276" t="s">
        <v>137</v>
      </c>
      <c r="C48" s="264"/>
      <c r="D48" s="264"/>
      <c r="E48" s="264"/>
      <c r="F48" s="264"/>
      <c r="G48" s="264"/>
      <c r="H48" s="264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9"/>
      <c r="U48" s="269"/>
      <c r="V48" s="269"/>
      <c r="W48" s="258"/>
      <c r="X48" s="258"/>
      <c r="Y48" s="258"/>
      <c r="Z48" s="258"/>
      <c r="AA48" s="258"/>
      <c r="AB48" s="258"/>
      <c r="AC48" s="258"/>
      <c r="AD48" s="258"/>
      <c r="AE48" s="258"/>
      <c r="AM48" s="259"/>
      <c r="AN48" s="259"/>
      <c r="AO48" s="259"/>
      <c r="AP48" s="259"/>
      <c r="AQ48" s="259"/>
      <c r="AR48" s="259"/>
      <c r="AS48" s="260"/>
      <c r="AV48" s="257"/>
      <c r="AW48" s="145"/>
      <c r="AX48" s="145"/>
      <c r="AY48" s="145"/>
    </row>
    <row r="49" spans="2:51" x14ac:dyDescent="0.25">
      <c r="B49" s="267" t="s">
        <v>177</v>
      </c>
      <c r="C49" s="264"/>
      <c r="D49" s="264"/>
      <c r="E49" s="264"/>
      <c r="F49" s="264"/>
      <c r="G49" s="264"/>
      <c r="H49" s="264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71"/>
      <c r="T49" s="269"/>
      <c r="U49" s="269"/>
      <c r="V49" s="269"/>
      <c r="W49" s="258"/>
      <c r="X49" s="258"/>
      <c r="Y49" s="258"/>
      <c r="Z49" s="258"/>
      <c r="AA49" s="258"/>
      <c r="AB49" s="258"/>
      <c r="AC49" s="258"/>
      <c r="AD49" s="258"/>
      <c r="AE49" s="258"/>
      <c r="AM49" s="259"/>
      <c r="AN49" s="259"/>
      <c r="AO49" s="259"/>
      <c r="AP49" s="259"/>
      <c r="AQ49" s="259"/>
      <c r="AR49" s="259"/>
      <c r="AS49" s="260"/>
      <c r="AV49" s="257"/>
      <c r="AW49" s="145"/>
      <c r="AX49" s="145"/>
      <c r="AY49" s="145"/>
    </row>
    <row r="50" spans="2:51" x14ac:dyDescent="0.25">
      <c r="B50" s="276" t="s">
        <v>138</v>
      </c>
      <c r="C50" s="264"/>
      <c r="D50" s="264"/>
      <c r="E50" s="264"/>
      <c r="F50" s="264"/>
      <c r="G50" s="264"/>
      <c r="H50" s="264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71"/>
      <c r="T50" s="269"/>
      <c r="U50" s="269"/>
      <c r="V50" s="269"/>
      <c r="W50" s="258"/>
      <c r="X50" s="258"/>
      <c r="Y50" s="258"/>
      <c r="Z50" s="258"/>
      <c r="AA50" s="258"/>
      <c r="AB50" s="258"/>
      <c r="AC50" s="258"/>
      <c r="AD50" s="258"/>
      <c r="AE50" s="258"/>
      <c r="AM50" s="259"/>
      <c r="AN50" s="259"/>
      <c r="AO50" s="259"/>
      <c r="AP50" s="259"/>
      <c r="AQ50" s="259"/>
      <c r="AR50" s="259"/>
      <c r="AS50" s="260"/>
      <c r="AV50" s="257"/>
      <c r="AW50" s="145"/>
      <c r="AX50" s="145"/>
      <c r="AY50" s="145"/>
    </row>
    <row r="51" spans="2:51" x14ac:dyDescent="0.25">
      <c r="B51" s="284" t="s">
        <v>139</v>
      </c>
      <c r="C51" s="264"/>
      <c r="D51" s="264"/>
      <c r="E51" s="264"/>
      <c r="F51" s="264"/>
      <c r="G51" s="264"/>
      <c r="H51" s="264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9"/>
      <c r="U51" s="269"/>
      <c r="V51" s="269"/>
      <c r="W51" s="258"/>
      <c r="X51" s="258"/>
      <c r="Y51" s="258"/>
      <c r="Z51" s="258"/>
      <c r="AA51" s="258"/>
      <c r="AB51" s="258"/>
      <c r="AC51" s="258"/>
      <c r="AD51" s="258"/>
      <c r="AE51" s="258"/>
      <c r="AM51" s="259"/>
      <c r="AN51" s="259"/>
      <c r="AO51" s="259"/>
      <c r="AP51" s="259"/>
      <c r="AQ51" s="259"/>
      <c r="AR51" s="259"/>
      <c r="AS51" s="260"/>
      <c r="AV51" s="257"/>
      <c r="AW51" s="145"/>
      <c r="AX51" s="145"/>
      <c r="AY51" s="145"/>
    </row>
    <row r="52" spans="2:51" x14ac:dyDescent="0.25">
      <c r="B52" s="270" t="s">
        <v>142</v>
      </c>
      <c r="C52" s="264"/>
      <c r="D52" s="264"/>
      <c r="E52" s="264"/>
      <c r="F52" s="264"/>
      <c r="G52" s="264"/>
      <c r="H52" s="264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9"/>
      <c r="U52" s="269"/>
      <c r="V52" s="269"/>
      <c r="W52" s="258"/>
      <c r="X52" s="258"/>
      <c r="Y52" s="258"/>
      <c r="Z52" s="258"/>
      <c r="AA52" s="258"/>
      <c r="AB52" s="258"/>
      <c r="AC52" s="258"/>
      <c r="AD52" s="258"/>
      <c r="AE52" s="258"/>
      <c r="AM52" s="259"/>
      <c r="AN52" s="259"/>
      <c r="AO52" s="259"/>
      <c r="AP52" s="259"/>
      <c r="AQ52" s="259"/>
      <c r="AR52" s="259"/>
      <c r="AS52" s="260"/>
      <c r="AV52" s="257"/>
      <c r="AW52" s="145"/>
      <c r="AX52" s="145"/>
      <c r="AY52" s="145"/>
    </row>
    <row r="53" spans="2:51" x14ac:dyDescent="0.25">
      <c r="B53" s="270" t="s">
        <v>198</v>
      </c>
      <c r="C53" s="264"/>
      <c r="D53" s="264"/>
      <c r="E53" s="264"/>
      <c r="F53" s="264"/>
      <c r="G53" s="264"/>
      <c r="H53" s="264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71"/>
      <c r="U53" s="271"/>
      <c r="V53" s="271"/>
      <c r="W53" s="258"/>
      <c r="X53" s="258"/>
      <c r="Y53" s="258"/>
      <c r="Z53" s="258"/>
      <c r="AA53" s="258"/>
      <c r="AB53" s="258"/>
      <c r="AC53" s="258"/>
      <c r="AD53" s="258"/>
      <c r="AE53" s="258"/>
      <c r="AM53" s="259"/>
      <c r="AN53" s="259"/>
      <c r="AO53" s="259"/>
      <c r="AP53" s="259"/>
      <c r="AQ53" s="259"/>
      <c r="AR53" s="259"/>
      <c r="AS53" s="260"/>
      <c r="AV53" s="257"/>
      <c r="AW53" s="145"/>
      <c r="AX53" s="145"/>
      <c r="AY53" s="145"/>
    </row>
    <row r="54" spans="2:51" x14ac:dyDescent="0.25">
      <c r="B54" s="276" t="s">
        <v>176</v>
      </c>
      <c r="C54" s="264"/>
      <c r="D54" s="264"/>
      <c r="E54" s="264"/>
      <c r="F54" s="264"/>
      <c r="G54" s="264"/>
      <c r="H54" s="264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71"/>
      <c r="U54" s="250"/>
      <c r="V54" s="250"/>
      <c r="W54" s="258"/>
      <c r="X54" s="258"/>
      <c r="Y54" s="258"/>
      <c r="Z54" s="258"/>
      <c r="AA54" s="258"/>
      <c r="AB54" s="258"/>
      <c r="AC54" s="258"/>
      <c r="AD54" s="258"/>
      <c r="AE54" s="258"/>
      <c r="AM54" s="259"/>
      <c r="AN54" s="259"/>
      <c r="AO54" s="259"/>
      <c r="AP54" s="259"/>
      <c r="AQ54" s="259"/>
      <c r="AR54" s="259"/>
      <c r="AS54" s="260"/>
      <c r="AV54" s="257"/>
      <c r="AW54" s="145"/>
      <c r="AX54" s="145"/>
      <c r="AY54" s="145"/>
    </row>
    <row r="55" spans="2:51" x14ac:dyDescent="0.25">
      <c r="B55" s="272" t="s">
        <v>140</v>
      </c>
      <c r="C55" s="264"/>
      <c r="D55" s="264"/>
      <c r="E55" s="264"/>
      <c r="F55" s="264"/>
      <c r="G55" s="264"/>
      <c r="H55" s="264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71"/>
      <c r="U55" s="250"/>
      <c r="V55" s="250"/>
      <c r="W55" s="258"/>
      <c r="X55" s="258"/>
      <c r="Y55" s="258"/>
      <c r="Z55" s="258"/>
      <c r="AA55" s="258"/>
      <c r="AB55" s="258"/>
      <c r="AC55" s="258"/>
      <c r="AD55" s="258"/>
      <c r="AE55" s="258"/>
      <c r="AM55" s="259"/>
      <c r="AN55" s="259"/>
      <c r="AO55" s="259"/>
      <c r="AP55" s="259"/>
      <c r="AQ55" s="259"/>
      <c r="AR55" s="259"/>
      <c r="AS55" s="260"/>
      <c r="AV55" s="257"/>
      <c r="AW55" s="145"/>
      <c r="AX55" s="145"/>
      <c r="AY55" s="145"/>
    </row>
    <row r="56" spans="2:51" x14ac:dyDescent="0.25">
      <c r="B56" s="277" t="s">
        <v>129</v>
      </c>
      <c r="C56" s="264"/>
      <c r="D56" s="264"/>
      <c r="E56" s="264"/>
      <c r="F56" s="264"/>
      <c r="G56" s="264"/>
      <c r="H56" s="264"/>
      <c r="I56" s="264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71"/>
      <c r="U56" s="250"/>
      <c r="V56" s="250"/>
      <c r="W56" s="258"/>
      <c r="X56" s="258"/>
      <c r="Y56" s="258"/>
      <c r="Z56" s="258"/>
      <c r="AA56" s="258"/>
      <c r="AB56" s="258"/>
      <c r="AC56" s="258"/>
      <c r="AD56" s="258"/>
      <c r="AE56" s="258"/>
      <c r="AM56" s="259"/>
      <c r="AN56" s="259"/>
      <c r="AO56" s="259"/>
      <c r="AP56" s="259"/>
      <c r="AQ56" s="259"/>
      <c r="AR56" s="259"/>
      <c r="AS56" s="260"/>
      <c r="AV56" s="257"/>
      <c r="AW56" s="145"/>
      <c r="AX56" s="145"/>
      <c r="AY56" s="145"/>
    </row>
    <row r="57" spans="2:51" x14ac:dyDescent="0.25">
      <c r="B57" s="277" t="s">
        <v>148</v>
      </c>
      <c r="C57" s="267"/>
      <c r="D57" s="264"/>
      <c r="E57" s="264"/>
      <c r="F57" s="264"/>
      <c r="G57" s="264"/>
      <c r="H57" s="264"/>
      <c r="I57" s="264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71"/>
      <c r="U57" s="250"/>
      <c r="V57" s="250"/>
      <c r="W57" s="258"/>
      <c r="X57" s="258"/>
      <c r="Y57" s="258"/>
      <c r="Z57" s="258"/>
      <c r="AA57" s="258"/>
      <c r="AB57" s="258"/>
      <c r="AC57" s="258"/>
      <c r="AD57" s="258"/>
      <c r="AE57" s="258"/>
      <c r="AM57" s="259"/>
      <c r="AN57" s="259"/>
      <c r="AO57" s="259"/>
      <c r="AP57" s="259"/>
      <c r="AQ57" s="259"/>
      <c r="AR57" s="259"/>
      <c r="AS57" s="260"/>
      <c r="AV57" s="257"/>
      <c r="AW57" s="145"/>
      <c r="AX57" s="145"/>
      <c r="AY57" s="145"/>
    </row>
    <row r="58" spans="2:51" x14ac:dyDescent="0.25">
      <c r="B58" s="277" t="s">
        <v>130</v>
      </c>
      <c r="C58" s="267"/>
      <c r="D58" s="264"/>
      <c r="E58" s="264"/>
      <c r="F58" s="264"/>
      <c r="G58" s="264"/>
      <c r="H58" s="264"/>
      <c r="I58" s="264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71"/>
      <c r="U58" s="250"/>
      <c r="V58" s="250"/>
      <c r="W58" s="258"/>
      <c r="X58" s="258"/>
      <c r="Y58" s="258"/>
      <c r="Z58" s="252"/>
      <c r="AA58" s="258"/>
      <c r="AB58" s="258"/>
      <c r="AC58" s="258"/>
      <c r="AD58" s="258"/>
      <c r="AE58" s="258"/>
      <c r="AM58" s="259"/>
      <c r="AN58" s="259"/>
      <c r="AO58" s="259"/>
      <c r="AP58" s="259"/>
      <c r="AQ58" s="259"/>
      <c r="AR58" s="259"/>
      <c r="AS58" s="260"/>
      <c r="AV58" s="257"/>
      <c r="AW58" s="145"/>
      <c r="AX58" s="145"/>
      <c r="AY58" s="145"/>
    </row>
    <row r="59" spans="2:51" x14ac:dyDescent="0.25">
      <c r="B59" s="147"/>
      <c r="C59" s="261"/>
      <c r="D59" s="248"/>
      <c r="E59" s="264"/>
      <c r="F59" s="264"/>
      <c r="G59" s="264"/>
      <c r="H59" s="264"/>
      <c r="I59" s="248"/>
      <c r="J59" s="265"/>
      <c r="K59" s="265"/>
      <c r="L59" s="265"/>
      <c r="M59" s="265"/>
      <c r="N59" s="265"/>
      <c r="O59" s="265"/>
      <c r="P59" s="265"/>
      <c r="Q59" s="265"/>
      <c r="R59" s="265"/>
      <c r="S59" s="252"/>
      <c r="T59" s="252"/>
      <c r="U59" s="252"/>
      <c r="V59" s="252"/>
      <c r="W59" s="252"/>
      <c r="X59" s="252"/>
      <c r="Y59" s="252"/>
      <c r="Z59" s="251"/>
      <c r="AA59" s="252"/>
      <c r="AB59" s="252"/>
      <c r="AC59" s="252"/>
      <c r="AD59" s="252"/>
      <c r="AE59" s="252"/>
      <c r="AF59" s="252"/>
      <c r="AG59" s="252"/>
      <c r="AH59" s="252"/>
      <c r="AI59" s="252"/>
      <c r="AJ59" s="252"/>
      <c r="AK59" s="252"/>
      <c r="AL59" s="252"/>
      <c r="AM59" s="252"/>
      <c r="AN59" s="252"/>
      <c r="AO59" s="252"/>
      <c r="AP59" s="252"/>
      <c r="AQ59" s="252"/>
      <c r="AR59" s="252"/>
      <c r="AS59" s="252"/>
      <c r="AT59" s="252"/>
      <c r="AU59" s="252"/>
      <c r="AV59" s="257"/>
      <c r="AW59" s="145"/>
      <c r="AX59" s="145"/>
      <c r="AY59" s="145"/>
    </row>
    <row r="60" spans="2:51" x14ac:dyDescent="0.25">
      <c r="B60" s="147"/>
      <c r="C60" s="276"/>
      <c r="D60" s="248"/>
      <c r="E60" s="264"/>
      <c r="F60" s="264"/>
      <c r="G60" s="264"/>
      <c r="H60" s="264"/>
      <c r="I60" s="248"/>
      <c r="J60" s="252"/>
      <c r="K60" s="252"/>
      <c r="L60" s="252"/>
      <c r="M60" s="252"/>
      <c r="N60" s="252"/>
      <c r="O60" s="252"/>
      <c r="P60" s="252"/>
      <c r="Q60" s="252"/>
      <c r="R60" s="252"/>
      <c r="S60" s="252"/>
      <c r="T60" s="252"/>
      <c r="U60" s="252"/>
      <c r="V60" s="252"/>
      <c r="W60" s="251"/>
      <c r="X60" s="251"/>
      <c r="Y60" s="251"/>
      <c r="Z60" s="258"/>
      <c r="AA60" s="251"/>
      <c r="AB60" s="251"/>
      <c r="AC60" s="251"/>
      <c r="AD60" s="251"/>
      <c r="AE60" s="251"/>
      <c r="AF60" s="251"/>
      <c r="AG60" s="251"/>
      <c r="AH60" s="251"/>
      <c r="AI60" s="251"/>
      <c r="AJ60" s="251"/>
      <c r="AK60" s="251"/>
      <c r="AL60" s="251"/>
      <c r="AM60" s="251"/>
      <c r="AN60" s="251"/>
      <c r="AO60" s="251"/>
      <c r="AP60" s="251"/>
      <c r="AQ60" s="251"/>
      <c r="AR60" s="251"/>
      <c r="AS60" s="251"/>
      <c r="AT60" s="251"/>
      <c r="AU60" s="251"/>
      <c r="AV60" s="257"/>
      <c r="AW60" s="145"/>
      <c r="AX60" s="145"/>
      <c r="AY60" s="145"/>
    </row>
    <row r="61" spans="2:51" x14ac:dyDescent="0.25">
      <c r="B61" s="249"/>
      <c r="C61" s="276"/>
      <c r="D61" s="264"/>
      <c r="E61" s="248"/>
      <c r="F61" s="264"/>
      <c r="G61" s="248"/>
      <c r="H61" s="248"/>
      <c r="I61" s="264"/>
      <c r="J61" s="252"/>
      <c r="K61" s="252"/>
      <c r="L61" s="252"/>
      <c r="M61" s="252"/>
      <c r="N61" s="252"/>
      <c r="O61" s="252"/>
      <c r="P61" s="252"/>
      <c r="Q61" s="252"/>
      <c r="R61" s="252"/>
      <c r="S61" s="265"/>
      <c r="T61" s="271"/>
      <c r="U61" s="250"/>
      <c r="V61" s="250"/>
      <c r="W61" s="258"/>
      <c r="X61" s="258"/>
      <c r="Y61" s="258"/>
      <c r="Z61" s="258"/>
      <c r="AA61" s="258"/>
      <c r="AB61" s="258"/>
      <c r="AC61" s="258"/>
      <c r="AD61" s="258"/>
      <c r="AE61" s="258"/>
      <c r="AM61" s="259"/>
      <c r="AN61" s="259"/>
      <c r="AO61" s="259"/>
      <c r="AP61" s="259"/>
      <c r="AQ61" s="259"/>
      <c r="AR61" s="259"/>
      <c r="AS61" s="260"/>
      <c r="AV61" s="257"/>
      <c r="AW61" s="145"/>
      <c r="AX61" s="145"/>
      <c r="AY61" s="145"/>
    </row>
    <row r="62" spans="2:51" x14ac:dyDescent="0.25">
      <c r="B62" s="249"/>
      <c r="C62" s="267"/>
      <c r="D62" s="264"/>
      <c r="E62" s="248"/>
      <c r="F62" s="248"/>
      <c r="G62" s="248"/>
      <c r="H62" s="248"/>
      <c r="I62" s="264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71"/>
      <c r="U62" s="250"/>
      <c r="V62" s="250"/>
      <c r="W62" s="258"/>
      <c r="X62" s="258"/>
      <c r="Y62" s="258"/>
      <c r="Z62" s="258"/>
      <c r="AA62" s="258"/>
      <c r="AB62" s="258"/>
      <c r="AC62" s="258"/>
      <c r="AD62" s="258"/>
      <c r="AE62" s="258"/>
      <c r="AM62" s="259"/>
      <c r="AN62" s="259"/>
      <c r="AO62" s="259"/>
      <c r="AP62" s="259"/>
      <c r="AQ62" s="259"/>
      <c r="AR62" s="259"/>
      <c r="AS62" s="260"/>
      <c r="AV62" s="257"/>
      <c r="AW62" s="145"/>
      <c r="AX62" s="145"/>
      <c r="AY62" s="145"/>
    </row>
    <row r="63" spans="2:51" x14ac:dyDescent="0.25">
      <c r="B63" s="249"/>
      <c r="C63" s="267"/>
      <c r="D63" s="264"/>
      <c r="E63" s="264"/>
      <c r="F63" s="248"/>
      <c r="G63" s="264"/>
      <c r="H63" s="264"/>
      <c r="I63" s="264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71"/>
      <c r="U63" s="250"/>
      <c r="V63" s="250"/>
      <c r="W63" s="258"/>
      <c r="X63" s="258"/>
      <c r="Y63" s="258"/>
      <c r="Z63" s="258"/>
      <c r="AA63" s="258"/>
      <c r="AB63" s="258"/>
      <c r="AC63" s="258"/>
      <c r="AD63" s="258"/>
      <c r="AE63" s="258"/>
      <c r="AM63" s="259"/>
      <c r="AN63" s="259"/>
      <c r="AO63" s="259"/>
      <c r="AP63" s="259"/>
      <c r="AQ63" s="259"/>
      <c r="AR63" s="259"/>
      <c r="AS63" s="260"/>
      <c r="AV63" s="257"/>
      <c r="AW63" s="145"/>
      <c r="AX63" s="145"/>
      <c r="AY63" s="145"/>
    </row>
    <row r="64" spans="2:51" x14ac:dyDescent="0.25">
      <c r="B64" s="249"/>
      <c r="C64" s="252"/>
      <c r="D64" s="264"/>
      <c r="E64" s="264"/>
      <c r="F64" s="264"/>
      <c r="G64" s="264"/>
      <c r="H64" s="264"/>
      <c r="I64" s="264"/>
      <c r="J64" s="265"/>
      <c r="K64" s="265"/>
      <c r="L64" s="265"/>
      <c r="M64" s="265"/>
      <c r="N64" s="265"/>
      <c r="O64" s="265"/>
      <c r="P64" s="265"/>
      <c r="Q64" s="265"/>
      <c r="R64" s="265"/>
      <c r="S64" s="265"/>
      <c r="T64" s="271"/>
      <c r="U64" s="250"/>
      <c r="V64" s="250"/>
      <c r="W64" s="258"/>
      <c r="X64" s="258"/>
      <c r="Y64" s="258"/>
      <c r="Z64" s="258"/>
      <c r="AA64" s="258"/>
      <c r="AB64" s="258"/>
      <c r="AC64" s="258"/>
      <c r="AD64" s="258"/>
      <c r="AE64" s="258"/>
      <c r="AM64" s="259"/>
      <c r="AN64" s="259"/>
      <c r="AO64" s="259"/>
      <c r="AP64" s="259"/>
      <c r="AQ64" s="259"/>
      <c r="AR64" s="259"/>
      <c r="AS64" s="260"/>
      <c r="AV64" s="257"/>
      <c r="AW64" s="145"/>
      <c r="AX64" s="145"/>
      <c r="AY64" s="145"/>
    </row>
    <row r="65" spans="1:51" x14ac:dyDescent="0.25">
      <c r="B65" s="252"/>
      <c r="C65" s="276"/>
      <c r="D65" s="252"/>
      <c r="E65" s="264"/>
      <c r="F65" s="264"/>
      <c r="G65" s="264"/>
      <c r="H65" s="264"/>
      <c r="I65" s="252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71"/>
      <c r="U65" s="250"/>
      <c r="V65" s="250"/>
      <c r="W65" s="258"/>
      <c r="X65" s="258"/>
      <c r="Y65" s="258"/>
      <c r="Z65" s="258"/>
      <c r="AA65" s="258"/>
      <c r="AB65" s="258"/>
      <c r="AC65" s="258"/>
      <c r="AD65" s="258"/>
      <c r="AE65" s="258"/>
      <c r="AM65" s="259"/>
      <c r="AN65" s="259"/>
      <c r="AO65" s="259"/>
      <c r="AP65" s="259"/>
      <c r="AQ65" s="259"/>
      <c r="AR65" s="259"/>
      <c r="AS65" s="260"/>
      <c r="AV65" s="257"/>
      <c r="AW65" s="145"/>
      <c r="AX65" s="145"/>
      <c r="AY65" s="145"/>
    </row>
    <row r="66" spans="1:51" x14ac:dyDescent="0.25">
      <c r="B66" s="252"/>
      <c r="C66" s="267"/>
      <c r="D66" s="252"/>
      <c r="E66" s="264"/>
      <c r="F66" s="264"/>
      <c r="G66" s="264"/>
      <c r="H66" s="264"/>
      <c r="I66" s="252"/>
      <c r="J66" s="265"/>
      <c r="K66" s="265"/>
      <c r="L66" s="265"/>
      <c r="M66" s="265"/>
      <c r="N66" s="265"/>
      <c r="O66" s="265"/>
      <c r="P66" s="265"/>
      <c r="Q66" s="265"/>
      <c r="R66" s="265"/>
      <c r="S66" s="265"/>
      <c r="T66" s="271"/>
      <c r="U66" s="250"/>
      <c r="V66" s="250"/>
      <c r="W66" s="258"/>
      <c r="X66" s="258"/>
      <c r="Y66" s="258"/>
      <c r="Z66" s="258"/>
      <c r="AA66" s="258"/>
      <c r="AB66" s="258"/>
      <c r="AC66" s="258"/>
      <c r="AD66" s="258"/>
      <c r="AE66" s="258"/>
      <c r="AM66" s="259"/>
      <c r="AN66" s="259"/>
      <c r="AO66" s="259"/>
      <c r="AP66" s="259"/>
      <c r="AQ66" s="259"/>
      <c r="AR66" s="259"/>
      <c r="AS66" s="260"/>
      <c r="AU66" s="145"/>
      <c r="AV66" s="257"/>
      <c r="AW66" s="145"/>
      <c r="AX66" s="145"/>
      <c r="AY66" s="145"/>
    </row>
    <row r="67" spans="1:51" x14ac:dyDescent="0.25">
      <c r="B67" s="249"/>
      <c r="C67" s="276"/>
      <c r="D67" s="264"/>
      <c r="E67" s="252"/>
      <c r="F67" s="264"/>
      <c r="G67" s="252"/>
      <c r="H67" s="252"/>
      <c r="I67" s="264"/>
      <c r="J67" s="265"/>
      <c r="K67" s="265"/>
      <c r="L67" s="265"/>
      <c r="M67" s="265"/>
      <c r="N67" s="265"/>
      <c r="O67" s="265"/>
      <c r="P67" s="265"/>
      <c r="Q67" s="265"/>
      <c r="R67" s="265"/>
      <c r="S67" s="265"/>
      <c r="T67" s="271"/>
      <c r="U67" s="250"/>
      <c r="V67" s="250"/>
      <c r="W67" s="258"/>
      <c r="X67" s="258"/>
      <c r="Y67" s="258"/>
      <c r="Z67" s="258"/>
      <c r="AA67" s="258"/>
      <c r="AB67" s="258"/>
      <c r="AC67" s="258"/>
      <c r="AD67" s="258"/>
      <c r="AE67" s="258"/>
      <c r="AM67" s="259"/>
      <c r="AN67" s="259"/>
      <c r="AO67" s="259"/>
      <c r="AP67" s="259"/>
      <c r="AQ67" s="259"/>
      <c r="AR67" s="259"/>
      <c r="AS67" s="260"/>
      <c r="AU67" s="145"/>
      <c r="AV67" s="257"/>
      <c r="AW67" s="145"/>
      <c r="AX67" s="145"/>
      <c r="AY67" s="145"/>
    </row>
    <row r="68" spans="1:51" x14ac:dyDescent="0.25">
      <c r="A68" s="258"/>
      <c r="C68" s="270"/>
      <c r="D68" s="264"/>
      <c r="E68" s="252"/>
      <c r="F68" s="252"/>
      <c r="G68" s="252"/>
      <c r="H68" s="252"/>
      <c r="I68" s="259"/>
      <c r="J68" s="259"/>
      <c r="K68" s="259"/>
      <c r="L68" s="259"/>
      <c r="M68" s="259"/>
      <c r="N68" s="259"/>
      <c r="O68" s="260"/>
      <c r="P68" s="254"/>
      <c r="R68" s="257"/>
      <c r="AS68" s="145"/>
      <c r="AT68" s="145"/>
      <c r="AU68" s="145"/>
      <c r="AV68" s="145"/>
      <c r="AW68" s="145"/>
      <c r="AX68" s="145"/>
      <c r="AY68" s="145"/>
    </row>
    <row r="69" spans="1:51" x14ac:dyDescent="0.25">
      <c r="A69" s="258"/>
      <c r="I69" s="259"/>
      <c r="J69" s="259"/>
      <c r="K69" s="259"/>
      <c r="L69" s="259"/>
      <c r="M69" s="259"/>
      <c r="N69" s="259"/>
      <c r="O69" s="260"/>
      <c r="P69" s="254"/>
      <c r="R69" s="254"/>
      <c r="AS69" s="145"/>
      <c r="AT69" s="145"/>
      <c r="AU69" s="145"/>
      <c r="AV69" s="145"/>
      <c r="AW69" s="145"/>
      <c r="AX69" s="145"/>
      <c r="AY69" s="145"/>
    </row>
    <row r="70" spans="1:51" x14ac:dyDescent="0.25">
      <c r="A70" s="258"/>
      <c r="I70" s="259"/>
      <c r="J70" s="259"/>
      <c r="K70" s="259"/>
      <c r="L70" s="259"/>
      <c r="M70" s="259"/>
      <c r="N70" s="259"/>
      <c r="O70" s="260"/>
      <c r="P70" s="254"/>
      <c r="R70" s="254"/>
      <c r="AS70" s="145"/>
      <c r="AT70" s="145"/>
      <c r="AU70" s="145"/>
      <c r="AV70" s="145"/>
      <c r="AW70" s="145"/>
      <c r="AX70" s="145"/>
      <c r="AY70" s="145"/>
    </row>
    <row r="71" spans="1:51" x14ac:dyDescent="0.25">
      <c r="A71" s="258"/>
      <c r="I71" s="259"/>
      <c r="J71" s="259"/>
      <c r="K71" s="259"/>
      <c r="L71" s="259"/>
      <c r="M71" s="259"/>
      <c r="N71" s="259"/>
      <c r="O71" s="260"/>
      <c r="P71" s="254"/>
      <c r="R71" s="254"/>
      <c r="AS71" s="145"/>
      <c r="AT71" s="145"/>
      <c r="AU71" s="145"/>
      <c r="AV71" s="145"/>
      <c r="AW71" s="145"/>
      <c r="AX71" s="145"/>
      <c r="AY71" s="145"/>
    </row>
    <row r="72" spans="1:51" x14ac:dyDescent="0.25">
      <c r="A72" s="258"/>
      <c r="I72" s="259"/>
      <c r="J72" s="259"/>
      <c r="K72" s="259"/>
      <c r="L72" s="259"/>
      <c r="M72" s="259"/>
      <c r="N72" s="259"/>
      <c r="O72" s="260"/>
      <c r="P72" s="254"/>
      <c r="R72" s="254"/>
      <c r="AS72" s="145"/>
      <c r="AT72" s="145"/>
      <c r="AU72" s="145"/>
      <c r="AV72" s="145"/>
      <c r="AW72" s="145"/>
      <c r="AX72" s="145"/>
      <c r="AY72" s="145"/>
    </row>
    <row r="73" spans="1:51" x14ac:dyDescent="0.25">
      <c r="A73" s="258"/>
      <c r="I73" s="259"/>
      <c r="J73" s="259"/>
      <c r="K73" s="259"/>
      <c r="L73" s="259"/>
      <c r="M73" s="259"/>
      <c r="N73" s="259"/>
      <c r="O73" s="260"/>
      <c r="P73" s="254"/>
      <c r="R73" s="254"/>
      <c r="AS73" s="145"/>
      <c r="AT73" s="145"/>
      <c r="AU73" s="145"/>
      <c r="AV73" s="145"/>
      <c r="AW73" s="145"/>
      <c r="AX73" s="145"/>
      <c r="AY73" s="145"/>
    </row>
    <row r="74" spans="1:51" x14ac:dyDescent="0.25">
      <c r="A74" s="258"/>
      <c r="I74" s="259"/>
      <c r="J74" s="259"/>
      <c r="K74" s="259"/>
      <c r="L74" s="259"/>
      <c r="M74" s="259"/>
      <c r="N74" s="259"/>
      <c r="O74" s="260"/>
      <c r="P74" s="254"/>
      <c r="R74" s="251"/>
      <c r="AS74" s="145"/>
      <c r="AT74" s="145"/>
      <c r="AU74" s="145"/>
      <c r="AV74" s="145"/>
      <c r="AW74" s="145"/>
      <c r="AX74" s="145"/>
      <c r="AY74" s="145"/>
    </row>
    <row r="75" spans="1:51" x14ac:dyDescent="0.25">
      <c r="A75" s="258"/>
      <c r="I75" s="259"/>
      <c r="J75" s="259"/>
      <c r="K75" s="259"/>
      <c r="L75" s="259"/>
      <c r="M75" s="259"/>
      <c r="N75" s="259"/>
      <c r="O75" s="260"/>
      <c r="R75" s="254"/>
      <c r="AS75" s="145"/>
      <c r="AT75" s="145"/>
      <c r="AU75" s="145"/>
      <c r="AV75" s="145"/>
      <c r="AW75" s="145"/>
      <c r="AX75" s="145"/>
      <c r="AY75" s="145"/>
    </row>
    <row r="76" spans="1:51" x14ac:dyDescent="0.25">
      <c r="O76" s="260"/>
      <c r="R76" s="254"/>
      <c r="AS76" s="145"/>
      <c r="AT76" s="145"/>
      <c r="AU76" s="145"/>
      <c r="AV76" s="145"/>
      <c r="AW76" s="145"/>
      <c r="AX76" s="145"/>
      <c r="AY76" s="145"/>
    </row>
    <row r="77" spans="1:51" x14ac:dyDescent="0.25">
      <c r="O77" s="260"/>
      <c r="R77" s="254"/>
      <c r="AS77" s="145"/>
      <c r="AT77" s="145"/>
      <c r="AU77" s="145"/>
      <c r="AV77" s="145"/>
      <c r="AW77" s="145"/>
      <c r="AX77" s="145"/>
      <c r="AY77" s="145"/>
    </row>
    <row r="78" spans="1:51" x14ac:dyDescent="0.25">
      <c r="O78" s="260"/>
      <c r="R78" s="254"/>
      <c r="AS78" s="145"/>
      <c r="AT78" s="145"/>
      <c r="AU78" s="145"/>
      <c r="AV78" s="145"/>
      <c r="AW78" s="145"/>
      <c r="AX78" s="145"/>
      <c r="AY78" s="145"/>
    </row>
    <row r="79" spans="1:51" x14ac:dyDescent="0.25">
      <c r="O79" s="260"/>
      <c r="R79" s="254"/>
      <c r="AS79" s="145"/>
      <c r="AT79" s="145"/>
      <c r="AU79" s="145"/>
      <c r="AV79" s="145"/>
      <c r="AW79" s="145"/>
      <c r="AX79" s="145"/>
      <c r="AY79" s="145"/>
    </row>
    <row r="80" spans="1:51" x14ac:dyDescent="0.25">
      <c r="O80" s="260"/>
      <c r="AS80" s="145"/>
      <c r="AT80" s="145"/>
      <c r="AU80" s="145"/>
      <c r="AV80" s="145"/>
      <c r="AW80" s="145"/>
      <c r="AX80" s="145"/>
      <c r="AY80" s="145"/>
    </row>
    <row r="81" spans="15:51" x14ac:dyDescent="0.25">
      <c r="O81" s="260"/>
      <c r="AS81" s="145"/>
      <c r="AT81" s="145"/>
      <c r="AU81" s="145"/>
      <c r="AV81" s="145"/>
      <c r="AW81" s="145"/>
      <c r="AX81" s="145"/>
      <c r="AY81" s="145"/>
    </row>
    <row r="82" spans="15:51" x14ac:dyDescent="0.25">
      <c r="O82" s="260"/>
      <c r="AS82" s="145"/>
      <c r="AT82" s="145"/>
      <c r="AU82" s="145"/>
      <c r="AV82" s="145"/>
      <c r="AW82" s="145"/>
      <c r="AX82" s="145"/>
      <c r="AY82" s="145"/>
    </row>
    <row r="83" spans="15:51" x14ac:dyDescent="0.25">
      <c r="O83" s="260"/>
      <c r="AS83" s="145"/>
      <c r="AT83" s="145"/>
      <c r="AU83" s="145"/>
      <c r="AV83" s="145"/>
      <c r="AW83" s="145"/>
      <c r="AX83" s="145"/>
      <c r="AY83" s="145"/>
    </row>
    <row r="84" spans="15:51" x14ac:dyDescent="0.25">
      <c r="O84" s="260"/>
      <c r="AS84" s="145"/>
      <c r="AT84" s="145"/>
      <c r="AU84" s="145"/>
      <c r="AV84" s="145"/>
      <c r="AW84" s="145"/>
      <c r="AX84" s="145"/>
      <c r="AY84" s="145"/>
    </row>
    <row r="85" spans="15:51" x14ac:dyDescent="0.25">
      <c r="O85" s="260"/>
      <c r="AS85" s="145"/>
      <c r="AT85" s="145"/>
      <c r="AU85" s="145"/>
      <c r="AV85" s="145"/>
      <c r="AW85" s="145"/>
      <c r="AX85" s="145"/>
      <c r="AY85" s="145"/>
    </row>
    <row r="86" spans="15:51" x14ac:dyDescent="0.25">
      <c r="O86" s="260"/>
      <c r="Q86" s="254"/>
      <c r="AS86" s="145"/>
      <c r="AT86" s="145"/>
      <c r="AU86" s="145"/>
      <c r="AV86" s="145"/>
      <c r="AW86" s="145"/>
      <c r="AX86" s="145"/>
      <c r="AY86" s="145"/>
    </row>
    <row r="87" spans="15:51" x14ac:dyDescent="0.25">
      <c r="O87" s="161"/>
      <c r="P87" s="254"/>
      <c r="Q87" s="254"/>
      <c r="AS87" s="145"/>
      <c r="AT87" s="145"/>
      <c r="AU87" s="145"/>
      <c r="AV87" s="145"/>
      <c r="AW87" s="145"/>
      <c r="AX87" s="145"/>
      <c r="AY87" s="145"/>
    </row>
    <row r="88" spans="15:51" x14ac:dyDescent="0.25">
      <c r="O88" s="161"/>
      <c r="P88" s="254"/>
      <c r="Q88" s="254"/>
      <c r="AS88" s="145"/>
      <c r="AT88" s="145"/>
      <c r="AU88" s="145"/>
      <c r="AV88" s="145"/>
      <c r="AW88" s="145"/>
      <c r="AX88" s="145"/>
      <c r="AY88" s="145"/>
    </row>
    <row r="89" spans="15:51" x14ac:dyDescent="0.25">
      <c r="O89" s="161"/>
      <c r="P89" s="254"/>
      <c r="Q89" s="254"/>
      <c r="AS89" s="145"/>
      <c r="AT89" s="145"/>
      <c r="AU89" s="145"/>
      <c r="AV89" s="145"/>
      <c r="AW89" s="145"/>
      <c r="AX89" s="145"/>
      <c r="AY89" s="145"/>
    </row>
    <row r="90" spans="15:51" x14ac:dyDescent="0.25">
      <c r="O90" s="161"/>
      <c r="P90" s="254"/>
      <c r="Q90" s="254"/>
      <c r="AS90" s="145"/>
      <c r="AT90" s="145"/>
      <c r="AU90" s="145"/>
      <c r="AV90" s="145"/>
      <c r="AW90" s="145"/>
      <c r="AX90" s="145"/>
      <c r="AY90" s="145"/>
    </row>
    <row r="91" spans="15:51" x14ac:dyDescent="0.25">
      <c r="O91" s="161"/>
      <c r="P91" s="254"/>
      <c r="Q91" s="254"/>
      <c r="AS91" s="145"/>
      <c r="AT91" s="145"/>
      <c r="AU91" s="145"/>
      <c r="AV91" s="145"/>
      <c r="AW91" s="145"/>
      <c r="AX91" s="145"/>
      <c r="AY91" s="145"/>
    </row>
    <row r="92" spans="15:51" x14ac:dyDescent="0.25">
      <c r="O92" s="161"/>
      <c r="P92" s="254"/>
      <c r="Q92" s="254"/>
      <c r="AS92" s="145"/>
      <c r="AT92" s="145"/>
      <c r="AU92" s="145"/>
      <c r="AV92" s="145"/>
      <c r="AW92" s="145"/>
      <c r="AX92" s="145"/>
      <c r="AY92" s="145"/>
    </row>
    <row r="93" spans="15:51" x14ac:dyDescent="0.25">
      <c r="O93" s="161"/>
      <c r="P93" s="254"/>
      <c r="Q93" s="254"/>
      <c r="AS93" s="145"/>
      <c r="AT93" s="145"/>
      <c r="AU93" s="145"/>
      <c r="AV93" s="145"/>
      <c r="AW93" s="145"/>
      <c r="AX93" s="145"/>
      <c r="AY93" s="145"/>
    </row>
    <row r="94" spans="15:51" x14ac:dyDescent="0.25">
      <c r="O94" s="161"/>
      <c r="P94" s="254"/>
      <c r="Q94" s="254"/>
      <c r="AS94" s="145"/>
      <c r="AT94" s="145"/>
      <c r="AU94" s="145"/>
      <c r="AV94" s="145"/>
      <c r="AW94" s="145"/>
      <c r="AX94" s="145"/>
      <c r="AY94" s="145"/>
    </row>
    <row r="95" spans="15:51" x14ac:dyDescent="0.25">
      <c r="O95" s="161"/>
      <c r="P95" s="254"/>
      <c r="Q95" s="254"/>
      <c r="AS95" s="145"/>
      <c r="AT95" s="145"/>
      <c r="AU95" s="145"/>
      <c r="AV95" s="145"/>
      <c r="AW95" s="145"/>
      <c r="AX95" s="145"/>
      <c r="AY95" s="145"/>
    </row>
    <row r="96" spans="15:51" x14ac:dyDescent="0.25">
      <c r="O96" s="161"/>
      <c r="P96" s="254"/>
      <c r="Q96" s="254"/>
      <c r="R96" s="254"/>
      <c r="S96" s="254"/>
      <c r="AS96" s="145"/>
      <c r="AT96" s="145"/>
      <c r="AU96" s="145"/>
      <c r="AV96" s="145"/>
      <c r="AW96" s="145"/>
      <c r="AX96" s="145"/>
      <c r="AY96" s="145"/>
    </row>
    <row r="97" spans="15:51" x14ac:dyDescent="0.25">
      <c r="O97" s="161"/>
      <c r="P97" s="254"/>
      <c r="Q97" s="254"/>
      <c r="R97" s="254"/>
      <c r="S97" s="254"/>
      <c r="T97" s="254"/>
      <c r="AS97" s="145"/>
      <c r="AT97" s="145"/>
      <c r="AU97" s="145"/>
      <c r="AV97" s="145"/>
      <c r="AW97" s="145"/>
      <c r="AX97" s="145"/>
      <c r="AY97" s="145"/>
    </row>
    <row r="98" spans="15:51" x14ac:dyDescent="0.25">
      <c r="O98" s="161"/>
      <c r="P98" s="254"/>
      <c r="Q98" s="254"/>
      <c r="R98" s="254"/>
      <c r="S98" s="254"/>
      <c r="T98" s="254"/>
      <c r="AS98" s="145"/>
      <c r="AT98" s="145"/>
      <c r="AU98" s="145"/>
      <c r="AV98" s="145"/>
      <c r="AW98" s="145"/>
      <c r="AX98" s="145"/>
      <c r="AY98" s="145"/>
    </row>
    <row r="99" spans="15:51" x14ac:dyDescent="0.25">
      <c r="O99" s="161"/>
      <c r="P99" s="254"/>
      <c r="T99" s="254"/>
      <c r="AS99" s="145"/>
      <c r="AT99" s="145"/>
      <c r="AU99" s="145"/>
      <c r="AV99" s="145"/>
      <c r="AW99" s="145"/>
      <c r="AX99" s="145"/>
      <c r="AY99" s="145"/>
    </row>
    <row r="100" spans="15:51" x14ac:dyDescent="0.25">
      <c r="O100" s="254"/>
      <c r="Q100" s="254"/>
      <c r="R100" s="254"/>
      <c r="S100" s="254"/>
      <c r="AS100" s="145"/>
      <c r="AT100" s="145"/>
      <c r="AU100" s="145"/>
      <c r="AV100" s="145"/>
      <c r="AW100" s="145"/>
      <c r="AX100" s="145"/>
      <c r="AY100" s="145"/>
    </row>
    <row r="101" spans="15:51" x14ac:dyDescent="0.25">
      <c r="O101" s="161"/>
      <c r="P101" s="254"/>
      <c r="Q101" s="254"/>
      <c r="R101" s="254"/>
      <c r="S101" s="254"/>
      <c r="T101" s="254"/>
      <c r="AS101" s="145"/>
      <c r="AT101" s="145"/>
      <c r="AU101" s="145"/>
      <c r="AV101" s="145"/>
      <c r="AW101" s="145"/>
      <c r="AX101" s="145"/>
      <c r="AY101" s="145"/>
    </row>
    <row r="102" spans="15:51" x14ac:dyDescent="0.25">
      <c r="O102" s="161"/>
      <c r="P102" s="254"/>
      <c r="Q102" s="254"/>
      <c r="R102" s="254"/>
      <c r="S102" s="254"/>
      <c r="T102" s="254"/>
      <c r="U102" s="254"/>
      <c r="AS102" s="145"/>
      <c r="AT102" s="145"/>
      <c r="AU102" s="145"/>
      <c r="AV102" s="145"/>
      <c r="AW102" s="145"/>
      <c r="AX102" s="145"/>
      <c r="AY102" s="145"/>
    </row>
    <row r="103" spans="15:51" x14ac:dyDescent="0.25">
      <c r="O103" s="161"/>
      <c r="P103" s="254"/>
      <c r="T103" s="254"/>
      <c r="U103" s="254"/>
      <c r="AS103" s="145"/>
      <c r="AT103" s="145"/>
      <c r="AU103" s="145"/>
      <c r="AV103" s="145"/>
      <c r="AW103" s="145"/>
      <c r="AX103" s="145"/>
      <c r="AY103" s="145"/>
    </row>
    <row r="115" spans="45:51" x14ac:dyDescent="0.25">
      <c r="AS115" s="145"/>
      <c r="AT115" s="145"/>
      <c r="AU115" s="145"/>
      <c r="AV115" s="145"/>
      <c r="AW115" s="145"/>
      <c r="AX115" s="145"/>
      <c r="AY115" s="145"/>
    </row>
  </sheetData>
  <protectedRanges>
    <protectedRange sqref="N59:R59 B67 S61:T67 B59:B64 S55:T58 N62:R67 T42 T52:T54" name="Range2_12_5_1_1_5"/>
    <protectedRange sqref="L10 L6 D6 D8 AD8 AF8 O8:U8 AJ8:AR8 AF10 AR11:AR34 L24:N31 E23:E34 G23:G34 N32:N34 N10:N23 E11:G22 O16:T34 R11:Y11 AA11:AA15 AC11:AF15 R12:T15 W12:Y15 U12:V34 W16:AG34" name="Range1_16_3_1_1_2"/>
    <protectedRange sqref="I64 J62:M67 J59:M59 I67" name="Range2_2_12_2_1_1_1"/>
    <protectedRange sqref="L16:M23" name="Range1_1_1_1_10_1_1_1_1"/>
    <protectedRange sqref="L32:M34" name="Range1_1_10_1_1_1_1"/>
    <protectedRange sqref="K11:L15 K16:K34 I11:I15 I16:J24 I25:I34 J25" name="Range1_1_2_1_10_2_1_1_1"/>
    <protectedRange sqref="M11:M15" name="Range1_2_1_2_1_10_1_1_1_1"/>
    <protectedRange sqref="G66:H66 F67 E66" name="Range2_2_2_9_2_1_1_1"/>
    <protectedRange sqref="D64 D67:D68" name="Range2_1_1_1_1_1_9_2_1_1_1"/>
    <protectedRange sqref="Q10" name="Range1_17_1_1_1_1"/>
    <protectedRange sqref="AG10" name="Range1_18_1_1_1_1"/>
    <protectedRange sqref="C65 C67" name="Range2_4_1_1_1_1"/>
    <protectedRange sqref="AS16:AS34" name="Range1_1_1_1_1"/>
    <protectedRange sqref="P3:U5" name="Range1_16_1_1_1_1_1"/>
    <protectedRange sqref="C68 C66 C63" name="Range2_1_3_1_1_1"/>
    <protectedRange sqref="H11:H34" name="Range1_1_1_1_1_1_1_1"/>
    <protectedRange sqref="B65:B66 J60:R61 D65:D66 I65:I66 Z58:Z59 S59:Y60 AA59:AU60 E67:E68 G67:H68 F68" name="Range2_2_1_10_1_1_1_2_1"/>
    <protectedRange sqref="C64" name="Range2_2_1_10_2_1_1_1_1"/>
    <protectedRange sqref="R55:R58 G63:H63 D61 F64 E63" name="Range2_12_1_6_1_1_1"/>
    <protectedRange sqref="I61:I63 G64:H65 G59:H59 E64:E65 F65:F66 F59:F60 E59" name="Range2_2_12_1_7_1_1_2"/>
    <protectedRange sqref="D62:D63" name="Range2_1_1_1_1_11_1_2_1_1_2"/>
    <protectedRange sqref="E60 G60:H60 F61" name="Range2_2_2_9_1_1_1_1_1"/>
    <protectedRange sqref="C62" name="Range2_1_1_2_1_1_1"/>
    <protectedRange sqref="C61" name="Range2_1_2_2_1_1_1"/>
    <protectedRange sqref="C60" name="Range2_3_2_1_1_1"/>
    <protectedRange sqref="C59" name="Range2_5_1_1_1_1"/>
    <protectedRange sqref="E61:E62 F62:F63 G61:H62 I59:I60" name="Range2_2_1_1_1_1_1"/>
    <protectedRange sqref="D59:D60" name="Range2_1_1_1_1_1_1_1_1_1"/>
    <protectedRange sqref="AS11:AS15" name="Range1_4_1_1_1_1_1"/>
    <protectedRange sqref="J11:J15 J26:J34" name="Range1_1_2_1_10_1_1_1_1_1"/>
    <protectedRange sqref="R74" name="Range2_2_1_10_1_1_1_1_1_1"/>
    <protectedRange sqref="T41" name="Range2_12_5_1_1_4_2"/>
    <protectedRange sqref="B41:B42" name="Range2_12_5_1_1_1_2"/>
    <protectedRange sqref="E41:H41" name="Range2_2_12_1_7_1_1_1_1"/>
    <protectedRange sqref="D41" name="Range2_3_2_1_3_1_1_2_10_1_1_1_1_1_1"/>
    <protectedRange sqref="C41" name="Range2_1_1_1_1_11_1_2_1_1_1_1"/>
    <protectedRange sqref="S39:S40" name="Range2_12_3_1_1_1_1_1"/>
    <protectedRange sqref="D39:H39 N39:R40" name="Range2_12_1_3_1_1_1_1_1"/>
    <protectedRange sqref="I39:M39 E40:M40" name="Range2_2_12_1_6_1_1_1_1_1"/>
    <protectedRange sqref="D40" name="Range2_1_1_1_1_11_1_1_1_1_1_1_1"/>
    <protectedRange sqref="C40" name="Range2_1_2_1_1_1_1_1_1"/>
    <protectedRange sqref="C39" name="Range2_3_1_1_1_1_1_1"/>
    <protectedRange sqref="S41" name="Range2_12_5_1_1_4_1_1"/>
    <protectedRange sqref="Q41:R41" name="Range2_12_1_5_1_1_1_1_1_1"/>
    <protectedRange sqref="N41:P41" name="Range2_12_1_2_2_1_1_1_1_1_1"/>
    <protectedRange sqref="K41:M41" name="Range2_2_12_1_4_2_1_1_1_1_1_1"/>
    <protectedRange sqref="G42:H42" name="Range2_2_12_1_3_1_1_1_1_1_4_1_1_1"/>
    <protectedRange sqref="E42:F42" name="Range2_2_12_1_7_1_1_3_1_1_1"/>
    <protectedRange sqref="I41:J41" name="Range2_2_12_1_4_2_1_1_1_2_1_1_1"/>
    <protectedRange sqref="S42" name="Range2_12_5_1_1_2_3_1_1"/>
    <protectedRange sqref="Q42:R42" name="Range2_12_1_6_1_1_1_1_2_1_1"/>
    <protectedRange sqref="N42:P42" name="Range2_12_1_2_3_1_1_1_1_2_1_1"/>
    <protectedRange sqref="I42:M42" name="Range2_2_12_1_4_3_1_1_1_1_2_1_1"/>
    <protectedRange sqref="D42" name="Range2_2_12_1_3_1_2_1_1_1_2_1_2_1_1"/>
    <protectedRange sqref="S54" name="Range2_12_5_1_1_5_1_1_1"/>
    <protectedRange sqref="S52:S53" name="Range2_12_2_1_1_1_2_1_1_2"/>
    <protectedRange sqref="R54" name="Range2_12_1_6_1_1_4_1_1_1_1_1_1_1_1_1_1_1"/>
    <protectedRange sqref="R53" name="Range2_12_1_4_1_1_1_1_1_1_1_1_1_1_1_1_1_1_1"/>
    <protectedRange sqref="Q52:R52" name="Range2_12_1_6_1_1_1_2_3_1_1_3_1_1_1_1_1_1_2"/>
    <protectedRange sqref="N52:P52" name="Range2_12_1_2_3_1_1_1_2_3_1_1_3_1_1_1_1_1_1_2"/>
    <protectedRange sqref="J52:M52" name="Range2_2_12_1_4_3_1_1_1_3_3_1_1_3_1_1_1_1_1_1_2"/>
    <protectedRange sqref="I52" name="Range2_2_12_1_7_1_1_5_2_1_1_1_1_1_1_1_1_1_1_1_1"/>
    <protectedRange sqref="D52:E52" name="Range2_2_12_1_3_1_2_1_1_1_2_1_1_1_1_3_1_1_1_1_1_1_1"/>
    <protectedRange sqref="F52" name="Range2_2_12_1_3_1_2_1_1_1_3_1_1_1_1_1_3_1_1_1_1_1_1_1"/>
    <protectedRange sqref="T50:T51" name="Range2_12_5_1_1_3_1"/>
    <protectedRange sqref="S50" name="Range2_12_4_1_1_1_4_2_2_2_1"/>
    <protectedRange sqref="Q50:R50" name="Range2_12_1_6_1_1_1_2_3_2_1_1_3_1"/>
    <protectedRange sqref="N50:P50" name="Range2_12_1_2_3_1_1_1_2_3_2_1_1_3_1"/>
    <protectedRange sqref="K50:M50" name="Range2_2_12_1_4_3_1_1_1_3_3_2_1_1_3_1"/>
    <protectedRange sqref="J50" name="Range2_2_12_1_4_3_1_1_1_3_2_1_2_2_1"/>
    <protectedRange sqref="S51" name="Range2_12_2_1_1_1_2_1_1_1_1"/>
    <protectedRange sqref="G50:H51" name="Range2_2_12_1_3_1_2_1_1_1_2_1_1_1_1_1_1_2_1_1_1"/>
    <protectedRange sqref="D50:E51" name="Range2_2_12_1_3_1_2_1_1_1_2_1_1_1_1_3_1_1_1_1_1"/>
    <protectedRange sqref="F50:F51" name="Range2_2_12_1_3_1_2_1_1_1_3_1_1_1_1_1_3_1_1_1_1_1"/>
    <protectedRange sqref="Q51:R51" name="Range2_12_1_6_1_1_1_2_3_1_1_3_1_1_1_1_1_1_1_1"/>
    <protectedRange sqref="N51:P51" name="Range2_12_1_2_3_1_1_1_2_3_1_1_3_1_1_1_1_1_1_1_1"/>
    <protectedRange sqref="J51:M51" name="Range2_2_12_1_4_3_1_1_1_3_3_1_1_3_1_1_1_1_1_1_1_1"/>
    <protectedRange sqref="I50:I51" name="Range2_2_12_1_4_3_1_1_1_2_1_2_1_1_3_1_1_1_1_1_1_1"/>
    <protectedRange sqref="G52:H52" name="Range2_2_12_1_3_1_2_1_1_1_2_1_3_1_1_3_1_1_1_1_1_1_1_1"/>
    <protectedRange sqref="T49" name="Range2_12_5_1_1_2_1_1_1"/>
    <protectedRange sqref="T43:T45" name="Range2_12_5_1_1_3_1_1_1_1_1_1"/>
    <protectedRange sqref="S43:S45" name="Range2_12_5_1_1_2_3_1_1_1_1_1_1_1_1"/>
    <protectedRange sqref="Q43:R45" name="Range2_12_1_6_1_1_1_1_2_1_1_1_1_1_1_1"/>
    <protectedRange sqref="N43:P45" name="Range2_12_1_2_3_1_1_1_1_2_1_1_1_1_1_1_1"/>
    <protectedRange sqref="I43:M45" name="Range2_2_12_1_4_3_1_1_1_1_2_1_1_1_1_1_1_1"/>
    <protectedRange sqref="E43:H45" name="Range2_2_12_1_3_1_2_1_1_1_1_2_1_1_1_1_1_1_1"/>
    <protectedRange sqref="D43:D45" name="Range2_2_12_1_3_1_2_1_1_1_2_1_2_3_1_1_1_1_1"/>
    <protectedRange sqref="T46" name="Range2_12_5_1_1_2_1_1_1_1_1_1_1_1"/>
    <protectedRange sqref="S46" name="Range2_12_4_1_1_1_4_2_1_1_1_1_1_1_1"/>
    <protectedRange sqref="Q46:R46" name="Range2_12_1_6_1_1_1_2_3_2_1_1_1_1_1_1_1"/>
    <protectedRange sqref="N46:P46" name="Range2_12_1_2_3_1_1_1_2_3_2_1_1_1_1_1_1_1"/>
    <protectedRange sqref="J46:M46" name="Range2_2_12_1_4_3_1_1_1_3_3_2_1_1_1_1_1_1_1"/>
    <protectedRange sqref="I46" name="Range2_2_12_1_4_3_1_1_1_2_1_2_2_1_1_1_1_1_1"/>
    <protectedRange sqref="G46:H46 D46:E46" name="Range2_2_12_1_3_1_2_1_1_1_2_1_3_2_1_1_1_1_1_1"/>
    <protectedRange sqref="F46" name="Range2_2_12_1_3_1_2_1_1_1_1_1_2_2_1_1_1_1_1_1"/>
    <protectedRange sqref="T47:T48" name="Range2_12_5_1_1_6_1_1_1_1_1_1_1_1"/>
    <protectedRange sqref="S47:S48" name="Range2_12_5_1_1_5_3_1_1_1_1_1_1_1_1"/>
    <protectedRange sqref="Q47:R48" name="Range2_12_1_6_1_1_1_2_3_2_1_1_2_1_1_1_1_1_1"/>
    <protectedRange sqref="N47:P48" name="Range2_12_1_2_3_1_1_1_2_3_2_1_1_2_1_1_1_1_1_1"/>
    <protectedRange sqref="J47:M48" name="Range2_2_12_1_4_3_1_1_1_3_3_2_1_1_2_1_1_1_1_1_1"/>
    <protectedRange sqref="I47:I48" name="Range2_2_12_1_4_3_1_1_1_2_1_2_2_1_2_1_1_1_1_1_1"/>
    <protectedRange sqref="G47:H48 D47:E48" name="Range2_2_12_1_3_1_2_1_1_1_2_1_3_2_1_2_1_1_1_1_1_1"/>
    <protectedRange sqref="F47:F48" name="Range2_2_12_1_3_1_2_1_1_1_1_1_2_2_1_2_1_1_1_1_1_1"/>
    <protectedRange sqref="B43:B45" name="Range2_12_5_1_1_1_2_2_1_1_1_1_1_1_1_1_1"/>
    <protectedRange sqref="B46" name="Range2_12_5_1_1_1_3_1_1_1_1_1_1_1_1_1_1"/>
    <protectedRange sqref="S49" name="Range2_12_4_1_1_1_4_2_2_1_1_1"/>
    <protectedRange sqref="Q49:R49" name="Range2_12_1_6_1_1_1_2_3_2_1_1_1_1_1"/>
    <protectedRange sqref="N49:P49" name="Range2_12_1_2_3_1_1_1_2_3_2_1_1_1_1_1"/>
    <protectedRange sqref="K49:M49" name="Range2_2_12_1_4_3_1_1_1_3_3_2_1_1_1_1_1"/>
    <protectedRange sqref="J49" name="Range2_2_12_1_4_3_1_1_1_3_2_1_2_1_1_1"/>
    <protectedRange sqref="D49:E49" name="Range2_2_12_1_3_1_2_1_1_1_2_1_2_3_2_1_1_1"/>
    <protectedRange sqref="I49" name="Range2_2_12_1_4_2_1_1_1_4_1_2_1_1_1_2_1_1_1"/>
    <protectedRange sqref="F49:H49" name="Range2_2_12_1_3_1_1_1_1_1_4_1_2_1_2_1_2_1_1_1"/>
    <protectedRange sqref="B52" name="Range2_12_5_1_1_1_2_1_1_1_1_1_1_1_1"/>
    <protectedRange sqref="B51" name="Range2_12_5_1_1_2_1_4_1_1_1_2_1_1_1_1_1_1_1_1"/>
    <protectedRange sqref="N56:Q58" name="Range2_12_1_6_1_1_2"/>
    <protectedRange sqref="D57:D58 I56:M58 G58:H58 E58" name="Range2_2_12_1_7_1_1_3"/>
    <protectedRange sqref="C58" name="Range2_1_1_2_1_1_2"/>
    <protectedRange sqref="F57:F58 E57 G57:H57" name="Range2_2_12_1_1_1_1_1_2"/>
    <protectedRange sqref="C57" name="Range2_1_4_2_1_1_1_2"/>
    <protectedRange sqref="N55:Q55" name="Range2_12_1_6_1_1_4_1_1_1_1_1_1_1_1_1_1_2"/>
    <protectedRange sqref="J55:M55" name="Range2_2_12_1_7_1_1_6_1_1_1_1_1_1_1_1_1_1_2"/>
    <protectedRange sqref="I55" name="Range2_2_12_1_4_3_1_1_1_5_1_1_1_1_1_1_1_1_1_1_1_2"/>
    <protectedRange sqref="G56:H56" name="Range2_2_12_1_3_1_2_1_1_1_2_1_1_1_1_1_1_2_1_1_1_1_2"/>
    <protectedRange sqref="Q54" name="Range2_12_1_4_1_1_1_1_1_1_1_1_1_1_1_1_1_1_2"/>
    <protectedRange sqref="N54:P54" name="Range2_12_1_2_1_1_1_1_1_1_1_1_1_1_1_1_1_1_1_2"/>
    <protectedRange sqref="J54:M54" name="Range2_2_12_1_4_1_1_1_1_1_1_1_1_1_1_1_1_1_1_1_2"/>
    <protectedRange sqref="Q53" name="Range2_12_1_6_1_1_1_2_3_1_1_3_1_1_1_1_1_1_3"/>
    <protectedRange sqref="N53:P53" name="Range2_12_1_2_3_1_1_1_2_3_1_1_3_1_1_1_1_1_1_3"/>
    <protectedRange sqref="I54 J53:M53" name="Range2_2_12_1_4_3_1_1_1_3_3_1_1_3_1_1_1_1_1_1_3"/>
    <protectedRange sqref="D56:E56 G55:H55" name="Range2_2_12_1_3_1_2_1_1_1_3_1_1_1_1_1_1_1_2_1_1_2"/>
    <protectedRange sqref="I53" name="Range2_2_12_1_7_1_1_5_2_1_1_1_1_1_1_1_1_1_1_1_2"/>
    <protectedRange sqref="D54:E55 G54:H54 F56" name="Range2_2_12_1_3_3_1_1_1_2_1_1_1_1_1_1_1_1_1_1_1_2"/>
    <protectedRange sqref="F54:F55" name="Range2_2_12_1_3_1_2_1_1_1_2_1_3_1_1_3_1_1_1_1_1_1_3"/>
    <protectedRange sqref="D53:E53" name="Range2_2_12_1_3_1_2_1_1_1_2_1_1_1_1_3_1_1_1_1_1_1_2"/>
    <protectedRange sqref="F53" name="Range2_2_12_1_3_1_2_1_1_1_3_1_1_1_1_1_3_1_1_1_1_1_1_2"/>
    <protectedRange sqref="G53:H53" name="Range2_2_12_1_3_1_2_1_1_1_2_1_3_1_1_3_1_1_1_1_1_1_1_2"/>
    <protectedRange sqref="B53" name="Range2_12_5_1_1_1_2_1_1_1_1_1_1_1_1_1"/>
    <protectedRange sqref="B56:B58" name="Range2_12_5_1_1_2_1_3"/>
    <protectedRange sqref="B54" name="Range2_12_5_1_1_2_2_1_3_1_1_1_1_1_1_1_1_1_1_1_1"/>
    <protectedRange sqref="B55" name="Range2_12_5_1_1_2_1_4_1_1_1_2_1_1_1_1_1_1_1_1_1"/>
    <protectedRange sqref="O11:O15" name="Range1_16_3_1_1"/>
    <protectedRange sqref="P11:P15" name="Range1_16_3_1_1_1"/>
    <protectedRange sqref="Q11:Q15" name="Range1_16_3_1_1_3"/>
    <protectedRange sqref="Z11:Z15" name="Range1_16_3_1_1_4"/>
    <protectedRange sqref="AB11:AB15" name="Range1_16_3_1_1_5"/>
    <protectedRange sqref="AG11:AG15" name="Range1_16_3_1_1_6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Y15 AA11:AA15 AC11:AE15 X16:AE34">
    <cfRule type="containsText" dxfId="905" priority="21" operator="containsText" text="N/A">
      <formula>NOT(ISERROR(SEARCH("N/A",X11)))</formula>
    </cfRule>
    <cfRule type="cellIs" dxfId="904" priority="39" operator="equal">
      <formula>0</formula>
    </cfRule>
  </conditionalFormatting>
  <conditionalFormatting sqref="X11:Y15 AA11:AA15 AC11:AE15 X16:AE34">
    <cfRule type="cellIs" dxfId="903" priority="38" operator="greaterThanOrEqual">
      <formula>1185</formula>
    </cfRule>
  </conditionalFormatting>
  <conditionalFormatting sqref="X11:Y15 AA11:AA15 AC11:AE15 X16:AE34">
    <cfRule type="cellIs" dxfId="902" priority="37" operator="between">
      <formula>0.1</formula>
      <formula>1184</formula>
    </cfRule>
  </conditionalFormatting>
  <conditionalFormatting sqref="X8 AJ11:AO14 AJ15:AL15 AJ16:AJ34 AK17:AK32 AL16:AL34 AM33:AN34 AM15:AO32">
    <cfRule type="cellIs" dxfId="901" priority="36" operator="equal">
      <formula>0</formula>
    </cfRule>
  </conditionalFormatting>
  <conditionalFormatting sqref="X8 AJ11:AO14 AJ15:AL15 AJ16:AJ34 AK17:AK32 AL16:AL34 AM33:AN34 AM15:AO32">
    <cfRule type="cellIs" dxfId="900" priority="35" operator="greaterThan">
      <formula>1179</formula>
    </cfRule>
  </conditionalFormatting>
  <conditionalFormatting sqref="X8 AJ11:AO14 AJ15:AL15 AJ16:AJ34 AK17:AK32 AL16:AL34 AM33:AN34 AM15:AO32">
    <cfRule type="cellIs" dxfId="899" priority="34" operator="greaterThan">
      <formula>99</formula>
    </cfRule>
  </conditionalFormatting>
  <conditionalFormatting sqref="X8 AJ11:AO14 AJ15:AL15 AJ16:AJ34 AK17:AK32 AL16:AL34 AM33:AN34 AM15:AO32">
    <cfRule type="cellIs" dxfId="898" priority="33" operator="greaterThan">
      <formula>0.99</formula>
    </cfRule>
  </conditionalFormatting>
  <conditionalFormatting sqref="AB8">
    <cfRule type="cellIs" dxfId="897" priority="32" operator="equal">
      <formula>0</formula>
    </cfRule>
  </conditionalFormatting>
  <conditionalFormatting sqref="AB8">
    <cfRule type="cellIs" dxfId="896" priority="31" operator="greaterThan">
      <formula>1179</formula>
    </cfRule>
  </conditionalFormatting>
  <conditionalFormatting sqref="AB8">
    <cfRule type="cellIs" dxfId="895" priority="30" operator="greaterThan">
      <formula>99</formula>
    </cfRule>
  </conditionalFormatting>
  <conditionalFormatting sqref="AB8">
    <cfRule type="cellIs" dxfId="894" priority="29" operator="greaterThan">
      <formula>0.99</formula>
    </cfRule>
  </conditionalFormatting>
  <conditionalFormatting sqref="AQ11:AQ34 AK33 AK16 AO33:AO34">
    <cfRule type="cellIs" dxfId="893" priority="28" operator="equal">
      <formula>0</formula>
    </cfRule>
  </conditionalFormatting>
  <conditionalFormatting sqref="AQ11:AQ34 AK33 AK16 AO33:AO34">
    <cfRule type="cellIs" dxfId="892" priority="27" operator="greaterThan">
      <formula>1179</formula>
    </cfRule>
  </conditionalFormatting>
  <conditionalFormatting sqref="AQ11:AQ34 AK33 AK16 AO33:AO34">
    <cfRule type="cellIs" dxfId="891" priority="26" operator="greaterThan">
      <formula>99</formula>
    </cfRule>
  </conditionalFormatting>
  <conditionalFormatting sqref="AQ11:AQ34 AK33 AK16 AO33:AO34">
    <cfRule type="cellIs" dxfId="890" priority="25" operator="greaterThan">
      <formula>0.99</formula>
    </cfRule>
  </conditionalFormatting>
  <conditionalFormatting sqref="AI11:AI34">
    <cfRule type="cellIs" dxfId="889" priority="24" operator="greaterThan">
      <formula>$AI$8</formula>
    </cfRule>
  </conditionalFormatting>
  <conditionalFormatting sqref="AH11:AH34">
    <cfRule type="cellIs" dxfId="888" priority="22" operator="greaterThan">
      <formula>$AH$8</formula>
    </cfRule>
    <cfRule type="cellIs" dxfId="887" priority="23" operator="greaterThan">
      <formula>$AH$8</formula>
    </cfRule>
  </conditionalFormatting>
  <conditionalFormatting sqref="AP33:AP34">
    <cfRule type="cellIs" dxfId="886" priority="20" operator="equal">
      <formula>0</formula>
    </cfRule>
  </conditionalFormatting>
  <conditionalFormatting sqref="AP33:AP34">
    <cfRule type="cellIs" dxfId="885" priority="19" operator="greaterThan">
      <formula>1179</formula>
    </cfRule>
  </conditionalFormatting>
  <conditionalFormatting sqref="AP33:AP34">
    <cfRule type="cellIs" dxfId="884" priority="18" operator="greaterThan">
      <formula>99</formula>
    </cfRule>
  </conditionalFormatting>
  <conditionalFormatting sqref="AP33:AP34">
    <cfRule type="cellIs" dxfId="883" priority="17" operator="greaterThan">
      <formula>0.99</formula>
    </cfRule>
  </conditionalFormatting>
  <conditionalFormatting sqref="AK34">
    <cfRule type="cellIs" dxfId="882" priority="16" operator="equal">
      <formula>0</formula>
    </cfRule>
  </conditionalFormatting>
  <conditionalFormatting sqref="AK34">
    <cfRule type="cellIs" dxfId="881" priority="15" operator="greaterThan">
      <formula>1179</formula>
    </cfRule>
  </conditionalFormatting>
  <conditionalFormatting sqref="AK34">
    <cfRule type="cellIs" dxfId="880" priority="14" operator="greaterThan">
      <formula>99</formula>
    </cfRule>
  </conditionalFormatting>
  <conditionalFormatting sqref="AK34">
    <cfRule type="cellIs" dxfId="879" priority="13" operator="greaterThan">
      <formula>0.99</formula>
    </cfRule>
  </conditionalFormatting>
  <conditionalFormatting sqref="Z11:Z15">
    <cfRule type="containsText" dxfId="878" priority="9" operator="containsText" text="N/A">
      <formula>NOT(ISERROR(SEARCH("N/A",Z11)))</formula>
    </cfRule>
    <cfRule type="cellIs" dxfId="877" priority="12" operator="equal">
      <formula>0</formula>
    </cfRule>
  </conditionalFormatting>
  <conditionalFormatting sqref="Z11:Z15">
    <cfRule type="cellIs" dxfId="876" priority="11" operator="greaterThanOrEqual">
      <formula>1185</formula>
    </cfRule>
  </conditionalFormatting>
  <conditionalFormatting sqref="Z11:Z15">
    <cfRule type="cellIs" dxfId="875" priority="10" operator="between">
      <formula>0.1</formula>
      <formula>1184</formula>
    </cfRule>
  </conditionalFormatting>
  <conditionalFormatting sqref="AB11:AB15">
    <cfRule type="containsText" dxfId="874" priority="5" operator="containsText" text="N/A">
      <formula>NOT(ISERROR(SEARCH("N/A",AB11)))</formula>
    </cfRule>
    <cfRule type="cellIs" dxfId="873" priority="8" operator="equal">
      <formula>0</formula>
    </cfRule>
  </conditionalFormatting>
  <conditionalFormatting sqref="AB11:AB15">
    <cfRule type="cellIs" dxfId="872" priority="7" operator="greaterThanOrEqual">
      <formula>1185</formula>
    </cfRule>
  </conditionalFormatting>
  <conditionalFormatting sqref="AB11:AB15">
    <cfRule type="cellIs" dxfId="871" priority="6" operator="between">
      <formula>0.1</formula>
      <formula>1184</formula>
    </cfRule>
  </conditionalFormatting>
  <conditionalFormatting sqref="AP11:AP32">
    <cfRule type="cellIs" dxfId="870" priority="4" operator="equal">
      <formula>0</formula>
    </cfRule>
  </conditionalFormatting>
  <conditionalFormatting sqref="AP11:AP32">
    <cfRule type="cellIs" dxfId="869" priority="3" operator="greaterThan">
      <formula>1179</formula>
    </cfRule>
  </conditionalFormatting>
  <conditionalFormatting sqref="AP11:AP32">
    <cfRule type="cellIs" dxfId="868" priority="2" operator="greaterThan">
      <formula>99</formula>
    </cfRule>
  </conditionalFormatting>
  <conditionalFormatting sqref="AP11:AP32">
    <cfRule type="cellIs" dxfId="867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6"/>
  <sheetViews>
    <sheetView showGridLines="0" topLeftCell="A40" zoomScaleNormal="100" workbookViewId="0">
      <selection activeCell="O63" sqref="O63"/>
    </sheetView>
  </sheetViews>
  <sheetFormatPr defaultRowHeight="15" x14ac:dyDescent="0.25"/>
  <cols>
    <col min="1" max="1" width="7.140625" style="145" customWidth="1"/>
    <col min="2" max="2" width="10.5703125" style="145" customWidth="1"/>
    <col min="3" max="3" width="14" style="145" customWidth="1"/>
    <col min="4" max="7" width="9.140625" style="145"/>
    <col min="8" max="8" width="20.42578125" style="145" customWidth="1"/>
    <col min="9" max="10" width="9.140625" style="145"/>
    <col min="11" max="11" width="9" style="145" customWidth="1"/>
    <col min="12" max="14" width="9.140625" style="145" hidden="1" customWidth="1"/>
    <col min="15" max="16" width="9.140625" style="145"/>
    <col min="17" max="18" width="9.140625" style="145" customWidth="1"/>
    <col min="19" max="32" width="9.140625" style="145"/>
    <col min="33" max="33" width="10.42578125" style="145" bestFit="1" customWidth="1"/>
    <col min="34" max="44" width="9.140625" style="145"/>
    <col min="45" max="45" width="83.85546875" style="161" customWidth="1"/>
    <col min="46" max="47" width="9.140625" style="254"/>
    <col min="48" max="48" width="29.7109375" style="254" customWidth="1"/>
    <col min="49" max="49" width="22" style="254" customWidth="1"/>
    <col min="50" max="50" width="9.140625" style="254"/>
    <col min="51" max="51" width="38.5703125" style="254" bestFit="1" customWidth="1"/>
    <col min="52" max="16384" width="9.140625" style="145"/>
  </cols>
  <sheetData>
    <row r="2" spans="2:51" ht="21" x14ac:dyDescent="0.25">
      <c r="B2" s="151"/>
      <c r="C2" s="254"/>
      <c r="D2" s="254"/>
      <c r="E2" s="152"/>
      <c r="F2" s="152"/>
      <c r="G2" s="254"/>
      <c r="H2" s="153"/>
      <c r="I2" s="153"/>
      <c r="J2" s="254"/>
      <c r="K2" s="153"/>
      <c r="L2" s="153"/>
      <c r="M2" s="254"/>
      <c r="N2" s="254"/>
      <c r="O2" s="154"/>
      <c r="P2" s="155" t="s">
        <v>0</v>
      </c>
      <c r="Q2" s="155"/>
      <c r="R2" s="156"/>
      <c r="S2" s="157"/>
      <c r="T2" s="158"/>
      <c r="U2" s="158"/>
      <c r="V2" s="159"/>
      <c r="W2" s="160"/>
      <c r="X2" s="158"/>
      <c r="Y2" s="158"/>
      <c r="Z2" s="158"/>
      <c r="AA2" s="158"/>
      <c r="AB2" s="158"/>
      <c r="AC2" s="158"/>
      <c r="AD2" s="158"/>
      <c r="AE2" s="158"/>
      <c r="AM2" s="254"/>
      <c r="AN2" s="254"/>
      <c r="AO2" s="254"/>
      <c r="AP2" s="254"/>
      <c r="AQ2" s="254"/>
      <c r="AR2" s="254"/>
    </row>
    <row r="3" spans="2:51" ht="21" x14ac:dyDescent="0.25">
      <c r="B3" s="162" t="s">
        <v>1</v>
      </c>
      <c r="C3" s="162"/>
      <c r="D3" s="162"/>
      <c r="E3" s="254"/>
      <c r="F3" s="153"/>
      <c r="G3" s="153"/>
      <c r="H3" s="254"/>
      <c r="I3" s="254"/>
      <c r="J3" s="254"/>
      <c r="K3" s="163"/>
      <c r="L3" s="164"/>
      <c r="M3" s="254"/>
      <c r="N3" s="254"/>
      <c r="O3" s="165" t="s">
        <v>2</v>
      </c>
      <c r="P3" s="367" t="s">
        <v>135</v>
      </c>
      <c r="Q3" s="368"/>
      <c r="R3" s="368"/>
      <c r="S3" s="368"/>
      <c r="T3" s="368"/>
      <c r="U3" s="369"/>
      <c r="V3" s="166"/>
      <c r="W3" s="166"/>
      <c r="X3" s="166"/>
      <c r="Y3" s="166"/>
      <c r="Z3" s="166"/>
      <c r="AH3" s="254"/>
      <c r="AI3" s="254"/>
      <c r="AJ3" s="254"/>
      <c r="AK3" s="254"/>
      <c r="AL3" s="161"/>
      <c r="AM3" s="254"/>
      <c r="AN3" s="254"/>
      <c r="AO3" s="254"/>
      <c r="AP3" s="254"/>
      <c r="AQ3" s="254"/>
      <c r="AR3" s="254"/>
      <c r="AS3" s="254"/>
    </row>
    <row r="4" spans="2:51" x14ac:dyDescent="0.25">
      <c r="B4" s="167" t="s">
        <v>4</v>
      </c>
      <c r="C4" s="167"/>
      <c r="D4" s="167"/>
      <c r="E4" s="254"/>
      <c r="F4" s="168"/>
      <c r="G4" s="254"/>
      <c r="H4" s="254"/>
      <c r="I4" s="254"/>
      <c r="J4" s="254"/>
      <c r="K4" s="254"/>
      <c r="L4" s="254"/>
      <c r="M4" s="254"/>
      <c r="N4" s="254"/>
      <c r="O4" s="165" t="s">
        <v>5</v>
      </c>
      <c r="P4" s="367" t="s">
        <v>135</v>
      </c>
      <c r="Q4" s="368"/>
      <c r="R4" s="368"/>
      <c r="S4" s="368"/>
      <c r="T4" s="368"/>
      <c r="U4" s="369"/>
      <c r="V4" s="166"/>
      <c r="W4" s="166"/>
      <c r="X4" s="166"/>
      <c r="Y4" s="166"/>
      <c r="Z4" s="166"/>
      <c r="AH4" s="254"/>
      <c r="AI4" s="254"/>
      <c r="AJ4" s="254"/>
      <c r="AK4" s="254"/>
      <c r="AL4" s="161"/>
      <c r="AM4" s="254"/>
      <c r="AN4" s="254"/>
      <c r="AO4" s="254"/>
      <c r="AP4" s="254"/>
      <c r="AQ4" s="254"/>
      <c r="AR4" s="254"/>
      <c r="AS4" s="254"/>
    </row>
    <row r="5" spans="2:51" x14ac:dyDescent="0.25">
      <c r="B5" s="254"/>
      <c r="C5" s="254"/>
      <c r="D5" s="254"/>
      <c r="E5" s="169"/>
      <c r="F5" s="169"/>
      <c r="G5" s="254"/>
      <c r="H5" s="254"/>
      <c r="I5" s="254"/>
      <c r="J5" s="254"/>
      <c r="K5" s="254"/>
      <c r="L5" s="254"/>
      <c r="M5" s="254"/>
      <c r="N5" s="254"/>
      <c r="O5" s="165" t="s">
        <v>6</v>
      </c>
      <c r="P5" s="367" t="s">
        <v>133</v>
      </c>
      <c r="Q5" s="368"/>
      <c r="R5" s="368"/>
      <c r="S5" s="368"/>
      <c r="T5" s="368"/>
      <c r="U5" s="369"/>
      <c r="V5" s="166"/>
      <c r="W5" s="166"/>
      <c r="X5" s="166"/>
      <c r="Y5" s="166"/>
      <c r="Z5" s="166"/>
      <c r="AH5" s="254"/>
      <c r="AI5" s="254"/>
      <c r="AJ5" s="254"/>
      <c r="AK5" s="254"/>
      <c r="AL5" s="161"/>
      <c r="AM5" s="254"/>
      <c r="AN5" s="254"/>
      <c r="AO5" s="254"/>
      <c r="AP5" s="254"/>
      <c r="AQ5" s="254"/>
      <c r="AR5" s="254"/>
      <c r="AS5" s="254"/>
    </row>
    <row r="6" spans="2:51" x14ac:dyDescent="0.25">
      <c r="B6" s="367" t="s">
        <v>7</v>
      </c>
      <c r="C6" s="369"/>
      <c r="D6" s="370" t="s">
        <v>8</v>
      </c>
      <c r="E6" s="371"/>
      <c r="F6" s="371"/>
      <c r="G6" s="371"/>
      <c r="H6" s="372"/>
      <c r="I6" s="254"/>
      <c r="J6" s="254"/>
      <c r="K6" s="165"/>
      <c r="L6" s="373">
        <v>41686</v>
      </c>
      <c r="M6" s="373"/>
      <c r="N6" s="170"/>
      <c r="O6" s="170"/>
      <c r="P6" s="171"/>
      <c r="Q6" s="171"/>
      <c r="R6" s="171"/>
      <c r="S6" s="171"/>
      <c r="T6" s="171"/>
      <c r="U6" s="171"/>
      <c r="V6" s="171"/>
      <c r="W6" s="172"/>
      <c r="X6" s="172"/>
      <c r="Y6" s="172"/>
      <c r="Z6" s="172"/>
      <c r="AA6" s="172"/>
      <c r="AB6" s="172"/>
      <c r="AC6" s="172"/>
      <c r="AD6" s="172"/>
      <c r="AE6" s="172"/>
      <c r="AJ6" s="173"/>
      <c r="AM6" s="174"/>
      <c r="AN6" s="174"/>
      <c r="AO6" s="174"/>
      <c r="AP6" s="174"/>
      <c r="AQ6" s="174"/>
      <c r="AR6" s="174"/>
      <c r="AS6" s="175"/>
    </row>
    <row r="7" spans="2:51" ht="36" x14ac:dyDescent="0.25">
      <c r="B7" s="374" t="s">
        <v>9</v>
      </c>
      <c r="C7" s="375"/>
      <c r="D7" s="374" t="s">
        <v>10</v>
      </c>
      <c r="E7" s="376"/>
      <c r="F7" s="376"/>
      <c r="G7" s="375"/>
      <c r="H7" s="290" t="s">
        <v>11</v>
      </c>
      <c r="I7" s="291" t="s">
        <v>12</v>
      </c>
      <c r="J7" s="291" t="s">
        <v>13</v>
      </c>
      <c r="K7" s="291" t="s">
        <v>14</v>
      </c>
      <c r="L7" s="161"/>
      <c r="M7" s="161"/>
      <c r="N7" s="161"/>
      <c r="O7" s="290" t="s">
        <v>15</v>
      </c>
      <c r="P7" s="374" t="s">
        <v>16</v>
      </c>
      <c r="Q7" s="376"/>
      <c r="R7" s="376"/>
      <c r="S7" s="376"/>
      <c r="T7" s="375"/>
      <c r="U7" s="387" t="s">
        <v>17</v>
      </c>
      <c r="V7" s="387"/>
      <c r="W7" s="291" t="s">
        <v>18</v>
      </c>
      <c r="X7" s="374" t="s">
        <v>19</v>
      </c>
      <c r="Y7" s="375"/>
      <c r="Z7" s="374" t="s">
        <v>20</v>
      </c>
      <c r="AA7" s="375"/>
      <c r="AB7" s="374" t="s">
        <v>21</v>
      </c>
      <c r="AC7" s="375"/>
      <c r="AD7" s="374" t="s">
        <v>22</v>
      </c>
      <c r="AE7" s="375"/>
      <c r="AF7" s="291" t="s">
        <v>23</v>
      </c>
      <c r="AG7" s="291" t="s">
        <v>24</v>
      </c>
      <c r="AH7" s="291" t="s">
        <v>25</v>
      </c>
      <c r="AI7" s="291" t="s">
        <v>26</v>
      </c>
      <c r="AJ7" s="374" t="s">
        <v>27</v>
      </c>
      <c r="AK7" s="376"/>
      <c r="AL7" s="376"/>
      <c r="AM7" s="376"/>
      <c r="AN7" s="375"/>
      <c r="AO7" s="374" t="s">
        <v>28</v>
      </c>
      <c r="AP7" s="376"/>
      <c r="AQ7" s="375"/>
      <c r="AR7" s="291" t="s">
        <v>29</v>
      </c>
      <c r="AS7" s="176"/>
      <c r="AT7" s="161"/>
      <c r="AU7" s="161"/>
      <c r="AV7" s="161"/>
      <c r="AW7" s="161"/>
      <c r="AX7" s="161"/>
      <c r="AY7" s="161"/>
    </row>
    <row r="8" spans="2:51" x14ac:dyDescent="0.25">
      <c r="B8" s="377">
        <v>41949</v>
      </c>
      <c r="C8" s="378"/>
      <c r="D8" s="379" t="s">
        <v>30</v>
      </c>
      <c r="E8" s="380"/>
      <c r="F8" s="380"/>
      <c r="G8" s="381"/>
      <c r="H8" s="177"/>
      <c r="I8" s="379" t="s">
        <v>30</v>
      </c>
      <c r="J8" s="380"/>
      <c r="K8" s="381"/>
      <c r="L8" s="178"/>
      <c r="M8" s="178"/>
      <c r="N8" s="178"/>
      <c r="O8" s="177" t="s">
        <v>31</v>
      </c>
      <c r="P8" s="177" t="s">
        <v>31</v>
      </c>
      <c r="Q8" s="177" t="s">
        <v>32</v>
      </c>
      <c r="R8" s="177" t="s">
        <v>32</v>
      </c>
      <c r="S8" s="177" t="s">
        <v>31</v>
      </c>
      <c r="T8" s="177" t="s">
        <v>33</v>
      </c>
      <c r="U8" s="382" t="s">
        <v>34</v>
      </c>
      <c r="V8" s="382"/>
      <c r="W8" s="179" t="s">
        <v>35</v>
      </c>
      <c r="X8" s="383">
        <v>0</v>
      </c>
      <c r="Y8" s="384"/>
      <c r="Z8" s="385" t="s">
        <v>36</v>
      </c>
      <c r="AA8" s="386"/>
      <c r="AB8" s="383">
        <v>1185</v>
      </c>
      <c r="AC8" s="384"/>
      <c r="AD8" s="388">
        <v>800</v>
      </c>
      <c r="AE8" s="389"/>
      <c r="AF8" s="177"/>
      <c r="AG8" s="179">
        <f>AG34-AG10</f>
        <v>25412</v>
      </c>
      <c r="AH8" s="180"/>
      <c r="AI8" s="180"/>
      <c r="AJ8" s="177" t="s">
        <v>37</v>
      </c>
      <c r="AK8" s="177" t="s">
        <v>37</v>
      </c>
      <c r="AL8" s="177" t="s">
        <v>37</v>
      </c>
      <c r="AM8" s="177" t="s">
        <v>37</v>
      </c>
      <c r="AN8" s="177" t="s">
        <v>37</v>
      </c>
      <c r="AO8" s="177" t="s">
        <v>37</v>
      </c>
      <c r="AP8" s="177" t="s">
        <v>32</v>
      </c>
      <c r="AQ8" s="177" t="s">
        <v>32</v>
      </c>
      <c r="AR8" s="177" t="s">
        <v>38</v>
      </c>
      <c r="AS8" s="176"/>
      <c r="AV8" s="181" t="s">
        <v>39</v>
      </c>
    </row>
    <row r="9" spans="2:51" ht="60" x14ac:dyDescent="0.25">
      <c r="B9" s="390" t="s">
        <v>40</v>
      </c>
      <c r="C9" s="390"/>
      <c r="D9" s="391" t="s">
        <v>41</v>
      </c>
      <c r="E9" s="392"/>
      <c r="F9" s="393" t="s">
        <v>42</v>
      </c>
      <c r="G9" s="392"/>
      <c r="H9" s="394" t="s">
        <v>43</v>
      </c>
      <c r="I9" s="390" t="s">
        <v>44</v>
      </c>
      <c r="J9" s="390"/>
      <c r="K9" s="390"/>
      <c r="L9" s="291" t="s">
        <v>45</v>
      </c>
      <c r="M9" s="387" t="s">
        <v>46</v>
      </c>
      <c r="N9" s="182" t="s">
        <v>47</v>
      </c>
      <c r="O9" s="395" t="s">
        <v>48</v>
      </c>
      <c r="P9" s="395" t="s">
        <v>49</v>
      </c>
      <c r="Q9" s="183" t="s">
        <v>50</v>
      </c>
      <c r="R9" s="402" t="s">
        <v>51</v>
      </c>
      <c r="S9" s="403"/>
      <c r="T9" s="404"/>
      <c r="U9" s="292" t="s">
        <v>52</v>
      </c>
      <c r="V9" s="292" t="s">
        <v>53</v>
      </c>
      <c r="W9" s="390" t="s">
        <v>54</v>
      </c>
      <c r="X9" s="408" t="s">
        <v>55</v>
      </c>
      <c r="Y9" s="409"/>
      <c r="Z9" s="409"/>
      <c r="AA9" s="409"/>
      <c r="AB9" s="409"/>
      <c r="AC9" s="409"/>
      <c r="AD9" s="409"/>
      <c r="AE9" s="410"/>
      <c r="AF9" s="294" t="s">
        <v>56</v>
      </c>
      <c r="AG9" s="294" t="s">
        <v>57</v>
      </c>
      <c r="AH9" s="397" t="s">
        <v>58</v>
      </c>
      <c r="AI9" s="411" t="s">
        <v>59</v>
      </c>
      <c r="AJ9" s="292" t="s">
        <v>60</v>
      </c>
      <c r="AK9" s="292" t="s">
        <v>61</v>
      </c>
      <c r="AL9" s="292" t="s">
        <v>62</v>
      </c>
      <c r="AM9" s="292" t="s">
        <v>63</v>
      </c>
      <c r="AN9" s="292" t="s">
        <v>64</v>
      </c>
      <c r="AO9" s="292" t="s">
        <v>65</v>
      </c>
      <c r="AP9" s="292" t="s">
        <v>66</v>
      </c>
      <c r="AQ9" s="395" t="s">
        <v>67</v>
      </c>
      <c r="AR9" s="292" t="s">
        <v>68</v>
      </c>
      <c r="AS9" s="397" t="s">
        <v>69</v>
      </c>
      <c r="AV9" s="184" t="s">
        <v>70</v>
      </c>
      <c r="AW9" s="184" t="s">
        <v>71</v>
      </c>
      <c r="AY9" s="185" t="s">
        <v>72</v>
      </c>
    </row>
    <row r="10" spans="2:51" x14ac:dyDescent="0.25">
      <c r="B10" s="292" t="s">
        <v>73</v>
      </c>
      <c r="C10" s="292" t="s">
        <v>74</v>
      </c>
      <c r="D10" s="292" t="s">
        <v>75</v>
      </c>
      <c r="E10" s="292" t="s">
        <v>76</v>
      </c>
      <c r="F10" s="292" t="s">
        <v>75</v>
      </c>
      <c r="G10" s="292" t="s">
        <v>76</v>
      </c>
      <c r="H10" s="394"/>
      <c r="I10" s="292" t="s">
        <v>76</v>
      </c>
      <c r="J10" s="292" t="s">
        <v>76</v>
      </c>
      <c r="K10" s="292" t="s">
        <v>76</v>
      </c>
      <c r="L10" s="177" t="s">
        <v>30</v>
      </c>
      <c r="M10" s="387"/>
      <c r="N10" s="177" t="s">
        <v>30</v>
      </c>
      <c r="O10" s="396"/>
      <c r="P10" s="396"/>
      <c r="Q10" s="150">
        <f>'NOV 5'!Q34</f>
        <v>13040530</v>
      </c>
      <c r="R10" s="405"/>
      <c r="S10" s="406"/>
      <c r="T10" s="407"/>
      <c r="U10" s="292" t="s">
        <v>76</v>
      </c>
      <c r="V10" s="292" t="s">
        <v>76</v>
      </c>
      <c r="W10" s="390"/>
      <c r="X10" s="186" t="s">
        <v>77</v>
      </c>
      <c r="Y10" s="186" t="s">
        <v>78</v>
      </c>
      <c r="Z10" s="186" t="s">
        <v>79</v>
      </c>
      <c r="AA10" s="186" t="s">
        <v>80</v>
      </c>
      <c r="AB10" s="186" t="s">
        <v>81</v>
      </c>
      <c r="AC10" s="186" t="s">
        <v>82</v>
      </c>
      <c r="AD10" s="186" t="s">
        <v>83</v>
      </c>
      <c r="AE10" s="186" t="s">
        <v>84</v>
      </c>
      <c r="AF10" s="187"/>
      <c r="AG10" s="148">
        <f>'NOV 5'!AG34</f>
        <v>32176100</v>
      </c>
      <c r="AH10" s="397"/>
      <c r="AI10" s="412"/>
      <c r="AJ10" s="292" t="s">
        <v>85</v>
      </c>
      <c r="AK10" s="292" t="s">
        <v>85</v>
      </c>
      <c r="AL10" s="292" t="s">
        <v>85</v>
      </c>
      <c r="AM10" s="292" t="s">
        <v>85</v>
      </c>
      <c r="AN10" s="292" t="s">
        <v>85</v>
      </c>
      <c r="AO10" s="292" t="s">
        <v>85</v>
      </c>
      <c r="AP10" s="149">
        <f>'NOV 5'!AP34</f>
        <v>7066940</v>
      </c>
      <c r="AQ10" s="396"/>
      <c r="AR10" s="293" t="s">
        <v>86</v>
      </c>
      <c r="AS10" s="397"/>
      <c r="AV10" s="188" t="s">
        <v>87</v>
      </c>
      <c r="AW10" s="188" t="s">
        <v>88</v>
      </c>
      <c r="AY10" s="189"/>
    </row>
    <row r="11" spans="2:51" x14ac:dyDescent="0.25">
      <c r="B11" s="190">
        <v>2</v>
      </c>
      <c r="C11" s="190">
        <v>4.1666666666666664E-2</v>
      </c>
      <c r="D11" s="191">
        <v>13</v>
      </c>
      <c r="E11" s="192">
        <f>D11/1.42</f>
        <v>9.1549295774647899</v>
      </c>
      <c r="F11" s="255">
        <v>66</v>
      </c>
      <c r="G11" s="192">
        <f>F11/1.42</f>
        <v>46.478873239436624</v>
      </c>
      <c r="H11" s="193" t="s">
        <v>89</v>
      </c>
      <c r="I11" s="193">
        <f>J11-(2/1.42)</f>
        <v>41.549295774647888</v>
      </c>
      <c r="J11" s="194">
        <f>(F11-5)/1.42</f>
        <v>42.95774647887324</v>
      </c>
      <c r="K11" s="193">
        <f>J11+(6/1.42)</f>
        <v>47.183098591549296</v>
      </c>
      <c r="L11" s="195">
        <v>14</v>
      </c>
      <c r="M11" s="196" t="s">
        <v>90</v>
      </c>
      <c r="N11" s="196">
        <v>11.4</v>
      </c>
      <c r="O11" s="197">
        <v>119</v>
      </c>
      <c r="P11" s="197">
        <v>94</v>
      </c>
      <c r="Q11" s="197">
        <v>13044507</v>
      </c>
      <c r="R11" s="198">
        <f>Q11-Q10</f>
        <v>3977</v>
      </c>
      <c r="S11" s="199">
        <f>R11*24/1000</f>
        <v>95.447999999999993</v>
      </c>
      <c r="T11" s="199">
        <f>R11/1000</f>
        <v>3.9769999999999999</v>
      </c>
      <c r="U11" s="200">
        <v>5.0999999999999996</v>
      </c>
      <c r="V11" s="200">
        <f>U11</f>
        <v>5.0999999999999996</v>
      </c>
      <c r="W11" s="262" t="s">
        <v>132</v>
      </c>
      <c r="X11" s="256">
        <v>0</v>
      </c>
      <c r="Y11" s="256">
        <v>0</v>
      </c>
      <c r="Z11" s="256">
        <v>1048</v>
      </c>
      <c r="AA11" s="256">
        <v>0</v>
      </c>
      <c r="AB11" s="256">
        <v>1048</v>
      </c>
      <c r="AC11" s="201" t="s">
        <v>91</v>
      </c>
      <c r="AD11" s="201" t="s">
        <v>91</v>
      </c>
      <c r="AE11" s="201" t="s">
        <v>91</v>
      </c>
      <c r="AF11" s="202" t="s">
        <v>91</v>
      </c>
      <c r="AG11" s="202">
        <v>32176756</v>
      </c>
      <c r="AH11" s="203">
        <f>IF(ISBLANK(AG11),"-",AG11-AG10)</f>
        <v>656</v>
      </c>
      <c r="AI11" s="204">
        <f>AH11/T11</f>
        <v>164.94845360824743</v>
      </c>
      <c r="AJ11" s="205">
        <v>0</v>
      </c>
      <c r="AK11" s="205">
        <v>0</v>
      </c>
      <c r="AL11" s="205">
        <v>1</v>
      </c>
      <c r="AM11" s="205">
        <v>0</v>
      </c>
      <c r="AN11" s="205">
        <v>1</v>
      </c>
      <c r="AO11" s="205">
        <v>0.35</v>
      </c>
      <c r="AP11" s="256">
        <v>7067987</v>
      </c>
      <c r="AQ11" s="256">
        <f>AP11-AP10</f>
        <v>1047</v>
      </c>
      <c r="AR11" s="206"/>
      <c r="AS11" s="207" t="s">
        <v>114</v>
      </c>
      <c r="AV11" s="188" t="s">
        <v>89</v>
      </c>
      <c r="AW11" s="188" t="s">
        <v>92</v>
      </c>
      <c r="AY11" s="253" t="s">
        <v>134</v>
      </c>
    </row>
    <row r="12" spans="2:51" x14ac:dyDescent="0.25">
      <c r="B12" s="190">
        <v>2.0416666666666701</v>
      </c>
      <c r="C12" s="190">
        <v>8.3333333333333329E-2</v>
      </c>
      <c r="D12" s="191">
        <v>15</v>
      </c>
      <c r="E12" s="192">
        <f t="shared" ref="E12:E34" si="0">D12/1.42</f>
        <v>10.563380281690142</v>
      </c>
      <c r="F12" s="255">
        <v>66</v>
      </c>
      <c r="G12" s="192">
        <f t="shared" ref="G12:G34" si="1">F12/1.42</f>
        <v>46.478873239436624</v>
      </c>
      <c r="H12" s="193" t="s">
        <v>89</v>
      </c>
      <c r="I12" s="193">
        <f t="shared" ref="I12:I34" si="2">J12-(2/1.42)</f>
        <v>41.549295774647888</v>
      </c>
      <c r="J12" s="194">
        <f>(F12-5)/1.42</f>
        <v>42.95774647887324</v>
      </c>
      <c r="K12" s="193">
        <f>J12+(6/1.42)</f>
        <v>47.183098591549296</v>
      </c>
      <c r="L12" s="195">
        <v>14</v>
      </c>
      <c r="M12" s="196" t="s">
        <v>90</v>
      </c>
      <c r="N12" s="196">
        <v>11.2</v>
      </c>
      <c r="O12" s="197">
        <v>122</v>
      </c>
      <c r="P12" s="197">
        <v>89</v>
      </c>
      <c r="Q12" s="197">
        <v>13048346</v>
      </c>
      <c r="R12" s="198">
        <f t="shared" ref="R12:R34" si="3">Q12-Q11</f>
        <v>3839</v>
      </c>
      <c r="S12" s="199">
        <f t="shared" ref="S12:S34" si="4">R12*24/1000</f>
        <v>92.135999999999996</v>
      </c>
      <c r="T12" s="199">
        <f t="shared" ref="T12:T34" si="5">R12/1000</f>
        <v>3.839</v>
      </c>
      <c r="U12" s="200">
        <v>6.3</v>
      </c>
      <c r="V12" s="200">
        <f t="shared" ref="V12:V34" si="6">U12</f>
        <v>6.3</v>
      </c>
      <c r="W12" s="262" t="s">
        <v>132</v>
      </c>
      <c r="X12" s="256">
        <v>0</v>
      </c>
      <c r="Y12" s="256">
        <v>0</v>
      </c>
      <c r="Z12" s="256">
        <v>1009</v>
      </c>
      <c r="AA12" s="256">
        <v>0</v>
      </c>
      <c r="AB12" s="256">
        <v>1028</v>
      </c>
      <c r="AC12" s="201" t="s">
        <v>91</v>
      </c>
      <c r="AD12" s="201" t="s">
        <v>91</v>
      </c>
      <c r="AE12" s="201" t="s">
        <v>91</v>
      </c>
      <c r="AF12" s="202" t="s">
        <v>91</v>
      </c>
      <c r="AG12" s="202">
        <v>32177362</v>
      </c>
      <c r="AH12" s="203">
        <f>IF(ISBLANK(AG12),"-",AG12-AG11)</f>
        <v>606</v>
      </c>
      <c r="AI12" s="204">
        <f t="shared" ref="AI12:AI34" si="7">AH12/T12</f>
        <v>157.85360771034124</v>
      </c>
      <c r="AJ12" s="205">
        <v>0</v>
      </c>
      <c r="AK12" s="205">
        <v>0</v>
      </c>
      <c r="AL12" s="205">
        <v>1</v>
      </c>
      <c r="AM12" s="205">
        <v>0</v>
      </c>
      <c r="AN12" s="205">
        <v>1</v>
      </c>
      <c r="AO12" s="205">
        <v>0.35</v>
      </c>
      <c r="AP12" s="256">
        <v>7069124</v>
      </c>
      <c r="AQ12" s="256">
        <f t="shared" ref="AQ12:AQ34" si="8">AP12-AP11</f>
        <v>1137</v>
      </c>
      <c r="AR12" s="208"/>
      <c r="AS12" s="207" t="s">
        <v>114</v>
      </c>
      <c r="AV12" s="188" t="s">
        <v>93</v>
      </c>
      <c r="AW12" s="188" t="s">
        <v>94</v>
      </c>
      <c r="AY12" s="253" t="s">
        <v>3</v>
      </c>
    </row>
    <row r="13" spans="2:51" x14ac:dyDescent="0.25">
      <c r="B13" s="190">
        <v>2.0833333333333299</v>
      </c>
      <c r="C13" s="190">
        <v>0.125</v>
      </c>
      <c r="D13" s="191">
        <v>17</v>
      </c>
      <c r="E13" s="192">
        <f t="shared" si="0"/>
        <v>11.971830985915494</v>
      </c>
      <c r="F13" s="255">
        <v>66</v>
      </c>
      <c r="G13" s="192">
        <f t="shared" si="1"/>
        <v>46.478873239436624</v>
      </c>
      <c r="H13" s="193" t="s">
        <v>89</v>
      </c>
      <c r="I13" s="193">
        <f t="shared" si="2"/>
        <v>41.549295774647888</v>
      </c>
      <c r="J13" s="194">
        <f>(F13-5)/1.42</f>
        <v>42.95774647887324</v>
      </c>
      <c r="K13" s="193">
        <f>J13+(6/1.42)</f>
        <v>47.183098591549296</v>
      </c>
      <c r="L13" s="195">
        <v>14</v>
      </c>
      <c r="M13" s="196" t="s">
        <v>90</v>
      </c>
      <c r="N13" s="196">
        <v>11.2</v>
      </c>
      <c r="O13" s="197">
        <v>121</v>
      </c>
      <c r="P13" s="197">
        <v>92</v>
      </c>
      <c r="Q13" s="197">
        <v>13052179</v>
      </c>
      <c r="R13" s="198">
        <f t="shared" si="3"/>
        <v>3833</v>
      </c>
      <c r="S13" s="199">
        <f t="shared" si="4"/>
        <v>91.992000000000004</v>
      </c>
      <c r="T13" s="199">
        <f t="shared" si="5"/>
        <v>3.8330000000000002</v>
      </c>
      <c r="U13" s="200">
        <v>7.5</v>
      </c>
      <c r="V13" s="200">
        <f t="shared" si="6"/>
        <v>7.5</v>
      </c>
      <c r="W13" s="262" t="s">
        <v>132</v>
      </c>
      <c r="X13" s="256">
        <v>0</v>
      </c>
      <c r="Y13" s="256">
        <v>0</v>
      </c>
      <c r="Z13" s="256">
        <v>998</v>
      </c>
      <c r="AA13" s="256">
        <v>0</v>
      </c>
      <c r="AB13" s="256">
        <v>1008</v>
      </c>
      <c r="AC13" s="201" t="s">
        <v>91</v>
      </c>
      <c r="AD13" s="201" t="s">
        <v>91</v>
      </c>
      <c r="AE13" s="201" t="s">
        <v>91</v>
      </c>
      <c r="AF13" s="202" t="s">
        <v>91</v>
      </c>
      <c r="AG13" s="202">
        <v>32177926</v>
      </c>
      <c r="AH13" s="203">
        <f>IF(ISBLANK(AG13),"-",AG13-AG12)</f>
        <v>564</v>
      </c>
      <c r="AI13" s="204">
        <f t="shared" si="7"/>
        <v>147.14322984607355</v>
      </c>
      <c r="AJ13" s="205">
        <v>0</v>
      </c>
      <c r="AK13" s="205">
        <v>0</v>
      </c>
      <c r="AL13" s="205">
        <v>1</v>
      </c>
      <c r="AM13" s="205">
        <v>0</v>
      </c>
      <c r="AN13" s="205">
        <v>1</v>
      </c>
      <c r="AO13" s="205">
        <v>0.35</v>
      </c>
      <c r="AP13" s="256">
        <v>7070302</v>
      </c>
      <c r="AQ13" s="256">
        <f t="shared" si="8"/>
        <v>1178</v>
      </c>
      <c r="AR13" s="206"/>
      <c r="AS13" s="207" t="s">
        <v>114</v>
      </c>
      <c r="AV13" s="188" t="s">
        <v>95</v>
      </c>
      <c r="AW13" s="188" t="s">
        <v>96</v>
      </c>
      <c r="AY13" s="253" t="s">
        <v>136</v>
      </c>
    </row>
    <row r="14" spans="2:51" x14ac:dyDescent="0.25">
      <c r="B14" s="190">
        <v>2.125</v>
      </c>
      <c r="C14" s="190">
        <v>0.16666666666666699</v>
      </c>
      <c r="D14" s="191">
        <v>19</v>
      </c>
      <c r="E14" s="192">
        <f t="shared" si="0"/>
        <v>13.380281690140846</v>
      </c>
      <c r="F14" s="255">
        <v>66</v>
      </c>
      <c r="G14" s="192">
        <f t="shared" si="1"/>
        <v>46.478873239436624</v>
      </c>
      <c r="H14" s="193" t="s">
        <v>89</v>
      </c>
      <c r="I14" s="193">
        <f t="shared" si="2"/>
        <v>41.549295774647888</v>
      </c>
      <c r="J14" s="194">
        <f>(F14-5)/1.42</f>
        <v>42.95774647887324</v>
      </c>
      <c r="K14" s="193">
        <f>J14+(6/1.42)</f>
        <v>47.183098591549296</v>
      </c>
      <c r="L14" s="195">
        <v>14</v>
      </c>
      <c r="M14" s="196" t="s">
        <v>90</v>
      </c>
      <c r="N14" s="196">
        <v>12.8</v>
      </c>
      <c r="O14" s="197">
        <v>120</v>
      </c>
      <c r="P14" s="197">
        <v>95</v>
      </c>
      <c r="Q14" s="197">
        <v>13056066</v>
      </c>
      <c r="R14" s="198">
        <f t="shared" si="3"/>
        <v>3887</v>
      </c>
      <c r="S14" s="199">
        <f t="shared" si="4"/>
        <v>93.287999999999997</v>
      </c>
      <c r="T14" s="199">
        <f t="shared" si="5"/>
        <v>3.887</v>
      </c>
      <c r="U14" s="200">
        <v>8.6999999999999993</v>
      </c>
      <c r="V14" s="200">
        <f t="shared" si="6"/>
        <v>8.6999999999999993</v>
      </c>
      <c r="W14" s="262" t="s">
        <v>132</v>
      </c>
      <c r="X14" s="256">
        <v>0</v>
      </c>
      <c r="Y14" s="256">
        <v>0</v>
      </c>
      <c r="Z14" s="256">
        <v>989</v>
      </c>
      <c r="AA14" s="256">
        <v>0</v>
      </c>
      <c r="AB14" s="256">
        <v>1008</v>
      </c>
      <c r="AC14" s="201" t="s">
        <v>91</v>
      </c>
      <c r="AD14" s="201" t="s">
        <v>91</v>
      </c>
      <c r="AE14" s="201" t="s">
        <v>91</v>
      </c>
      <c r="AF14" s="202" t="s">
        <v>91</v>
      </c>
      <c r="AG14" s="202">
        <v>32178504</v>
      </c>
      <c r="AH14" s="203">
        <f t="shared" ref="AH14:AH34" si="9">IF(ISBLANK(AG14),"-",AG14-AG13)</f>
        <v>578</v>
      </c>
      <c r="AI14" s="204">
        <f t="shared" si="7"/>
        <v>148.70079753022895</v>
      </c>
      <c r="AJ14" s="205">
        <v>0</v>
      </c>
      <c r="AK14" s="205">
        <v>0</v>
      </c>
      <c r="AL14" s="205">
        <v>1</v>
      </c>
      <c r="AM14" s="205">
        <v>0</v>
      </c>
      <c r="AN14" s="205">
        <v>1</v>
      </c>
      <c r="AO14" s="205">
        <v>0.35</v>
      </c>
      <c r="AP14" s="256">
        <v>7071431</v>
      </c>
      <c r="AQ14" s="256">
        <f t="shared" si="8"/>
        <v>1129</v>
      </c>
      <c r="AR14" s="206"/>
      <c r="AS14" s="207" t="s">
        <v>114</v>
      </c>
      <c r="AT14" s="209"/>
      <c r="AV14" s="188" t="s">
        <v>97</v>
      </c>
      <c r="AW14" s="188" t="s">
        <v>98</v>
      </c>
      <c r="AY14" s="253" t="s">
        <v>135</v>
      </c>
    </row>
    <row r="15" spans="2:51" x14ac:dyDescent="0.25">
      <c r="B15" s="190">
        <v>2.1666666666666701</v>
      </c>
      <c r="C15" s="190">
        <v>0.20833333333333301</v>
      </c>
      <c r="D15" s="191">
        <v>22</v>
      </c>
      <c r="E15" s="192">
        <f t="shared" si="0"/>
        <v>15.492957746478874</v>
      </c>
      <c r="F15" s="255">
        <v>66</v>
      </c>
      <c r="G15" s="192">
        <f t="shared" si="1"/>
        <v>46.478873239436624</v>
      </c>
      <c r="H15" s="193" t="s">
        <v>89</v>
      </c>
      <c r="I15" s="193">
        <f t="shared" si="2"/>
        <v>41.549295774647888</v>
      </c>
      <c r="J15" s="194">
        <f>(F15-5)/1.42</f>
        <v>42.95774647887324</v>
      </c>
      <c r="K15" s="193">
        <f>J15+(6/1.42)</f>
        <v>47.183098591549296</v>
      </c>
      <c r="L15" s="195">
        <v>18</v>
      </c>
      <c r="M15" s="196" t="s">
        <v>90</v>
      </c>
      <c r="N15" s="196">
        <v>13.1</v>
      </c>
      <c r="O15" s="197">
        <v>106</v>
      </c>
      <c r="P15" s="197">
        <v>105</v>
      </c>
      <c r="Q15" s="197">
        <v>13060040</v>
      </c>
      <c r="R15" s="198">
        <f t="shared" si="3"/>
        <v>3974</v>
      </c>
      <c r="S15" s="199">
        <f t="shared" si="4"/>
        <v>95.376000000000005</v>
      </c>
      <c r="T15" s="199">
        <f t="shared" si="5"/>
        <v>3.9740000000000002</v>
      </c>
      <c r="U15" s="200">
        <v>9.5</v>
      </c>
      <c r="V15" s="200">
        <f t="shared" si="6"/>
        <v>9.5</v>
      </c>
      <c r="W15" s="262" t="s">
        <v>132</v>
      </c>
      <c r="X15" s="256">
        <v>0</v>
      </c>
      <c r="Y15" s="256">
        <v>0</v>
      </c>
      <c r="Z15" s="256">
        <v>1015</v>
      </c>
      <c r="AA15" s="256">
        <v>0</v>
      </c>
      <c r="AB15" s="256">
        <v>1008</v>
      </c>
      <c r="AC15" s="201" t="s">
        <v>91</v>
      </c>
      <c r="AD15" s="201" t="s">
        <v>91</v>
      </c>
      <c r="AE15" s="201" t="s">
        <v>91</v>
      </c>
      <c r="AF15" s="202" t="s">
        <v>91</v>
      </c>
      <c r="AG15" s="202">
        <v>32179090</v>
      </c>
      <c r="AH15" s="203">
        <f t="shared" si="9"/>
        <v>586</v>
      </c>
      <c r="AI15" s="204">
        <f t="shared" si="7"/>
        <v>147.45848012078508</v>
      </c>
      <c r="AJ15" s="205">
        <v>0</v>
      </c>
      <c r="AK15" s="205">
        <v>0</v>
      </c>
      <c r="AL15" s="205">
        <v>1</v>
      </c>
      <c r="AM15" s="205">
        <v>0</v>
      </c>
      <c r="AN15" s="205">
        <v>1</v>
      </c>
      <c r="AO15" s="205">
        <v>0.35</v>
      </c>
      <c r="AP15" s="256">
        <v>7072182</v>
      </c>
      <c r="AQ15" s="256">
        <f t="shared" si="8"/>
        <v>751</v>
      </c>
      <c r="AR15" s="206"/>
      <c r="AS15" s="207" t="s">
        <v>114</v>
      </c>
      <c r="AV15" s="188" t="s">
        <v>99</v>
      </c>
      <c r="AW15" s="188" t="s">
        <v>100</v>
      </c>
      <c r="AY15" s="253" t="s">
        <v>143</v>
      </c>
    </row>
    <row r="16" spans="2:51" x14ac:dyDescent="0.25">
      <c r="B16" s="190">
        <v>2.2083333333333299</v>
      </c>
      <c r="C16" s="190">
        <v>0.25</v>
      </c>
      <c r="D16" s="191">
        <v>11</v>
      </c>
      <c r="E16" s="192">
        <f t="shared" si="0"/>
        <v>7.746478873239437</v>
      </c>
      <c r="F16" s="210">
        <v>68</v>
      </c>
      <c r="G16" s="192">
        <f t="shared" si="1"/>
        <v>47.887323943661976</v>
      </c>
      <c r="H16" s="193" t="s">
        <v>89</v>
      </c>
      <c r="I16" s="193">
        <f t="shared" si="2"/>
        <v>46.478873239436624</v>
      </c>
      <c r="J16" s="194">
        <f t="shared" ref="J16:J25" si="10">F16/1.42</f>
        <v>47.887323943661976</v>
      </c>
      <c r="K16" s="193">
        <f>J16+1.42</f>
        <v>49.307323943661977</v>
      </c>
      <c r="L16" s="195">
        <v>19</v>
      </c>
      <c r="M16" s="196" t="s">
        <v>101</v>
      </c>
      <c r="N16" s="196">
        <v>13.1</v>
      </c>
      <c r="O16" s="197">
        <v>122</v>
      </c>
      <c r="P16" s="197">
        <v>120</v>
      </c>
      <c r="Q16" s="197">
        <v>13064735</v>
      </c>
      <c r="R16" s="198">
        <f t="shared" si="3"/>
        <v>4695</v>
      </c>
      <c r="S16" s="199">
        <f t="shared" si="4"/>
        <v>112.68</v>
      </c>
      <c r="T16" s="199">
        <f t="shared" si="5"/>
        <v>4.6950000000000003</v>
      </c>
      <c r="U16" s="200">
        <v>9.5</v>
      </c>
      <c r="V16" s="200">
        <f t="shared" si="6"/>
        <v>9.5</v>
      </c>
      <c r="W16" s="262" t="s">
        <v>152</v>
      </c>
      <c r="X16" s="256">
        <v>0</v>
      </c>
      <c r="Y16" s="256">
        <v>0</v>
      </c>
      <c r="Z16" s="256">
        <v>1153</v>
      </c>
      <c r="AA16" s="256">
        <v>0</v>
      </c>
      <c r="AB16" s="256">
        <v>1161</v>
      </c>
      <c r="AC16" s="201" t="s">
        <v>91</v>
      </c>
      <c r="AD16" s="201" t="s">
        <v>91</v>
      </c>
      <c r="AE16" s="201" t="s">
        <v>91</v>
      </c>
      <c r="AF16" s="202" t="s">
        <v>91</v>
      </c>
      <c r="AG16" s="202">
        <v>32179852</v>
      </c>
      <c r="AH16" s="203">
        <f t="shared" si="9"/>
        <v>762</v>
      </c>
      <c r="AI16" s="204">
        <f t="shared" si="7"/>
        <v>162.30031948881788</v>
      </c>
      <c r="AJ16" s="205">
        <v>0</v>
      </c>
      <c r="AK16" s="205">
        <v>0</v>
      </c>
      <c r="AL16" s="205">
        <v>1</v>
      </c>
      <c r="AM16" s="205">
        <v>0</v>
      </c>
      <c r="AN16" s="205">
        <v>1</v>
      </c>
      <c r="AO16" s="205">
        <v>0</v>
      </c>
      <c r="AP16" s="256">
        <v>7072182</v>
      </c>
      <c r="AQ16" s="256">
        <f t="shared" si="8"/>
        <v>0</v>
      </c>
      <c r="AR16" s="208"/>
      <c r="AS16" s="207" t="s">
        <v>102</v>
      </c>
      <c r="AV16" s="188" t="s">
        <v>103</v>
      </c>
      <c r="AW16" s="188" t="s">
        <v>104</v>
      </c>
      <c r="AY16" s="253" t="s">
        <v>133</v>
      </c>
    </row>
    <row r="17" spans="1:51" x14ac:dyDescent="0.25">
      <c r="B17" s="190">
        <v>2.25</v>
      </c>
      <c r="C17" s="190">
        <v>0.29166666666666702</v>
      </c>
      <c r="D17" s="191">
        <v>8</v>
      </c>
      <c r="E17" s="192">
        <f t="shared" si="0"/>
        <v>5.6338028169014089</v>
      </c>
      <c r="F17" s="210">
        <v>83</v>
      </c>
      <c r="G17" s="192">
        <f t="shared" si="1"/>
        <v>58.450704225352112</v>
      </c>
      <c r="H17" s="193" t="s">
        <v>89</v>
      </c>
      <c r="I17" s="193">
        <f t="shared" si="2"/>
        <v>57.04225352112676</v>
      </c>
      <c r="J17" s="194">
        <f t="shared" si="10"/>
        <v>58.450704225352112</v>
      </c>
      <c r="K17" s="193">
        <f t="shared" ref="K17:K22" si="11">J17+1.42</f>
        <v>59.870704225352114</v>
      </c>
      <c r="L17" s="195">
        <v>19</v>
      </c>
      <c r="M17" s="196" t="s">
        <v>101</v>
      </c>
      <c r="N17" s="196">
        <v>16.7</v>
      </c>
      <c r="O17" s="197">
        <v>138</v>
      </c>
      <c r="P17" s="197">
        <v>142</v>
      </c>
      <c r="Q17" s="197">
        <v>13070768</v>
      </c>
      <c r="R17" s="198">
        <f t="shared" si="3"/>
        <v>6033</v>
      </c>
      <c r="S17" s="199">
        <f t="shared" si="4"/>
        <v>144.792</v>
      </c>
      <c r="T17" s="199">
        <f t="shared" si="5"/>
        <v>6.0330000000000004</v>
      </c>
      <c r="U17" s="200">
        <v>9.1</v>
      </c>
      <c r="V17" s="200">
        <f t="shared" si="6"/>
        <v>9.1</v>
      </c>
      <c r="W17" s="262" t="s">
        <v>152</v>
      </c>
      <c r="X17" s="256">
        <v>0</v>
      </c>
      <c r="Y17" s="256">
        <v>1016</v>
      </c>
      <c r="Z17" s="256">
        <v>1195</v>
      </c>
      <c r="AA17" s="256">
        <v>1185</v>
      </c>
      <c r="AB17" s="256">
        <v>1198</v>
      </c>
      <c r="AC17" s="201" t="s">
        <v>91</v>
      </c>
      <c r="AD17" s="201" t="s">
        <v>91</v>
      </c>
      <c r="AE17" s="201" t="s">
        <v>91</v>
      </c>
      <c r="AF17" s="202" t="s">
        <v>91</v>
      </c>
      <c r="AG17" s="202">
        <v>32181196</v>
      </c>
      <c r="AH17" s="203">
        <f t="shared" si="9"/>
        <v>1344</v>
      </c>
      <c r="AI17" s="204">
        <f t="shared" si="7"/>
        <v>222.77473893585281</v>
      </c>
      <c r="AJ17" s="205">
        <v>0</v>
      </c>
      <c r="AK17" s="205">
        <v>1</v>
      </c>
      <c r="AL17" s="205">
        <v>1</v>
      </c>
      <c r="AM17" s="205">
        <v>1</v>
      </c>
      <c r="AN17" s="205">
        <v>1</v>
      </c>
      <c r="AO17" s="205">
        <v>0</v>
      </c>
      <c r="AP17" s="256">
        <v>7072182</v>
      </c>
      <c r="AQ17" s="256">
        <f t="shared" si="8"/>
        <v>0</v>
      </c>
      <c r="AR17" s="206"/>
      <c r="AS17" s="207" t="s">
        <v>102</v>
      </c>
      <c r="AT17" s="209"/>
      <c r="AV17" s="188" t="s">
        <v>105</v>
      </c>
      <c r="AW17" s="188" t="s">
        <v>106</v>
      </c>
      <c r="AY17" s="257"/>
    </row>
    <row r="18" spans="1:51" x14ac:dyDescent="0.25">
      <c r="B18" s="190">
        <v>2.2916666666666701</v>
      </c>
      <c r="C18" s="190">
        <v>0.33333333333333298</v>
      </c>
      <c r="D18" s="191">
        <v>8</v>
      </c>
      <c r="E18" s="192">
        <f t="shared" si="0"/>
        <v>5.6338028169014089</v>
      </c>
      <c r="F18" s="210">
        <v>83</v>
      </c>
      <c r="G18" s="192">
        <f t="shared" si="1"/>
        <v>58.450704225352112</v>
      </c>
      <c r="H18" s="193" t="s">
        <v>89</v>
      </c>
      <c r="I18" s="193">
        <f t="shared" si="2"/>
        <v>57.04225352112676</v>
      </c>
      <c r="J18" s="194">
        <f t="shared" si="10"/>
        <v>58.450704225352112</v>
      </c>
      <c r="K18" s="193">
        <f t="shared" si="11"/>
        <v>59.870704225352114</v>
      </c>
      <c r="L18" s="195">
        <v>19</v>
      </c>
      <c r="M18" s="196" t="s">
        <v>101</v>
      </c>
      <c r="N18" s="196">
        <v>17.3</v>
      </c>
      <c r="O18" s="197">
        <v>136</v>
      </c>
      <c r="P18" s="197">
        <v>147</v>
      </c>
      <c r="Q18" s="197">
        <v>13076879</v>
      </c>
      <c r="R18" s="198">
        <f t="shared" si="3"/>
        <v>6111</v>
      </c>
      <c r="S18" s="199">
        <f t="shared" si="4"/>
        <v>146.66399999999999</v>
      </c>
      <c r="T18" s="199">
        <f t="shared" si="5"/>
        <v>6.1109999999999998</v>
      </c>
      <c r="U18" s="200">
        <v>8.6</v>
      </c>
      <c r="V18" s="200">
        <f t="shared" si="6"/>
        <v>8.6</v>
      </c>
      <c r="W18" s="262" t="s">
        <v>152</v>
      </c>
      <c r="X18" s="256">
        <v>0</v>
      </c>
      <c r="Y18" s="256">
        <v>1069</v>
      </c>
      <c r="Z18" s="256">
        <v>1195</v>
      </c>
      <c r="AA18" s="256">
        <v>1185</v>
      </c>
      <c r="AB18" s="256">
        <v>1198</v>
      </c>
      <c r="AC18" s="201" t="s">
        <v>91</v>
      </c>
      <c r="AD18" s="201" t="s">
        <v>91</v>
      </c>
      <c r="AE18" s="201" t="s">
        <v>91</v>
      </c>
      <c r="AF18" s="202" t="s">
        <v>91</v>
      </c>
      <c r="AG18" s="202">
        <v>32182562</v>
      </c>
      <c r="AH18" s="203">
        <f t="shared" si="9"/>
        <v>1366</v>
      </c>
      <c r="AI18" s="204">
        <f t="shared" si="7"/>
        <v>223.53133693339879</v>
      </c>
      <c r="AJ18" s="205">
        <v>0</v>
      </c>
      <c r="AK18" s="205">
        <v>1</v>
      </c>
      <c r="AL18" s="205">
        <v>1</v>
      </c>
      <c r="AM18" s="205">
        <v>1</v>
      </c>
      <c r="AN18" s="205">
        <v>1</v>
      </c>
      <c r="AO18" s="205">
        <v>0</v>
      </c>
      <c r="AP18" s="256">
        <v>7072182</v>
      </c>
      <c r="AQ18" s="256">
        <f t="shared" si="8"/>
        <v>0</v>
      </c>
      <c r="AR18" s="206"/>
      <c r="AS18" s="207" t="s">
        <v>102</v>
      </c>
      <c r="AV18" s="188" t="s">
        <v>107</v>
      </c>
      <c r="AW18" s="188" t="s">
        <v>108</v>
      </c>
      <c r="AY18" s="257"/>
    </row>
    <row r="19" spans="1:51" x14ac:dyDescent="0.25">
      <c r="B19" s="190">
        <v>2.3333333333333299</v>
      </c>
      <c r="C19" s="190">
        <v>0.375</v>
      </c>
      <c r="D19" s="191">
        <v>7</v>
      </c>
      <c r="E19" s="192">
        <f t="shared" si="0"/>
        <v>4.9295774647887329</v>
      </c>
      <c r="F19" s="210">
        <v>83</v>
      </c>
      <c r="G19" s="192">
        <f t="shared" si="1"/>
        <v>58.450704225352112</v>
      </c>
      <c r="H19" s="193" t="s">
        <v>89</v>
      </c>
      <c r="I19" s="193">
        <f t="shared" si="2"/>
        <v>57.04225352112676</v>
      </c>
      <c r="J19" s="194">
        <f t="shared" si="10"/>
        <v>58.450704225352112</v>
      </c>
      <c r="K19" s="193">
        <f t="shared" si="11"/>
        <v>59.870704225352114</v>
      </c>
      <c r="L19" s="195">
        <v>19</v>
      </c>
      <c r="M19" s="196" t="s">
        <v>101</v>
      </c>
      <c r="N19" s="196">
        <v>18.399999999999999</v>
      </c>
      <c r="O19" s="197">
        <v>134</v>
      </c>
      <c r="P19" s="197">
        <v>148</v>
      </c>
      <c r="Q19" s="197">
        <v>13083117</v>
      </c>
      <c r="R19" s="198">
        <f t="shared" si="3"/>
        <v>6238</v>
      </c>
      <c r="S19" s="199">
        <f t="shared" si="4"/>
        <v>149.71199999999999</v>
      </c>
      <c r="T19" s="199">
        <f t="shared" si="5"/>
        <v>6.2380000000000004</v>
      </c>
      <c r="U19" s="200">
        <v>7.8</v>
      </c>
      <c r="V19" s="200">
        <f t="shared" si="6"/>
        <v>7.8</v>
      </c>
      <c r="W19" s="262" t="s">
        <v>152</v>
      </c>
      <c r="X19" s="256">
        <v>0</v>
      </c>
      <c r="Y19" s="256">
        <v>1087</v>
      </c>
      <c r="Z19" s="256">
        <v>1195</v>
      </c>
      <c r="AA19" s="256">
        <v>1185</v>
      </c>
      <c r="AB19" s="256">
        <v>1198</v>
      </c>
      <c r="AC19" s="201" t="s">
        <v>91</v>
      </c>
      <c r="AD19" s="201" t="s">
        <v>91</v>
      </c>
      <c r="AE19" s="201" t="s">
        <v>91</v>
      </c>
      <c r="AF19" s="202" t="s">
        <v>91</v>
      </c>
      <c r="AG19" s="202">
        <v>32183968</v>
      </c>
      <c r="AH19" s="203">
        <f t="shared" si="9"/>
        <v>1406</v>
      </c>
      <c r="AI19" s="204">
        <f t="shared" si="7"/>
        <v>225.39275408784866</v>
      </c>
      <c r="AJ19" s="205">
        <v>0</v>
      </c>
      <c r="AK19" s="205">
        <v>1</v>
      </c>
      <c r="AL19" s="205">
        <v>1</v>
      </c>
      <c r="AM19" s="205">
        <v>1</v>
      </c>
      <c r="AN19" s="205">
        <v>1</v>
      </c>
      <c r="AO19" s="205">
        <v>0</v>
      </c>
      <c r="AP19" s="256">
        <v>7072182</v>
      </c>
      <c r="AQ19" s="256">
        <f t="shared" si="8"/>
        <v>0</v>
      </c>
      <c r="AR19" s="206"/>
      <c r="AS19" s="207" t="s">
        <v>102</v>
      </c>
      <c r="AV19" s="188" t="s">
        <v>109</v>
      </c>
      <c r="AW19" s="188" t="s">
        <v>110</v>
      </c>
      <c r="AY19" s="257"/>
    </row>
    <row r="20" spans="1:51" x14ac:dyDescent="0.25">
      <c r="B20" s="190">
        <v>2.375</v>
      </c>
      <c r="C20" s="190">
        <v>0.41666666666666669</v>
      </c>
      <c r="D20" s="191">
        <v>8</v>
      </c>
      <c r="E20" s="192">
        <f t="shared" si="0"/>
        <v>5.6338028169014089</v>
      </c>
      <c r="F20" s="210">
        <v>83</v>
      </c>
      <c r="G20" s="192">
        <f t="shared" si="1"/>
        <v>58.450704225352112</v>
      </c>
      <c r="H20" s="193" t="s">
        <v>89</v>
      </c>
      <c r="I20" s="193">
        <f t="shared" si="2"/>
        <v>57.04225352112676</v>
      </c>
      <c r="J20" s="194">
        <f t="shared" si="10"/>
        <v>58.450704225352112</v>
      </c>
      <c r="K20" s="193">
        <f t="shared" si="11"/>
        <v>59.870704225352114</v>
      </c>
      <c r="L20" s="195">
        <v>19</v>
      </c>
      <c r="M20" s="196" t="s">
        <v>101</v>
      </c>
      <c r="N20" s="196">
        <v>17.7</v>
      </c>
      <c r="O20" s="197">
        <v>134</v>
      </c>
      <c r="P20" s="197">
        <v>149</v>
      </c>
      <c r="Q20" s="197">
        <v>13089221</v>
      </c>
      <c r="R20" s="198">
        <f t="shared" si="3"/>
        <v>6104</v>
      </c>
      <c r="S20" s="199">
        <f t="shared" si="4"/>
        <v>146.49600000000001</v>
      </c>
      <c r="T20" s="199">
        <f t="shared" si="5"/>
        <v>6.1040000000000001</v>
      </c>
      <c r="U20" s="200">
        <v>7.1</v>
      </c>
      <c r="V20" s="200">
        <f t="shared" si="6"/>
        <v>7.1</v>
      </c>
      <c r="W20" s="262" t="s">
        <v>152</v>
      </c>
      <c r="X20" s="256">
        <v>0</v>
      </c>
      <c r="Y20" s="256">
        <v>1085</v>
      </c>
      <c r="Z20" s="256">
        <v>1195</v>
      </c>
      <c r="AA20" s="256">
        <v>1185</v>
      </c>
      <c r="AB20" s="256">
        <v>1198</v>
      </c>
      <c r="AC20" s="201" t="s">
        <v>91</v>
      </c>
      <c r="AD20" s="201" t="s">
        <v>91</v>
      </c>
      <c r="AE20" s="201" t="s">
        <v>91</v>
      </c>
      <c r="AF20" s="202" t="s">
        <v>91</v>
      </c>
      <c r="AG20" s="202">
        <v>32185342</v>
      </c>
      <c r="AH20" s="203">
        <f t="shared" si="9"/>
        <v>1374</v>
      </c>
      <c r="AI20" s="204">
        <f t="shared" si="7"/>
        <v>225.09829619921362</v>
      </c>
      <c r="AJ20" s="205">
        <v>0</v>
      </c>
      <c r="AK20" s="205">
        <v>1</v>
      </c>
      <c r="AL20" s="205">
        <v>1</v>
      </c>
      <c r="AM20" s="205">
        <v>1</v>
      </c>
      <c r="AN20" s="205">
        <v>1</v>
      </c>
      <c r="AO20" s="205">
        <v>0</v>
      </c>
      <c r="AP20" s="256">
        <v>7072182</v>
      </c>
      <c r="AQ20" s="256">
        <f t="shared" si="8"/>
        <v>0</v>
      </c>
      <c r="AR20" s="208"/>
      <c r="AS20" s="207" t="s">
        <v>102</v>
      </c>
      <c r="AY20" s="257"/>
    </row>
    <row r="21" spans="1:51" x14ac:dyDescent="0.25">
      <c r="B21" s="190">
        <v>2.4166666666666701</v>
      </c>
      <c r="C21" s="190">
        <v>0.45833333333333298</v>
      </c>
      <c r="D21" s="191">
        <v>9</v>
      </c>
      <c r="E21" s="192">
        <f t="shared" si="0"/>
        <v>6.3380281690140849</v>
      </c>
      <c r="F21" s="210">
        <v>83</v>
      </c>
      <c r="G21" s="192">
        <f t="shared" si="1"/>
        <v>58.450704225352112</v>
      </c>
      <c r="H21" s="193" t="s">
        <v>89</v>
      </c>
      <c r="I21" s="193">
        <f t="shared" si="2"/>
        <v>57.04225352112676</v>
      </c>
      <c r="J21" s="194">
        <f t="shared" si="10"/>
        <v>58.450704225352112</v>
      </c>
      <c r="K21" s="193">
        <f t="shared" si="11"/>
        <v>59.870704225352114</v>
      </c>
      <c r="L21" s="195">
        <v>19</v>
      </c>
      <c r="M21" s="196" t="s">
        <v>101</v>
      </c>
      <c r="N21" s="196">
        <v>17.7</v>
      </c>
      <c r="O21" s="197">
        <v>137</v>
      </c>
      <c r="P21" s="197">
        <v>142</v>
      </c>
      <c r="Q21" s="197">
        <v>13095323</v>
      </c>
      <c r="R21" s="198">
        <f>Q21-Q20</f>
        <v>6102</v>
      </c>
      <c r="S21" s="199">
        <f t="shared" si="4"/>
        <v>146.44800000000001</v>
      </c>
      <c r="T21" s="199">
        <f t="shared" si="5"/>
        <v>6.1020000000000003</v>
      </c>
      <c r="U21" s="200">
        <v>6.6</v>
      </c>
      <c r="V21" s="200">
        <f t="shared" si="6"/>
        <v>6.6</v>
      </c>
      <c r="W21" s="262" t="s">
        <v>152</v>
      </c>
      <c r="X21" s="256">
        <v>0</v>
      </c>
      <c r="Y21" s="256">
        <v>1050</v>
      </c>
      <c r="Z21" s="256">
        <v>1195</v>
      </c>
      <c r="AA21" s="256">
        <v>1185</v>
      </c>
      <c r="AB21" s="256">
        <v>1198</v>
      </c>
      <c r="AC21" s="201" t="s">
        <v>91</v>
      </c>
      <c r="AD21" s="201" t="s">
        <v>91</v>
      </c>
      <c r="AE21" s="201" t="s">
        <v>91</v>
      </c>
      <c r="AF21" s="202" t="s">
        <v>91</v>
      </c>
      <c r="AG21" s="202">
        <v>32186718</v>
      </c>
      <c r="AH21" s="203">
        <f t="shared" si="9"/>
        <v>1376</v>
      </c>
      <c r="AI21" s="204">
        <f t="shared" si="7"/>
        <v>225.49983611930514</v>
      </c>
      <c r="AJ21" s="205">
        <v>0</v>
      </c>
      <c r="AK21" s="205">
        <v>1</v>
      </c>
      <c r="AL21" s="205">
        <v>1</v>
      </c>
      <c r="AM21" s="205">
        <v>1</v>
      </c>
      <c r="AN21" s="205">
        <v>1</v>
      </c>
      <c r="AO21" s="205">
        <v>0</v>
      </c>
      <c r="AP21" s="256">
        <v>7072182</v>
      </c>
      <c r="AQ21" s="256">
        <f t="shared" si="8"/>
        <v>0</v>
      </c>
      <c r="AR21" s="206"/>
      <c r="AS21" s="207" t="s">
        <v>102</v>
      </c>
      <c r="AY21" s="257"/>
    </row>
    <row r="22" spans="1:51" x14ac:dyDescent="0.25">
      <c r="B22" s="190">
        <v>2.4583333333333299</v>
      </c>
      <c r="C22" s="190">
        <v>0.5</v>
      </c>
      <c r="D22" s="191">
        <v>8</v>
      </c>
      <c r="E22" s="192">
        <f t="shared" si="0"/>
        <v>5.6338028169014089</v>
      </c>
      <c r="F22" s="210">
        <v>83</v>
      </c>
      <c r="G22" s="192">
        <f t="shared" si="1"/>
        <v>58.450704225352112</v>
      </c>
      <c r="H22" s="193" t="s">
        <v>89</v>
      </c>
      <c r="I22" s="193">
        <f t="shared" si="2"/>
        <v>57.04225352112676</v>
      </c>
      <c r="J22" s="194">
        <f t="shared" si="10"/>
        <v>58.450704225352112</v>
      </c>
      <c r="K22" s="193">
        <f t="shared" si="11"/>
        <v>59.870704225352114</v>
      </c>
      <c r="L22" s="195">
        <v>19</v>
      </c>
      <c r="M22" s="196" t="s">
        <v>101</v>
      </c>
      <c r="N22" s="196">
        <v>17.3</v>
      </c>
      <c r="O22" s="197">
        <v>134</v>
      </c>
      <c r="P22" s="197">
        <v>141</v>
      </c>
      <c r="Q22" s="197">
        <v>13101282</v>
      </c>
      <c r="R22" s="198">
        <f t="shared" si="3"/>
        <v>5959</v>
      </c>
      <c r="S22" s="199">
        <f t="shared" si="4"/>
        <v>143.01599999999999</v>
      </c>
      <c r="T22" s="199">
        <f t="shared" si="5"/>
        <v>5.9589999999999996</v>
      </c>
      <c r="U22" s="200">
        <v>6</v>
      </c>
      <c r="V22" s="200">
        <f t="shared" si="6"/>
        <v>6</v>
      </c>
      <c r="W22" s="262" t="s">
        <v>152</v>
      </c>
      <c r="X22" s="256">
        <v>0</v>
      </c>
      <c r="Y22" s="256">
        <v>1048</v>
      </c>
      <c r="Z22" s="256">
        <v>1195</v>
      </c>
      <c r="AA22" s="256">
        <v>1185</v>
      </c>
      <c r="AB22" s="256">
        <v>1198</v>
      </c>
      <c r="AC22" s="201" t="s">
        <v>91</v>
      </c>
      <c r="AD22" s="201" t="s">
        <v>91</v>
      </c>
      <c r="AE22" s="201" t="s">
        <v>91</v>
      </c>
      <c r="AF22" s="202" t="s">
        <v>91</v>
      </c>
      <c r="AG22" s="202">
        <v>32188094</v>
      </c>
      <c r="AH22" s="203">
        <f t="shared" si="9"/>
        <v>1376</v>
      </c>
      <c r="AI22" s="204">
        <f t="shared" si="7"/>
        <v>230.91122671589196</v>
      </c>
      <c r="AJ22" s="205">
        <v>0</v>
      </c>
      <c r="AK22" s="205">
        <v>1</v>
      </c>
      <c r="AL22" s="205">
        <v>1</v>
      </c>
      <c r="AM22" s="205">
        <v>1</v>
      </c>
      <c r="AN22" s="205">
        <v>1</v>
      </c>
      <c r="AO22" s="205">
        <v>0</v>
      </c>
      <c r="AP22" s="256">
        <v>7072182</v>
      </c>
      <c r="AQ22" s="256">
        <f t="shared" si="8"/>
        <v>0</v>
      </c>
      <c r="AR22" s="206"/>
      <c r="AS22" s="207" t="s">
        <v>102</v>
      </c>
      <c r="AV22" s="211" t="s">
        <v>111</v>
      </c>
      <c r="AY22" s="257"/>
    </row>
    <row r="23" spans="1:51" x14ac:dyDescent="0.25">
      <c r="A23" s="145" t="s">
        <v>144</v>
      </c>
      <c r="B23" s="190">
        <v>2.5</v>
      </c>
      <c r="C23" s="190">
        <v>0.54166666666666696</v>
      </c>
      <c r="D23" s="191">
        <v>6</v>
      </c>
      <c r="E23" s="192">
        <v>81</v>
      </c>
      <c r="F23" s="255">
        <v>81</v>
      </c>
      <c r="G23" s="192">
        <f t="shared" si="1"/>
        <v>57.04225352112676</v>
      </c>
      <c r="H23" s="193" t="s">
        <v>89</v>
      </c>
      <c r="I23" s="193">
        <f t="shared" si="2"/>
        <v>55.633802816901408</v>
      </c>
      <c r="J23" s="194">
        <f t="shared" si="10"/>
        <v>57.04225352112676</v>
      </c>
      <c r="K23" s="193">
        <f>J23+(6/1.42)</f>
        <v>61.267605633802816</v>
      </c>
      <c r="L23" s="195">
        <v>19</v>
      </c>
      <c r="M23" s="196" t="s">
        <v>101</v>
      </c>
      <c r="N23" s="196">
        <v>17.5</v>
      </c>
      <c r="O23" s="197">
        <v>136</v>
      </c>
      <c r="P23" s="197">
        <v>140</v>
      </c>
      <c r="Q23" s="197">
        <v>13107022</v>
      </c>
      <c r="R23" s="198">
        <f t="shared" si="3"/>
        <v>5740</v>
      </c>
      <c r="S23" s="199">
        <f t="shared" si="4"/>
        <v>137.76</v>
      </c>
      <c r="T23" s="199">
        <f t="shared" si="5"/>
        <v>5.74</v>
      </c>
      <c r="U23" s="200">
        <v>5.8</v>
      </c>
      <c r="V23" s="200">
        <f t="shared" si="6"/>
        <v>5.8</v>
      </c>
      <c r="W23" s="262" t="s">
        <v>152</v>
      </c>
      <c r="X23" s="256">
        <v>0</v>
      </c>
      <c r="Y23" s="256">
        <v>1010</v>
      </c>
      <c r="Z23" s="256">
        <v>1195</v>
      </c>
      <c r="AA23" s="256">
        <v>1185</v>
      </c>
      <c r="AB23" s="256">
        <v>1198</v>
      </c>
      <c r="AC23" s="201" t="s">
        <v>91</v>
      </c>
      <c r="AD23" s="201" t="s">
        <v>91</v>
      </c>
      <c r="AE23" s="201" t="s">
        <v>91</v>
      </c>
      <c r="AF23" s="202" t="s">
        <v>91</v>
      </c>
      <c r="AG23" s="202">
        <v>32189418</v>
      </c>
      <c r="AH23" s="203">
        <f t="shared" si="9"/>
        <v>1324</v>
      </c>
      <c r="AI23" s="204">
        <f t="shared" si="7"/>
        <v>230.66202090592333</v>
      </c>
      <c r="AJ23" s="205">
        <v>0</v>
      </c>
      <c r="AK23" s="205">
        <v>1</v>
      </c>
      <c r="AL23" s="205">
        <v>1</v>
      </c>
      <c r="AM23" s="205">
        <v>1</v>
      </c>
      <c r="AN23" s="205">
        <v>1</v>
      </c>
      <c r="AO23" s="205">
        <v>0</v>
      </c>
      <c r="AP23" s="256">
        <v>7072182</v>
      </c>
      <c r="AQ23" s="256">
        <f t="shared" si="8"/>
        <v>0</v>
      </c>
      <c r="AR23" s="206"/>
      <c r="AS23" s="207" t="s">
        <v>114</v>
      </c>
      <c r="AT23" s="209"/>
      <c r="AV23" s="212" t="s">
        <v>112</v>
      </c>
      <c r="AW23" s="213" t="s">
        <v>113</v>
      </c>
      <c r="AY23" s="257"/>
    </row>
    <row r="24" spans="1:51" x14ac:dyDescent="0.25">
      <c r="B24" s="190">
        <v>2.5416666666666701</v>
      </c>
      <c r="C24" s="190">
        <v>0.58333333333333404</v>
      </c>
      <c r="D24" s="191">
        <v>6</v>
      </c>
      <c r="E24" s="192">
        <f t="shared" si="0"/>
        <v>4.2253521126760569</v>
      </c>
      <c r="F24" s="255">
        <v>81</v>
      </c>
      <c r="G24" s="192">
        <f t="shared" si="1"/>
        <v>57.04225352112676</v>
      </c>
      <c r="H24" s="193" t="s">
        <v>89</v>
      </c>
      <c r="I24" s="193">
        <f t="shared" si="2"/>
        <v>55.633802816901408</v>
      </c>
      <c r="J24" s="194">
        <f t="shared" si="10"/>
        <v>57.04225352112676</v>
      </c>
      <c r="K24" s="193">
        <f t="shared" ref="K24:K34" si="12">J24+(6/1.42)</f>
        <v>61.267605633802816</v>
      </c>
      <c r="L24" s="195">
        <v>18</v>
      </c>
      <c r="M24" s="196" t="s">
        <v>101</v>
      </c>
      <c r="N24" s="196">
        <v>17.3</v>
      </c>
      <c r="O24" s="197">
        <v>137</v>
      </c>
      <c r="P24" s="197">
        <v>138</v>
      </c>
      <c r="Q24" s="197">
        <v>13112729</v>
      </c>
      <c r="R24" s="198">
        <f t="shared" si="3"/>
        <v>5707</v>
      </c>
      <c r="S24" s="199">
        <f t="shared" si="4"/>
        <v>136.96799999999999</v>
      </c>
      <c r="T24" s="199">
        <f t="shared" si="5"/>
        <v>5.7069999999999999</v>
      </c>
      <c r="U24" s="200">
        <v>5.7</v>
      </c>
      <c r="V24" s="200">
        <f t="shared" si="6"/>
        <v>5.7</v>
      </c>
      <c r="W24" s="262" t="s">
        <v>152</v>
      </c>
      <c r="X24" s="256">
        <v>0</v>
      </c>
      <c r="Y24" s="256">
        <v>995</v>
      </c>
      <c r="Z24" s="256">
        <v>1195</v>
      </c>
      <c r="AA24" s="256">
        <v>1185</v>
      </c>
      <c r="AB24" s="256">
        <v>1198</v>
      </c>
      <c r="AC24" s="201" t="s">
        <v>91</v>
      </c>
      <c r="AD24" s="201" t="s">
        <v>91</v>
      </c>
      <c r="AE24" s="201" t="s">
        <v>91</v>
      </c>
      <c r="AF24" s="202" t="s">
        <v>91</v>
      </c>
      <c r="AG24" s="202">
        <v>32190726</v>
      </c>
      <c r="AH24" s="203">
        <f t="shared" si="9"/>
        <v>1308</v>
      </c>
      <c r="AI24" s="204">
        <f t="shared" si="7"/>
        <v>229.19222008060277</v>
      </c>
      <c r="AJ24" s="205">
        <v>0</v>
      </c>
      <c r="AK24" s="205">
        <v>1</v>
      </c>
      <c r="AL24" s="205">
        <v>1</v>
      </c>
      <c r="AM24" s="205">
        <v>1</v>
      </c>
      <c r="AN24" s="205">
        <v>1</v>
      </c>
      <c r="AO24" s="205">
        <v>0</v>
      </c>
      <c r="AP24" s="256">
        <v>7072182</v>
      </c>
      <c r="AQ24" s="256">
        <f t="shared" si="8"/>
        <v>0</v>
      </c>
      <c r="AR24" s="208"/>
      <c r="AS24" s="207" t="s">
        <v>114</v>
      </c>
      <c r="AV24" s="214" t="s">
        <v>30</v>
      </c>
      <c r="AW24" s="214">
        <v>14.7</v>
      </c>
      <c r="AY24" s="257"/>
    </row>
    <row r="25" spans="1:51" x14ac:dyDescent="0.25">
      <c r="B25" s="190">
        <v>2.5833333333333299</v>
      </c>
      <c r="C25" s="190">
        <v>0.625</v>
      </c>
      <c r="D25" s="191">
        <v>8</v>
      </c>
      <c r="E25" s="192">
        <f t="shared" si="0"/>
        <v>5.6338028169014089</v>
      </c>
      <c r="F25" s="255">
        <v>81</v>
      </c>
      <c r="G25" s="192">
        <f t="shared" si="1"/>
        <v>57.04225352112676</v>
      </c>
      <c r="H25" s="193" t="s">
        <v>89</v>
      </c>
      <c r="I25" s="193">
        <f t="shared" si="2"/>
        <v>55.633802816901408</v>
      </c>
      <c r="J25" s="194">
        <f t="shared" si="10"/>
        <v>57.04225352112676</v>
      </c>
      <c r="K25" s="193">
        <f t="shared" si="12"/>
        <v>61.267605633802816</v>
      </c>
      <c r="L25" s="195">
        <v>18</v>
      </c>
      <c r="M25" s="196" t="s">
        <v>101</v>
      </c>
      <c r="N25" s="196">
        <v>16.899999999999999</v>
      </c>
      <c r="O25" s="197">
        <v>133</v>
      </c>
      <c r="P25" s="197">
        <v>129</v>
      </c>
      <c r="Q25" s="197">
        <v>13118252</v>
      </c>
      <c r="R25" s="198">
        <f t="shared" si="3"/>
        <v>5523</v>
      </c>
      <c r="S25" s="199">
        <f t="shared" si="4"/>
        <v>132.55199999999999</v>
      </c>
      <c r="T25" s="199">
        <f t="shared" si="5"/>
        <v>5.5229999999999997</v>
      </c>
      <c r="U25" s="200">
        <v>5.6</v>
      </c>
      <c r="V25" s="200">
        <f t="shared" si="6"/>
        <v>5.6</v>
      </c>
      <c r="W25" s="262" t="s">
        <v>152</v>
      </c>
      <c r="X25" s="256">
        <v>0</v>
      </c>
      <c r="Y25" s="256">
        <v>987</v>
      </c>
      <c r="Z25" s="256">
        <v>1195</v>
      </c>
      <c r="AA25" s="256">
        <v>1185</v>
      </c>
      <c r="AB25" s="256">
        <v>1198</v>
      </c>
      <c r="AC25" s="201" t="s">
        <v>91</v>
      </c>
      <c r="AD25" s="201" t="s">
        <v>91</v>
      </c>
      <c r="AE25" s="201" t="s">
        <v>91</v>
      </c>
      <c r="AF25" s="202" t="s">
        <v>91</v>
      </c>
      <c r="AG25" s="202">
        <v>32192000</v>
      </c>
      <c r="AH25" s="203">
        <f t="shared" si="9"/>
        <v>1274</v>
      </c>
      <c r="AI25" s="204">
        <f t="shared" si="7"/>
        <v>230.67173637515845</v>
      </c>
      <c r="AJ25" s="205">
        <v>0</v>
      </c>
      <c r="AK25" s="205">
        <v>1</v>
      </c>
      <c r="AL25" s="205">
        <v>1</v>
      </c>
      <c r="AM25" s="205">
        <v>1</v>
      </c>
      <c r="AN25" s="205">
        <v>1</v>
      </c>
      <c r="AO25" s="205">
        <v>0</v>
      </c>
      <c r="AP25" s="256">
        <v>7072182</v>
      </c>
      <c r="AQ25" s="256">
        <f t="shared" si="8"/>
        <v>0</v>
      </c>
      <c r="AR25" s="206"/>
      <c r="AS25" s="207" t="s">
        <v>114</v>
      </c>
      <c r="AV25" s="214" t="s">
        <v>75</v>
      </c>
      <c r="AW25" s="214">
        <v>10.36</v>
      </c>
      <c r="AY25" s="257"/>
    </row>
    <row r="26" spans="1:51" x14ac:dyDescent="0.25">
      <c r="B26" s="190">
        <v>2.625</v>
      </c>
      <c r="C26" s="190">
        <v>0.66666666666666696</v>
      </c>
      <c r="D26" s="191">
        <v>8</v>
      </c>
      <c r="E26" s="192">
        <f t="shared" si="0"/>
        <v>5.6338028169014089</v>
      </c>
      <c r="F26" s="255">
        <v>81</v>
      </c>
      <c r="G26" s="192">
        <f t="shared" si="1"/>
        <v>57.04225352112676</v>
      </c>
      <c r="H26" s="193" t="s">
        <v>89</v>
      </c>
      <c r="I26" s="193">
        <f t="shared" si="2"/>
        <v>53.521126760563384</v>
      </c>
      <c r="J26" s="194">
        <f>(F26-3)/1.42</f>
        <v>54.929577464788736</v>
      </c>
      <c r="K26" s="193">
        <f t="shared" si="12"/>
        <v>59.154929577464792</v>
      </c>
      <c r="L26" s="195">
        <v>18</v>
      </c>
      <c r="M26" s="196" t="s">
        <v>101</v>
      </c>
      <c r="N26" s="196">
        <v>16.7</v>
      </c>
      <c r="O26" s="197">
        <v>133</v>
      </c>
      <c r="P26" s="197">
        <v>134</v>
      </c>
      <c r="Q26" s="197">
        <v>13123207</v>
      </c>
      <c r="R26" s="198">
        <f t="shared" si="3"/>
        <v>4955</v>
      </c>
      <c r="S26" s="199">
        <f t="shared" si="4"/>
        <v>118.92</v>
      </c>
      <c r="T26" s="199">
        <f t="shared" si="5"/>
        <v>4.9550000000000001</v>
      </c>
      <c r="U26" s="200">
        <v>5.4</v>
      </c>
      <c r="V26" s="200">
        <f t="shared" si="6"/>
        <v>5.4</v>
      </c>
      <c r="W26" s="262" t="s">
        <v>152</v>
      </c>
      <c r="X26" s="256">
        <v>0</v>
      </c>
      <c r="Y26" s="256">
        <v>994</v>
      </c>
      <c r="Z26" s="256">
        <v>1176</v>
      </c>
      <c r="AA26" s="256">
        <v>1185</v>
      </c>
      <c r="AB26" s="256">
        <v>1169</v>
      </c>
      <c r="AC26" s="201" t="s">
        <v>91</v>
      </c>
      <c r="AD26" s="201" t="s">
        <v>91</v>
      </c>
      <c r="AE26" s="201" t="s">
        <v>91</v>
      </c>
      <c r="AF26" s="202" t="s">
        <v>91</v>
      </c>
      <c r="AG26" s="202">
        <v>32193242</v>
      </c>
      <c r="AH26" s="203">
        <f t="shared" si="9"/>
        <v>1242</v>
      </c>
      <c r="AI26" s="204">
        <f t="shared" si="7"/>
        <v>250.65590312815337</v>
      </c>
      <c r="AJ26" s="205">
        <v>0</v>
      </c>
      <c r="AK26" s="205">
        <v>1</v>
      </c>
      <c r="AL26" s="205">
        <v>1</v>
      </c>
      <c r="AM26" s="205">
        <v>1</v>
      </c>
      <c r="AN26" s="205">
        <v>1</v>
      </c>
      <c r="AO26" s="205">
        <v>0</v>
      </c>
      <c r="AP26" s="256">
        <v>7072182</v>
      </c>
      <c r="AQ26" s="256">
        <f t="shared" si="8"/>
        <v>0</v>
      </c>
      <c r="AR26" s="206"/>
      <c r="AS26" s="207" t="s">
        <v>114</v>
      </c>
      <c r="AV26" s="214" t="s">
        <v>115</v>
      </c>
      <c r="AW26" s="214">
        <v>1.01325</v>
      </c>
      <c r="AY26" s="257"/>
    </row>
    <row r="27" spans="1:51" x14ac:dyDescent="0.25">
      <c r="B27" s="190">
        <v>2.6666666666666701</v>
      </c>
      <c r="C27" s="190">
        <v>0.70833333333333404</v>
      </c>
      <c r="D27" s="191">
        <v>5</v>
      </c>
      <c r="E27" s="192">
        <f t="shared" si="0"/>
        <v>3.5211267605633805</v>
      </c>
      <c r="F27" s="255">
        <v>81</v>
      </c>
      <c r="G27" s="192">
        <f t="shared" si="1"/>
        <v>57.04225352112676</v>
      </c>
      <c r="H27" s="193" t="s">
        <v>89</v>
      </c>
      <c r="I27" s="193">
        <f t="shared" si="2"/>
        <v>53.521126760563384</v>
      </c>
      <c r="J27" s="194">
        <f t="shared" ref="J27:J32" si="13">(F27-3)/1.42</f>
        <v>54.929577464788736</v>
      </c>
      <c r="K27" s="193">
        <f t="shared" si="12"/>
        <v>59.154929577464792</v>
      </c>
      <c r="L27" s="195">
        <v>18</v>
      </c>
      <c r="M27" s="196" t="s">
        <v>101</v>
      </c>
      <c r="N27" s="196">
        <v>16.7</v>
      </c>
      <c r="O27" s="197">
        <v>133</v>
      </c>
      <c r="P27" s="197">
        <v>138</v>
      </c>
      <c r="Q27" s="197">
        <v>13129032</v>
      </c>
      <c r="R27" s="198">
        <f t="shared" si="3"/>
        <v>5825</v>
      </c>
      <c r="S27" s="199">
        <f t="shared" si="4"/>
        <v>139.80000000000001</v>
      </c>
      <c r="T27" s="199">
        <f t="shared" si="5"/>
        <v>5.8250000000000002</v>
      </c>
      <c r="U27" s="200">
        <v>5.2</v>
      </c>
      <c r="V27" s="200">
        <f t="shared" si="6"/>
        <v>5.2</v>
      </c>
      <c r="W27" s="262" t="s">
        <v>152</v>
      </c>
      <c r="X27" s="256">
        <v>0</v>
      </c>
      <c r="Y27" s="256">
        <v>1042</v>
      </c>
      <c r="Z27" s="256">
        <v>1175</v>
      </c>
      <c r="AA27" s="256">
        <v>1185</v>
      </c>
      <c r="AB27" s="256">
        <v>1198</v>
      </c>
      <c r="AC27" s="201" t="s">
        <v>91</v>
      </c>
      <c r="AD27" s="201" t="s">
        <v>91</v>
      </c>
      <c r="AE27" s="201" t="s">
        <v>91</v>
      </c>
      <c r="AF27" s="202" t="s">
        <v>91</v>
      </c>
      <c r="AG27" s="202">
        <v>32194504</v>
      </c>
      <c r="AH27" s="203">
        <f t="shared" si="9"/>
        <v>1262</v>
      </c>
      <c r="AI27" s="204">
        <f t="shared" si="7"/>
        <v>216.65236051502146</v>
      </c>
      <c r="AJ27" s="205">
        <v>0</v>
      </c>
      <c r="AK27" s="205">
        <v>1</v>
      </c>
      <c r="AL27" s="205">
        <v>1</v>
      </c>
      <c r="AM27" s="205">
        <v>1</v>
      </c>
      <c r="AN27" s="205">
        <v>1</v>
      </c>
      <c r="AO27" s="205">
        <v>0</v>
      </c>
      <c r="AP27" s="256">
        <v>7072182</v>
      </c>
      <c r="AQ27" s="256">
        <f t="shared" si="8"/>
        <v>0</v>
      </c>
      <c r="AR27" s="206"/>
      <c r="AS27" s="207" t="s">
        <v>114</v>
      </c>
      <c r="AV27" s="214" t="s">
        <v>116</v>
      </c>
      <c r="AW27" s="214">
        <v>1</v>
      </c>
      <c r="AY27" s="257"/>
    </row>
    <row r="28" spans="1:51" x14ac:dyDescent="0.25">
      <c r="B28" s="190">
        <v>2.7083333333333299</v>
      </c>
      <c r="C28" s="190">
        <v>0.750000000000002</v>
      </c>
      <c r="D28" s="191">
        <v>7</v>
      </c>
      <c r="E28" s="192">
        <f t="shared" si="0"/>
        <v>4.9295774647887329</v>
      </c>
      <c r="F28" s="255">
        <v>78</v>
      </c>
      <c r="G28" s="192">
        <f t="shared" si="1"/>
        <v>54.929577464788736</v>
      </c>
      <c r="H28" s="193" t="s">
        <v>89</v>
      </c>
      <c r="I28" s="193">
        <f t="shared" si="2"/>
        <v>51.408450704225352</v>
      </c>
      <c r="J28" s="194">
        <f t="shared" si="13"/>
        <v>52.816901408450704</v>
      </c>
      <c r="K28" s="193">
        <f t="shared" si="12"/>
        <v>57.04225352112676</v>
      </c>
      <c r="L28" s="195">
        <v>18</v>
      </c>
      <c r="M28" s="196" t="s">
        <v>101</v>
      </c>
      <c r="N28" s="196">
        <v>16.7</v>
      </c>
      <c r="O28" s="197">
        <v>133</v>
      </c>
      <c r="P28" s="197">
        <v>131</v>
      </c>
      <c r="Q28" s="197">
        <v>13134858</v>
      </c>
      <c r="R28" s="198">
        <f t="shared" si="3"/>
        <v>5826</v>
      </c>
      <c r="S28" s="199">
        <f t="shared" si="4"/>
        <v>139.82400000000001</v>
      </c>
      <c r="T28" s="199">
        <f t="shared" si="5"/>
        <v>5.8259999999999996</v>
      </c>
      <c r="U28" s="200">
        <v>4.9000000000000004</v>
      </c>
      <c r="V28" s="200">
        <f t="shared" si="6"/>
        <v>4.9000000000000004</v>
      </c>
      <c r="W28" s="262" t="s">
        <v>152</v>
      </c>
      <c r="X28" s="256">
        <v>0</v>
      </c>
      <c r="Y28" s="256">
        <v>1024</v>
      </c>
      <c r="Z28" s="256">
        <v>1145</v>
      </c>
      <c r="AA28" s="256">
        <v>1185</v>
      </c>
      <c r="AB28" s="256">
        <v>1140</v>
      </c>
      <c r="AC28" s="201" t="s">
        <v>91</v>
      </c>
      <c r="AD28" s="201" t="s">
        <v>91</v>
      </c>
      <c r="AE28" s="201" t="s">
        <v>91</v>
      </c>
      <c r="AF28" s="202" t="s">
        <v>91</v>
      </c>
      <c r="AG28" s="202">
        <v>32195766</v>
      </c>
      <c r="AH28" s="203">
        <f t="shared" si="9"/>
        <v>1262</v>
      </c>
      <c r="AI28" s="204">
        <f t="shared" si="7"/>
        <v>216.61517336079643</v>
      </c>
      <c r="AJ28" s="205">
        <v>0</v>
      </c>
      <c r="AK28" s="205">
        <v>1</v>
      </c>
      <c r="AL28" s="205">
        <v>1</v>
      </c>
      <c r="AM28" s="205">
        <v>1</v>
      </c>
      <c r="AN28" s="205">
        <v>1</v>
      </c>
      <c r="AO28" s="205">
        <v>0</v>
      </c>
      <c r="AP28" s="256">
        <v>7072182</v>
      </c>
      <c r="AQ28" s="256">
        <f t="shared" si="8"/>
        <v>0</v>
      </c>
      <c r="AR28" s="208"/>
      <c r="AS28" s="207" t="s">
        <v>114</v>
      </c>
      <c r="AV28" s="214" t="s">
        <v>117</v>
      </c>
      <c r="AW28" s="214">
        <v>101.325</v>
      </c>
      <c r="AY28" s="257"/>
    </row>
    <row r="29" spans="1:51" x14ac:dyDescent="0.25">
      <c r="B29" s="190">
        <v>2.75</v>
      </c>
      <c r="C29" s="190">
        <v>0.79166666666666896</v>
      </c>
      <c r="D29" s="191">
        <v>6</v>
      </c>
      <c r="E29" s="192">
        <f t="shared" si="0"/>
        <v>4.2253521126760569</v>
      </c>
      <c r="F29" s="255">
        <v>78</v>
      </c>
      <c r="G29" s="192">
        <f t="shared" si="1"/>
        <v>54.929577464788736</v>
      </c>
      <c r="H29" s="193" t="s">
        <v>89</v>
      </c>
      <c r="I29" s="193">
        <f t="shared" si="2"/>
        <v>51.408450704225352</v>
      </c>
      <c r="J29" s="194">
        <f t="shared" si="13"/>
        <v>52.816901408450704</v>
      </c>
      <c r="K29" s="193">
        <f t="shared" si="12"/>
        <v>57.04225352112676</v>
      </c>
      <c r="L29" s="195">
        <v>18</v>
      </c>
      <c r="M29" s="196" t="s">
        <v>101</v>
      </c>
      <c r="N29" s="196">
        <v>16.600000000000001</v>
      </c>
      <c r="O29" s="197">
        <v>132</v>
      </c>
      <c r="P29" s="197">
        <v>131</v>
      </c>
      <c r="Q29" s="197">
        <v>13140443</v>
      </c>
      <c r="R29" s="198">
        <f t="shared" si="3"/>
        <v>5585</v>
      </c>
      <c r="S29" s="199">
        <f t="shared" si="4"/>
        <v>134.04</v>
      </c>
      <c r="T29" s="199">
        <f t="shared" si="5"/>
        <v>5.585</v>
      </c>
      <c r="U29" s="200">
        <v>4.7</v>
      </c>
      <c r="V29" s="200">
        <f t="shared" si="6"/>
        <v>4.7</v>
      </c>
      <c r="W29" s="262" t="s">
        <v>152</v>
      </c>
      <c r="X29" s="256">
        <v>0</v>
      </c>
      <c r="Y29" s="256">
        <v>985</v>
      </c>
      <c r="Z29" s="256">
        <v>1135</v>
      </c>
      <c r="AA29" s="256">
        <v>1185</v>
      </c>
      <c r="AB29" s="256">
        <v>1169</v>
      </c>
      <c r="AC29" s="201" t="s">
        <v>91</v>
      </c>
      <c r="AD29" s="201" t="s">
        <v>91</v>
      </c>
      <c r="AE29" s="201" t="s">
        <v>91</v>
      </c>
      <c r="AF29" s="202" t="s">
        <v>91</v>
      </c>
      <c r="AG29" s="202">
        <v>32197020</v>
      </c>
      <c r="AH29" s="203">
        <f t="shared" si="9"/>
        <v>1254</v>
      </c>
      <c r="AI29" s="204">
        <f t="shared" si="7"/>
        <v>224.52999104744853</v>
      </c>
      <c r="AJ29" s="205">
        <v>0</v>
      </c>
      <c r="AK29" s="205">
        <v>1</v>
      </c>
      <c r="AL29" s="205">
        <v>1</v>
      </c>
      <c r="AM29" s="205">
        <v>1</v>
      </c>
      <c r="AN29" s="205">
        <v>1</v>
      </c>
      <c r="AO29" s="205">
        <v>0</v>
      </c>
      <c r="AP29" s="256">
        <v>7072182</v>
      </c>
      <c r="AQ29" s="256">
        <f t="shared" si="8"/>
        <v>0</v>
      </c>
      <c r="AR29" s="206"/>
      <c r="AS29" s="207" t="s">
        <v>114</v>
      </c>
      <c r="AY29" s="257"/>
    </row>
    <row r="30" spans="1:51" x14ac:dyDescent="0.25">
      <c r="B30" s="190">
        <v>2.7916666666666701</v>
      </c>
      <c r="C30" s="190">
        <v>0.83333333333333703</v>
      </c>
      <c r="D30" s="191">
        <v>11</v>
      </c>
      <c r="E30" s="192">
        <f t="shared" si="0"/>
        <v>7.746478873239437</v>
      </c>
      <c r="F30" s="255">
        <v>76</v>
      </c>
      <c r="G30" s="192">
        <f t="shared" si="1"/>
        <v>53.521126760563384</v>
      </c>
      <c r="H30" s="193" t="s">
        <v>89</v>
      </c>
      <c r="I30" s="193">
        <f t="shared" si="2"/>
        <v>50</v>
      </c>
      <c r="J30" s="194">
        <f t="shared" si="13"/>
        <v>51.408450704225352</v>
      </c>
      <c r="K30" s="193">
        <f t="shared" si="12"/>
        <v>55.633802816901408</v>
      </c>
      <c r="L30" s="195">
        <v>18</v>
      </c>
      <c r="M30" s="196" t="s">
        <v>101</v>
      </c>
      <c r="N30" s="196">
        <v>16.600000000000001</v>
      </c>
      <c r="O30" s="197">
        <v>130</v>
      </c>
      <c r="P30" s="197">
        <v>132</v>
      </c>
      <c r="Q30" s="197">
        <v>13145730</v>
      </c>
      <c r="R30" s="198">
        <f t="shared" si="3"/>
        <v>5287</v>
      </c>
      <c r="S30" s="199">
        <f t="shared" si="4"/>
        <v>126.88800000000001</v>
      </c>
      <c r="T30" s="199">
        <f t="shared" si="5"/>
        <v>5.2869999999999999</v>
      </c>
      <c r="U30" s="200">
        <v>4.2</v>
      </c>
      <c r="V30" s="200">
        <f t="shared" si="6"/>
        <v>4.2</v>
      </c>
      <c r="W30" s="262" t="s">
        <v>153</v>
      </c>
      <c r="X30" s="256">
        <v>0</v>
      </c>
      <c r="Y30" s="256">
        <v>1059</v>
      </c>
      <c r="Z30" s="256">
        <v>1196</v>
      </c>
      <c r="AA30" s="256">
        <v>0</v>
      </c>
      <c r="AB30" s="256">
        <v>1199</v>
      </c>
      <c r="AC30" s="201" t="s">
        <v>91</v>
      </c>
      <c r="AD30" s="201" t="s">
        <v>91</v>
      </c>
      <c r="AE30" s="201" t="s">
        <v>91</v>
      </c>
      <c r="AF30" s="202" t="s">
        <v>91</v>
      </c>
      <c r="AG30" s="202">
        <v>32198073</v>
      </c>
      <c r="AH30" s="203">
        <f t="shared" si="9"/>
        <v>1053</v>
      </c>
      <c r="AI30" s="204">
        <f t="shared" si="7"/>
        <v>199.16777000189143</v>
      </c>
      <c r="AJ30" s="205">
        <v>0</v>
      </c>
      <c r="AK30" s="205">
        <v>1</v>
      </c>
      <c r="AL30" s="205">
        <v>1</v>
      </c>
      <c r="AM30" s="205">
        <v>0</v>
      </c>
      <c r="AN30" s="205">
        <v>1</v>
      </c>
      <c r="AO30" s="205">
        <v>0</v>
      </c>
      <c r="AP30" s="256">
        <v>7072182</v>
      </c>
      <c r="AQ30" s="256">
        <f t="shared" si="8"/>
        <v>0</v>
      </c>
      <c r="AR30" s="206"/>
      <c r="AS30" s="207" t="s">
        <v>114</v>
      </c>
      <c r="AV30" s="398" t="s">
        <v>118</v>
      </c>
      <c r="AW30" s="398"/>
      <c r="AY30" s="257"/>
    </row>
    <row r="31" spans="1:51" x14ac:dyDescent="0.25">
      <c r="B31" s="190">
        <v>2.8333333333333299</v>
      </c>
      <c r="C31" s="190">
        <v>0.875000000000004</v>
      </c>
      <c r="D31" s="191">
        <v>11</v>
      </c>
      <c r="E31" s="192">
        <f>D31/1.42</f>
        <v>7.746478873239437</v>
      </c>
      <c r="F31" s="255">
        <v>76</v>
      </c>
      <c r="G31" s="192">
        <f t="shared" si="1"/>
        <v>53.521126760563384</v>
      </c>
      <c r="H31" s="193" t="s">
        <v>89</v>
      </c>
      <c r="I31" s="193">
        <f t="shared" si="2"/>
        <v>50</v>
      </c>
      <c r="J31" s="194">
        <f t="shared" si="13"/>
        <v>51.408450704225352</v>
      </c>
      <c r="K31" s="193">
        <f t="shared" si="12"/>
        <v>55.633802816901408</v>
      </c>
      <c r="L31" s="195">
        <v>18</v>
      </c>
      <c r="M31" s="196" t="s">
        <v>101</v>
      </c>
      <c r="N31" s="196">
        <v>16.100000000000001</v>
      </c>
      <c r="O31" s="197">
        <v>117</v>
      </c>
      <c r="P31" s="197">
        <v>125</v>
      </c>
      <c r="Q31" s="197">
        <v>13151018</v>
      </c>
      <c r="R31" s="198">
        <f t="shared" si="3"/>
        <v>5288</v>
      </c>
      <c r="S31" s="199">
        <f t="shared" si="4"/>
        <v>126.91200000000001</v>
      </c>
      <c r="T31" s="199">
        <f t="shared" si="5"/>
        <v>5.2880000000000003</v>
      </c>
      <c r="U31" s="200">
        <v>3.6</v>
      </c>
      <c r="V31" s="200">
        <f t="shared" si="6"/>
        <v>3.6</v>
      </c>
      <c r="W31" s="262" t="s">
        <v>153</v>
      </c>
      <c r="X31" s="256">
        <v>0</v>
      </c>
      <c r="Y31" s="256">
        <v>1027</v>
      </c>
      <c r="Z31" s="256">
        <v>1195</v>
      </c>
      <c r="AA31" s="256">
        <v>0</v>
      </c>
      <c r="AB31" s="256">
        <v>1199</v>
      </c>
      <c r="AC31" s="201" t="s">
        <v>91</v>
      </c>
      <c r="AD31" s="201" t="s">
        <v>91</v>
      </c>
      <c r="AE31" s="201" t="s">
        <v>91</v>
      </c>
      <c r="AF31" s="202" t="s">
        <v>91</v>
      </c>
      <c r="AG31" s="202">
        <v>32199126</v>
      </c>
      <c r="AH31" s="203">
        <f t="shared" si="9"/>
        <v>1053</v>
      </c>
      <c r="AI31" s="204">
        <f t="shared" si="7"/>
        <v>199.13010590015128</v>
      </c>
      <c r="AJ31" s="205">
        <v>0</v>
      </c>
      <c r="AK31" s="205">
        <v>1</v>
      </c>
      <c r="AL31" s="205">
        <v>1</v>
      </c>
      <c r="AM31" s="205">
        <v>0</v>
      </c>
      <c r="AN31" s="205">
        <v>1</v>
      </c>
      <c r="AO31" s="205">
        <v>0</v>
      </c>
      <c r="AP31" s="256">
        <v>7072182</v>
      </c>
      <c r="AQ31" s="256">
        <f t="shared" si="8"/>
        <v>0</v>
      </c>
      <c r="AR31" s="206"/>
      <c r="AS31" s="207" t="s">
        <v>114</v>
      </c>
      <c r="AV31" s="215" t="s">
        <v>30</v>
      </c>
      <c r="AW31" s="215" t="s">
        <v>75</v>
      </c>
      <c r="AY31" s="257"/>
    </row>
    <row r="32" spans="1:51" x14ac:dyDescent="0.25">
      <c r="B32" s="190">
        <v>2.875</v>
      </c>
      <c r="C32" s="190">
        <v>0.91666666666667096</v>
      </c>
      <c r="D32" s="191">
        <v>15</v>
      </c>
      <c r="E32" s="192">
        <f t="shared" si="0"/>
        <v>10.563380281690142</v>
      </c>
      <c r="F32" s="255">
        <v>76</v>
      </c>
      <c r="G32" s="192">
        <f t="shared" si="1"/>
        <v>53.521126760563384</v>
      </c>
      <c r="H32" s="193" t="s">
        <v>89</v>
      </c>
      <c r="I32" s="193">
        <f t="shared" si="2"/>
        <v>50</v>
      </c>
      <c r="J32" s="194">
        <f t="shared" si="13"/>
        <v>51.408450704225352</v>
      </c>
      <c r="K32" s="193">
        <f t="shared" si="12"/>
        <v>55.633802816901408</v>
      </c>
      <c r="L32" s="195">
        <v>14</v>
      </c>
      <c r="M32" s="196" t="s">
        <v>119</v>
      </c>
      <c r="N32" s="196">
        <v>12.6</v>
      </c>
      <c r="O32" s="197">
        <v>119</v>
      </c>
      <c r="P32" s="197">
        <v>127</v>
      </c>
      <c r="Q32" s="197">
        <v>13156121</v>
      </c>
      <c r="R32" s="198">
        <f>Q32-Q31</f>
        <v>5103</v>
      </c>
      <c r="S32" s="199">
        <f t="shared" si="4"/>
        <v>122.47199999999999</v>
      </c>
      <c r="T32" s="199">
        <f t="shared" si="5"/>
        <v>5.1029999999999998</v>
      </c>
      <c r="U32" s="200">
        <v>3.5</v>
      </c>
      <c r="V32" s="200">
        <f t="shared" si="6"/>
        <v>3.5</v>
      </c>
      <c r="W32" s="262" t="s">
        <v>153</v>
      </c>
      <c r="X32" s="256">
        <v>0</v>
      </c>
      <c r="Y32" s="256">
        <v>983</v>
      </c>
      <c r="Z32" s="256">
        <v>0</v>
      </c>
      <c r="AA32" s="256">
        <v>1185</v>
      </c>
      <c r="AB32" s="256">
        <v>1130</v>
      </c>
      <c r="AC32" s="201" t="s">
        <v>91</v>
      </c>
      <c r="AD32" s="201" t="s">
        <v>91</v>
      </c>
      <c r="AE32" s="201" t="s">
        <v>91</v>
      </c>
      <c r="AF32" s="202" t="s">
        <v>91</v>
      </c>
      <c r="AG32" s="202">
        <v>32200122</v>
      </c>
      <c r="AH32" s="203">
        <f t="shared" si="9"/>
        <v>996</v>
      </c>
      <c r="AI32" s="204">
        <f t="shared" si="7"/>
        <v>195.1793062904174</v>
      </c>
      <c r="AJ32" s="205">
        <v>0</v>
      </c>
      <c r="AK32" s="205">
        <v>1</v>
      </c>
      <c r="AL32" s="205">
        <v>0</v>
      </c>
      <c r="AM32" s="205">
        <v>1</v>
      </c>
      <c r="AN32" s="205">
        <v>1</v>
      </c>
      <c r="AO32" s="205">
        <v>0</v>
      </c>
      <c r="AP32" s="256">
        <v>7072182</v>
      </c>
      <c r="AQ32" s="256">
        <f t="shared" si="8"/>
        <v>0</v>
      </c>
      <c r="AR32" s="208"/>
      <c r="AS32" s="207" t="s">
        <v>114</v>
      </c>
      <c r="AV32" s="216">
        <v>1</v>
      </c>
      <c r="AW32" s="216">
        <f>IFERROR(AV32*VLOOKUP(AV31,AV24:AW28,2,FALSE)/VLOOKUP(AW31,AV24:AW28,2,FALSE),"Enter Unit and Value")</f>
        <v>1.4189189189189189</v>
      </c>
      <c r="AY32" s="257"/>
    </row>
    <row r="33" spans="2:51" x14ac:dyDescent="0.25">
      <c r="B33" s="190">
        <v>2.9166666666666701</v>
      </c>
      <c r="C33" s="190">
        <v>0.95833333333333803</v>
      </c>
      <c r="D33" s="191">
        <v>13</v>
      </c>
      <c r="E33" s="192">
        <f t="shared" si="0"/>
        <v>9.1549295774647899</v>
      </c>
      <c r="F33" s="255">
        <v>66</v>
      </c>
      <c r="G33" s="192">
        <f t="shared" si="1"/>
        <v>46.478873239436624</v>
      </c>
      <c r="H33" s="193" t="s">
        <v>89</v>
      </c>
      <c r="I33" s="193">
        <f>J33-(2/1.42)</f>
        <v>41.549295774647888</v>
      </c>
      <c r="J33" s="194">
        <f t="shared" ref="J33:J34" si="14">(F33-5)/1.42</f>
        <v>42.95774647887324</v>
      </c>
      <c r="K33" s="193">
        <f t="shared" si="12"/>
        <v>47.183098591549296</v>
      </c>
      <c r="L33" s="195">
        <v>14</v>
      </c>
      <c r="M33" s="196" t="s">
        <v>119</v>
      </c>
      <c r="N33" s="196">
        <v>11.9</v>
      </c>
      <c r="O33" s="197">
        <v>113</v>
      </c>
      <c r="P33" s="197">
        <v>97</v>
      </c>
      <c r="Q33" s="197">
        <v>13160306</v>
      </c>
      <c r="R33" s="198">
        <f t="shared" si="3"/>
        <v>4185</v>
      </c>
      <c r="S33" s="199">
        <f t="shared" si="4"/>
        <v>100.44</v>
      </c>
      <c r="T33" s="199">
        <f t="shared" si="5"/>
        <v>4.1849999999999996</v>
      </c>
      <c r="U33" s="200">
        <v>4.0999999999999996</v>
      </c>
      <c r="V33" s="200">
        <f t="shared" si="6"/>
        <v>4.0999999999999996</v>
      </c>
      <c r="W33" s="262" t="s">
        <v>132</v>
      </c>
      <c r="X33" s="256">
        <v>0</v>
      </c>
      <c r="Y33" s="256">
        <v>0</v>
      </c>
      <c r="Z33" s="256">
        <v>0</v>
      </c>
      <c r="AA33" s="256">
        <v>1185</v>
      </c>
      <c r="AB33" s="256">
        <v>963</v>
      </c>
      <c r="AC33" s="201" t="s">
        <v>91</v>
      </c>
      <c r="AD33" s="201" t="s">
        <v>91</v>
      </c>
      <c r="AE33" s="201" t="s">
        <v>91</v>
      </c>
      <c r="AF33" s="202" t="s">
        <v>91</v>
      </c>
      <c r="AG33" s="202">
        <v>32200858</v>
      </c>
      <c r="AH33" s="203">
        <f t="shared" si="9"/>
        <v>736</v>
      </c>
      <c r="AI33" s="204">
        <f t="shared" si="7"/>
        <v>175.86618876941461</v>
      </c>
      <c r="AJ33" s="205">
        <v>0</v>
      </c>
      <c r="AK33" s="205">
        <v>0</v>
      </c>
      <c r="AL33" s="205">
        <v>0</v>
      </c>
      <c r="AM33" s="205">
        <v>1</v>
      </c>
      <c r="AN33" s="205">
        <v>1</v>
      </c>
      <c r="AO33" s="205">
        <v>0.25</v>
      </c>
      <c r="AP33" s="256">
        <v>7072686</v>
      </c>
      <c r="AQ33" s="256">
        <f t="shared" si="8"/>
        <v>504</v>
      </c>
      <c r="AR33" s="206"/>
      <c r="AS33" s="207" t="s">
        <v>114</v>
      </c>
      <c r="AY33" s="257"/>
    </row>
    <row r="34" spans="2:51" x14ac:dyDescent="0.25">
      <c r="B34" s="190">
        <v>2.9583333333333299</v>
      </c>
      <c r="C34" s="190">
        <v>1</v>
      </c>
      <c r="D34" s="191">
        <v>18</v>
      </c>
      <c r="E34" s="192">
        <f t="shared" si="0"/>
        <v>12.67605633802817</v>
      </c>
      <c r="F34" s="255">
        <v>66</v>
      </c>
      <c r="G34" s="192">
        <f t="shared" si="1"/>
        <v>46.478873239436624</v>
      </c>
      <c r="H34" s="193" t="s">
        <v>89</v>
      </c>
      <c r="I34" s="193">
        <f t="shared" si="2"/>
        <v>41.549295774647888</v>
      </c>
      <c r="J34" s="194">
        <f t="shared" si="14"/>
        <v>42.95774647887324</v>
      </c>
      <c r="K34" s="193">
        <f t="shared" si="12"/>
        <v>47.183098591549296</v>
      </c>
      <c r="L34" s="195">
        <v>14</v>
      </c>
      <c r="M34" s="196" t="s">
        <v>119</v>
      </c>
      <c r="N34" s="217">
        <v>11.5</v>
      </c>
      <c r="O34" s="197">
        <v>108</v>
      </c>
      <c r="P34" s="197">
        <v>90</v>
      </c>
      <c r="Q34" s="197">
        <v>13164163</v>
      </c>
      <c r="R34" s="198">
        <f t="shared" si="3"/>
        <v>3857</v>
      </c>
      <c r="S34" s="199">
        <f t="shared" si="4"/>
        <v>92.567999999999998</v>
      </c>
      <c r="T34" s="199">
        <f t="shared" si="5"/>
        <v>3.8570000000000002</v>
      </c>
      <c r="U34" s="200">
        <v>4.8</v>
      </c>
      <c r="V34" s="200">
        <f t="shared" si="6"/>
        <v>4.8</v>
      </c>
      <c r="W34" s="262" t="s">
        <v>132</v>
      </c>
      <c r="X34" s="256">
        <v>0</v>
      </c>
      <c r="Y34" s="256">
        <v>0</v>
      </c>
      <c r="Z34" s="256">
        <v>0</v>
      </c>
      <c r="AA34" s="256">
        <v>1185</v>
      </c>
      <c r="AB34" s="256">
        <v>880</v>
      </c>
      <c r="AC34" s="201" t="s">
        <v>91</v>
      </c>
      <c r="AD34" s="201" t="s">
        <v>91</v>
      </c>
      <c r="AE34" s="201" t="s">
        <v>91</v>
      </c>
      <c r="AF34" s="202" t="s">
        <v>91</v>
      </c>
      <c r="AG34" s="202">
        <v>32201512</v>
      </c>
      <c r="AH34" s="203">
        <f t="shared" si="9"/>
        <v>654</v>
      </c>
      <c r="AI34" s="204">
        <f t="shared" si="7"/>
        <v>169.56183562354161</v>
      </c>
      <c r="AJ34" s="205">
        <v>0</v>
      </c>
      <c r="AK34" s="205">
        <v>0</v>
      </c>
      <c r="AL34" s="205">
        <v>0</v>
      </c>
      <c r="AM34" s="205">
        <v>1</v>
      </c>
      <c r="AN34" s="205">
        <v>1</v>
      </c>
      <c r="AO34" s="205">
        <v>0.25</v>
      </c>
      <c r="AP34" s="256">
        <v>7073401</v>
      </c>
      <c r="AQ34" s="256">
        <f t="shared" si="8"/>
        <v>715</v>
      </c>
      <c r="AR34" s="206"/>
      <c r="AS34" s="207" t="s">
        <v>114</v>
      </c>
      <c r="AV34" s="212" t="s">
        <v>120</v>
      </c>
      <c r="AW34" s="218" t="s">
        <v>31</v>
      </c>
      <c r="AY34" s="257"/>
    </row>
    <row r="35" spans="2:51" x14ac:dyDescent="0.25">
      <c r="B35" s="219"/>
      <c r="C35" s="220"/>
      <c r="D35" s="219"/>
      <c r="E35" s="221"/>
      <c r="F35" s="221"/>
      <c r="G35" s="222"/>
      <c r="H35" s="223"/>
      <c r="I35" s="221"/>
      <c r="J35" s="221"/>
      <c r="K35" s="222"/>
      <c r="L35" s="399" t="s">
        <v>121</v>
      </c>
      <c r="M35" s="400"/>
      <c r="N35" s="401"/>
      <c r="O35" s="224"/>
      <c r="P35" s="224">
        <f>AVERAGE(P11:P34)</f>
        <v>124</v>
      </c>
      <c r="Q35" s="225">
        <f>Q34-Q10</f>
        <v>123633</v>
      </c>
      <c r="R35" s="226">
        <f>SUM(R11:R34)</f>
        <v>123633</v>
      </c>
      <c r="S35" s="227">
        <f>AVERAGE(S11:S34)</f>
        <v>123.63300000000002</v>
      </c>
      <c r="T35" s="227">
        <f>SUM(T11:T34)</f>
        <v>123.63299999999998</v>
      </c>
      <c r="U35" s="223"/>
      <c r="V35" s="223"/>
      <c r="W35" s="213" t="s">
        <v>183</v>
      </c>
      <c r="X35" s="228"/>
      <c r="Y35" s="229"/>
      <c r="Z35" s="229"/>
      <c r="AA35" s="229"/>
      <c r="AB35" s="230"/>
      <c r="AC35" s="228"/>
      <c r="AD35" s="229"/>
      <c r="AE35" s="230"/>
      <c r="AF35" s="231"/>
      <c r="AG35" s="232">
        <f>AG34-AG10</f>
        <v>25412</v>
      </c>
      <c r="AH35" s="233">
        <f>SUM(AH11:AH34)</f>
        <v>25412</v>
      </c>
      <c r="AI35" s="234">
        <f>$AH$35/$T35</f>
        <v>205.54382729530144</v>
      </c>
      <c r="AJ35" s="231"/>
      <c r="AK35" s="235"/>
      <c r="AL35" s="235"/>
      <c r="AM35" s="235"/>
      <c r="AN35" s="236"/>
      <c r="AO35" s="237"/>
      <c r="AP35" s="238"/>
      <c r="AQ35" s="239">
        <f>SUM(AQ11:AQ34)</f>
        <v>6461</v>
      </c>
      <c r="AR35" s="240" t="e">
        <f>AVERAGE(AR11:AR34)</f>
        <v>#DIV/0!</v>
      </c>
      <c r="AS35" s="237"/>
      <c r="AV35" s="241" t="s">
        <v>31</v>
      </c>
      <c r="AW35" s="241">
        <v>1</v>
      </c>
      <c r="AY35" s="257"/>
    </row>
    <row r="36" spans="2:51" x14ac:dyDescent="0.25">
      <c r="B36" s="242"/>
      <c r="C36" s="242"/>
      <c r="D36" s="242"/>
      <c r="E36" s="243"/>
      <c r="F36" s="243"/>
      <c r="G36" s="243"/>
      <c r="H36" s="243"/>
      <c r="I36" s="244"/>
      <c r="J36" s="244"/>
      <c r="K36" s="244"/>
      <c r="L36" s="254"/>
      <c r="M36" s="254"/>
      <c r="N36" s="254"/>
      <c r="O36" s="254"/>
      <c r="P36" s="254"/>
      <c r="Q36" s="254"/>
      <c r="R36" s="254"/>
      <c r="S36" s="254"/>
      <c r="T36" s="254"/>
      <c r="U36" s="245"/>
      <c r="V36" s="245"/>
      <c r="W36" s="254"/>
      <c r="X36" s="254"/>
      <c r="Y36" s="254"/>
      <c r="Z36" s="258"/>
      <c r="AA36" s="254"/>
      <c r="AB36" s="254"/>
      <c r="AC36" s="254"/>
      <c r="AD36" s="254"/>
      <c r="AE36" s="254"/>
      <c r="AH36" s="246"/>
      <c r="AM36" s="254"/>
      <c r="AN36" s="254"/>
      <c r="AO36" s="254"/>
      <c r="AP36" s="254"/>
      <c r="AQ36" s="254"/>
      <c r="AR36" s="254"/>
      <c r="AV36" s="241" t="s">
        <v>122</v>
      </c>
      <c r="AW36" s="241">
        <v>41.67</v>
      </c>
      <c r="AY36" s="257"/>
    </row>
    <row r="37" spans="2:51" x14ac:dyDescent="0.25">
      <c r="B37" s="275" t="s">
        <v>123</v>
      </c>
      <c r="C37" s="275"/>
      <c r="D37" s="275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58"/>
      <c r="X37" s="258"/>
      <c r="Y37" s="258"/>
      <c r="Z37" s="258"/>
      <c r="AA37" s="258"/>
      <c r="AB37" s="258"/>
      <c r="AC37" s="258"/>
      <c r="AD37" s="258"/>
      <c r="AE37" s="258"/>
      <c r="AM37" s="169"/>
      <c r="AN37" s="254"/>
      <c r="AO37" s="254"/>
      <c r="AP37" s="254"/>
      <c r="AQ37" s="254"/>
      <c r="AR37" s="258"/>
      <c r="AV37" s="241" t="s">
        <v>124</v>
      </c>
      <c r="AW37" s="241">
        <v>11.574999999999999</v>
      </c>
      <c r="AY37" s="257"/>
    </row>
    <row r="38" spans="2:51" x14ac:dyDescent="0.25">
      <c r="B38" s="295" t="s">
        <v>170</v>
      </c>
      <c r="C38" s="275"/>
      <c r="D38" s="275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58"/>
      <c r="X38" s="258"/>
      <c r="Y38" s="258"/>
      <c r="Z38" s="258"/>
      <c r="AA38" s="258"/>
      <c r="AB38" s="258"/>
      <c r="AC38" s="258"/>
      <c r="AD38" s="258"/>
      <c r="AE38" s="258"/>
      <c r="AM38" s="169"/>
      <c r="AN38" s="254"/>
      <c r="AO38" s="254"/>
      <c r="AP38" s="254"/>
      <c r="AQ38" s="254"/>
      <c r="AR38" s="258"/>
      <c r="AV38" s="247"/>
      <c r="AW38" s="247"/>
      <c r="AY38" s="257"/>
    </row>
    <row r="39" spans="2:51" x14ac:dyDescent="0.25">
      <c r="B39" s="273" t="s">
        <v>131</v>
      </c>
      <c r="C39" s="264"/>
      <c r="D39" s="264"/>
      <c r="E39" s="264"/>
      <c r="F39" s="264"/>
      <c r="G39" s="264"/>
      <c r="H39" s="264"/>
      <c r="I39" s="265"/>
      <c r="J39" s="265"/>
      <c r="K39" s="265"/>
      <c r="L39" s="265"/>
      <c r="M39" s="265"/>
      <c r="N39" s="265"/>
      <c r="O39" s="265"/>
      <c r="P39" s="265"/>
      <c r="Q39" s="265"/>
      <c r="R39" s="265"/>
      <c r="S39" s="263"/>
      <c r="T39" s="263"/>
      <c r="U39" s="263"/>
      <c r="V39" s="263"/>
      <c r="W39" s="258"/>
      <c r="X39" s="258"/>
      <c r="Y39" s="258"/>
      <c r="Z39" s="258"/>
      <c r="AA39" s="258"/>
      <c r="AB39" s="258"/>
      <c r="AC39" s="258"/>
      <c r="AD39" s="258"/>
      <c r="AE39" s="258"/>
      <c r="AM39" s="169"/>
      <c r="AN39" s="254"/>
      <c r="AO39" s="254"/>
      <c r="AP39" s="254"/>
      <c r="AQ39" s="254"/>
      <c r="AR39" s="258"/>
      <c r="AV39" s="247"/>
      <c r="AW39" s="247"/>
      <c r="AY39" s="257"/>
    </row>
    <row r="40" spans="2:51" x14ac:dyDescent="0.25">
      <c r="B40" s="276" t="s">
        <v>141</v>
      </c>
      <c r="C40" s="264"/>
      <c r="D40" s="264"/>
      <c r="E40" s="264"/>
      <c r="F40" s="264"/>
      <c r="G40" s="264"/>
      <c r="H40" s="264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3"/>
      <c r="T40" s="263"/>
      <c r="U40" s="263"/>
      <c r="V40" s="263"/>
      <c r="W40" s="258"/>
      <c r="X40" s="258"/>
      <c r="Y40" s="258"/>
      <c r="Z40" s="258"/>
      <c r="AA40" s="258"/>
      <c r="AB40" s="258"/>
      <c r="AC40" s="258"/>
      <c r="AD40" s="258"/>
      <c r="AE40" s="258"/>
      <c r="AM40" s="169"/>
      <c r="AN40" s="254"/>
      <c r="AO40" s="254"/>
      <c r="AP40" s="254"/>
      <c r="AQ40" s="254"/>
      <c r="AR40" s="258"/>
      <c r="AV40" s="247"/>
      <c r="AW40" s="247"/>
      <c r="AY40" s="257"/>
    </row>
    <row r="41" spans="2:51" x14ac:dyDescent="0.25">
      <c r="B41" s="268" t="s">
        <v>178</v>
      </c>
      <c r="C41" s="264"/>
      <c r="D41" s="264"/>
      <c r="E41" s="264"/>
      <c r="F41" s="264"/>
      <c r="G41" s="264"/>
      <c r="H41" s="264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9"/>
      <c r="T41" s="269"/>
      <c r="U41" s="269"/>
      <c r="V41" s="269"/>
      <c r="W41" s="258"/>
      <c r="X41" s="258"/>
      <c r="Y41" s="258"/>
      <c r="Z41" s="258"/>
      <c r="AA41" s="258"/>
      <c r="AB41" s="258"/>
      <c r="AC41" s="258"/>
      <c r="AD41" s="258"/>
      <c r="AE41" s="258"/>
      <c r="AM41" s="259"/>
      <c r="AN41" s="259"/>
      <c r="AO41" s="259"/>
      <c r="AP41" s="259"/>
      <c r="AQ41" s="259"/>
      <c r="AR41" s="259"/>
      <c r="AS41" s="260"/>
      <c r="AV41" s="257"/>
      <c r="AW41" s="145"/>
      <c r="AX41" s="145"/>
      <c r="AY41" s="145"/>
    </row>
    <row r="42" spans="2:51" x14ac:dyDescent="0.25">
      <c r="B42" s="276" t="s">
        <v>126</v>
      </c>
      <c r="C42" s="264"/>
      <c r="D42" s="264"/>
      <c r="E42" s="274"/>
      <c r="F42" s="274"/>
      <c r="G42" s="274"/>
      <c r="H42" s="264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9"/>
      <c r="T42" s="269"/>
      <c r="U42" s="269"/>
      <c r="V42" s="269"/>
      <c r="W42" s="258"/>
      <c r="X42" s="258"/>
      <c r="Y42" s="258"/>
      <c r="Z42" s="258"/>
      <c r="AA42" s="258"/>
      <c r="AB42" s="258"/>
      <c r="AC42" s="258"/>
      <c r="AD42" s="258"/>
      <c r="AE42" s="258"/>
      <c r="AM42" s="259"/>
      <c r="AN42" s="259"/>
      <c r="AO42" s="259"/>
      <c r="AP42" s="259"/>
      <c r="AQ42" s="259"/>
      <c r="AR42" s="259"/>
      <c r="AS42" s="260"/>
      <c r="AV42" s="257"/>
      <c r="AW42" s="145"/>
      <c r="AX42" s="145"/>
      <c r="AY42" s="145"/>
    </row>
    <row r="43" spans="2:51" x14ac:dyDescent="0.25">
      <c r="B43" s="270" t="s">
        <v>180</v>
      </c>
      <c r="C43" s="264"/>
      <c r="D43" s="264"/>
      <c r="E43" s="264"/>
      <c r="F43" s="264"/>
      <c r="G43" s="264"/>
      <c r="H43" s="264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9"/>
      <c r="T43" s="269"/>
      <c r="U43" s="269"/>
      <c r="V43" s="269"/>
      <c r="W43" s="258"/>
      <c r="X43" s="258"/>
      <c r="Y43" s="258"/>
      <c r="Z43" s="258"/>
      <c r="AA43" s="258"/>
      <c r="AB43" s="258"/>
      <c r="AC43" s="258"/>
      <c r="AD43" s="258"/>
      <c r="AE43" s="258"/>
      <c r="AM43" s="259"/>
      <c r="AN43" s="259"/>
      <c r="AO43" s="259"/>
      <c r="AP43" s="259"/>
      <c r="AQ43" s="259"/>
      <c r="AR43" s="259"/>
      <c r="AS43" s="260"/>
      <c r="AV43" s="257"/>
      <c r="AW43" s="145"/>
      <c r="AX43" s="145"/>
      <c r="AY43" s="145"/>
    </row>
    <row r="44" spans="2:51" x14ac:dyDescent="0.25">
      <c r="B44" s="276" t="s">
        <v>127</v>
      </c>
      <c r="C44" s="264"/>
      <c r="D44" s="264"/>
      <c r="E44" s="264"/>
      <c r="F44" s="264"/>
      <c r="G44" s="264"/>
      <c r="H44" s="264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9"/>
      <c r="T44" s="269"/>
      <c r="U44" s="269"/>
      <c r="V44" s="269"/>
      <c r="W44" s="258"/>
      <c r="X44" s="258"/>
      <c r="Y44" s="258"/>
      <c r="Z44" s="258"/>
      <c r="AA44" s="258"/>
      <c r="AB44" s="258"/>
      <c r="AC44" s="258"/>
      <c r="AD44" s="258"/>
      <c r="AE44" s="258"/>
      <c r="AM44" s="259"/>
      <c r="AN44" s="259"/>
      <c r="AO44" s="259"/>
      <c r="AP44" s="259"/>
      <c r="AQ44" s="259"/>
      <c r="AR44" s="259"/>
      <c r="AS44" s="260"/>
      <c r="AV44" s="257"/>
      <c r="AW44" s="145"/>
      <c r="AX44" s="145"/>
      <c r="AY44" s="145"/>
    </row>
    <row r="45" spans="2:51" x14ac:dyDescent="0.25">
      <c r="B45" s="267" t="s">
        <v>128</v>
      </c>
      <c r="C45" s="264"/>
      <c r="D45" s="264"/>
      <c r="E45" s="264"/>
      <c r="F45" s="264"/>
      <c r="G45" s="264"/>
      <c r="H45" s="264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9"/>
      <c r="T45" s="269"/>
      <c r="U45" s="269"/>
      <c r="V45" s="269"/>
      <c r="W45" s="258"/>
      <c r="X45" s="258"/>
      <c r="Y45" s="258"/>
      <c r="Z45" s="258"/>
      <c r="AA45" s="258"/>
      <c r="AB45" s="258"/>
      <c r="AC45" s="258"/>
      <c r="AD45" s="258"/>
      <c r="AE45" s="258"/>
      <c r="AM45" s="259"/>
      <c r="AN45" s="259"/>
      <c r="AO45" s="259"/>
      <c r="AP45" s="259"/>
      <c r="AQ45" s="259"/>
      <c r="AR45" s="259"/>
      <c r="AS45" s="260"/>
      <c r="AV45" s="257"/>
      <c r="AW45" s="145"/>
      <c r="AX45" s="145"/>
      <c r="AY45" s="145"/>
    </row>
    <row r="46" spans="2:51" x14ac:dyDescent="0.25">
      <c r="B46" s="267" t="s">
        <v>161</v>
      </c>
      <c r="C46" s="264"/>
      <c r="D46" s="264"/>
      <c r="E46" s="264"/>
      <c r="F46" s="264"/>
      <c r="G46" s="264"/>
      <c r="H46" s="264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9"/>
      <c r="T46" s="269"/>
      <c r="U46" s="269"/>
      <c r="V46" s="269"/>
      <c r="W46" s="258"/>
      <c r="X46" s="258"/>
      <c r="Y46" s="258"/>
      <c r="Z46" s="258"/>
      <c r="AA46" s="258"/>
      <c r="AB46" s="258"/>
      <c r="AC46" s="258"/>
      <c r="AD46" s="258"/>
      <c r="AE46" s="258"/>
      <c r="AM46" s="259"/>
      <c r="AN46" s="259"/>
      <c r="AO46" s="259"/>
      <c r="AP46" s="259"/>
      <c r="AQ46" s="259"/>
      <c r="AR46" s="259"/>
      <c r="AS46" s="260"/>
      <c r="AV46" s="257"/>
      <c r="AW46" s="145"/>
      <c r="AX46" s="145"/>
      <c r="AY46" s="145"/>
    </row>
    <row r="47" spans="2:51" x14ac:dyDescent="0.25">
      <c r="B47" s="276" t="s">
        <v>193</v>
      </c>
      <c r="C47" s="264"/>
      <c r="D47" s="264"/>
      <c r="E47" s="264"/>
      <c r="F47" s="264"/>
      <c r="G47" s="264"/>
      <c r="H47" s="264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9"/>
      <c r="U47" s="269"/>
      <c r="V47" s="269"/>
      <c r="W47" s="258"/>
      <c r="X47" s="258"/>
      <c r="Y47" s="258"/>
      <c r="Z47" s="258"/>
      <c r="AA47" s="258"/>
      <c r="AB47" s="258"/>
      <c r="AC47" s="258"/>
      <c r="AD47" s="258"/>
      <c r="AE47" s="258"/>
      <c r="AM47" s="259"/>
      <c r="AN47" s="259"/>
      <c r="AO47" s="259"/>
      <c r="AP47" s="259"/>
      <c r="AQ47" s="259"/>
      <c r="AR47" s="259"/>
      <c r="AS47" s="260"/>
      <c r="AV47" s="257"/>
      <c r="AW47" s="145"/>
      <c r="AX47" s="145"/>
      <c r="AY47" s="145"/>
    </row>
    <row r="48" spans="2:51" x14ac:dyDescent="0.25">
      <c r="B48" s="276" t="s">
        <v>137</v>
      </c>
      <c r="C48" s="264"/>
      <c r="D48" s="264"/>
      <c r="E48" s="264"/>
      <c r="F48" s="264"/>
      <c r="G48" s="264"/>
      <c r="H48" s="264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9"/>
      <c r="U48" s="269"/>
      <c r="V48" s="269"/>
      <c r="W48" s="258"/>
      <c r="X48" s="258"/>
      <c r="Y48" s="258"/>
      <c r="Z48" s="258"/>
      <c r="AA48" s="258"/>
      <c r="AB48" s="258"/>
      <c r="AC48" s="258"/>
      <c r="AD48" s="258"/>
      <c r="AE48" s="258"/>
      <c r="AM48" s="259"/>
      <c r="AN48" s="259"/>
      <c r="AO48" s="259"/>
      <c r="AP48" s="259"/>
      <c r="AQ48" s="259"/>
      <c r="AR48" s="259"/>
      <c r="AS48" s="260"/>
      <c r="AV48" s="257"/>
      <c r="AW48" s="145"/>
      <c r="AX48" s="145"/>
      <c r="AY48" s="145"/>
    </row>
    <row r="49" spans="2:51" x14ac:dyDescent="0.25">
      <c r="B49" s="267" t="s">
        <v>179</v>
      </c>
      <c r="C49" s="264"/>
      <c r="D49" s="264"/>
      <c r="E49" s="264"/>
      <c r="F49" s="264"/>
      <c r="G49" s="264"/>
      <c r="H49" s="264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71"/>
      <c r="T49" s="269"/>
      <c r="U49" s="269"/>
      <c r="V49" s="269"/>
      <c r="W49" s="258"/>
      <c r="X49" s="258"/>
      <c r="Y49" s="258"/>
      <c r="Z49" s="258"/>
      <c r="AA49" s="258"/>
      <c r="AB49" s="258"/>
      <c r="AC49" s="258"/>
      <c r="AD49" s="258"/>
      <c r="AE49" s="258"/>
      <c r="AM49" s="259"/>
      <c r="AN49" s="259"/>
      <c r="AO49" s="259"/>
      <c r="AP49" s="259"/>
      <c r="AQ49" s="259"/>
      <c r="AR49" s="259"/>
      <c r="AS49" s="260"/>
      <c r="AV49" s="257"/>
      <c r="AW49" s="145"/>
      <c r="AX49" s="145"/>
      <c r="AY49" s="145"/>
    </row>
    <row r="50" spans="2:51" x14ac:dyDescent="0.25">
      <c r="B50" s="276" t="s">
        <v>138</v>
      </c>
      <c r="C50" s="264"/>
      <c r="D50" s="264"/>
      <c r="E50" s="264"/>
      <c r="F50" s="264"/>
      <c r="G50" s="264"/>
      <c r="H50" s="264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71"/>
      <c r="T50" s="269"/>
      <c r="U50" s="269"/>
      <c r="V50" s="269"/>
      <c r="W50" s="258"/>
      <c r="X50" s="258"/>
      <c r="Y50" s="258"/>
      <c r="Z50" s="258"/>
      <c r="AA50" s="258"/>
      <c r="AB50" s="258"/>
      <c r="AC50" s="258"/>
      <c r="AD50" s="258"/>
      <c r="AE50" s="258"/>
      <c r="AM50" s="259"/>
      <c r="AN50" s="259"/>
      <c r="AO50" s="259"/>
      <c r="AP50" s="259"/>
      <c r="AQ50" s="259"/>
      <c r="AR50" s="259"/>
      <c r="AS50" s="260"/>
      <c r="AV50" s="257"/>
      <c r="AW50" s="145"/>
      <c r="AX50" s="145"/>
      <c r="AY50" s="145"/>
    </row>
    <row r="51" spans="2:51" x14ac:dyDescent="0.25">
      <c r="B51" s="284" t="s">
        <v>139</v>
      </c>
      <c r="C51" s="264"/>
      <c r="D51" s="264"/>
      <c r="E51" s="264"/>
      <c r="F51" s="264"/>
      <c r="G51" s="264"/>
      <c r="H51" s="264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9"/>
      <c r="U51" s="269"/>
      <c r="V51" s="269"/>
      <c r="W51" s="258"/>
      <c r="X51" s="258"/>
      <c r="Y51" s="258"/>
      <c r="Z51" s="258"/>
      <c r="AA51" s="258"/>
      <c r="AB51" s="258"/>
      <c r="AC51" s="258"/>
      <c r="AD51" s="258"/>
      <c r="AE51" s="258"/>
      <c r="AM51" s="259"/>
      <c r="AN51" s="259"/>
      <c r="AO51" s="259"/>
      <c r="AP51" s="259"/>
      <c r="AQ51" s="259"/>
      <c r="AR51" s="259"/>
      <c r="AS51" s="260"/>
      <c r="AV51" s="257"/>
      <c r="AW51" s="145"/>
      <c r="AX51" s="145"/>
      <c r="AY51" s="145"/>
    </row>
    <row r="52" spans="2:51" x14ac:dyDescent="0.25">
      <c r="B52" s="270" t="s">
        <v>142</v>
      </c>
      <c r="C52" s="264"/>
      <c r="D52" s="264"/>
      <c r="E52" s="264"/>
      <c r="F52" s="264"/>
      <c r="G52" s="264"/>
      <c r="H52" s="264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9"/>
      <c r="U52" s="269"/>
      <c r="V52" s="269"/>
      <c r="W52" s="258"/>
      <c r="X52" s="258"/>
      <c r="Y52" s="258"/>
      <c r="Z52" s="258"/>
      <c r="AA52" s="258"/>
      <c r="AB52" s="258"/>
      <c r="AC52" s="258"/>
      <c r="AD52" s="258"/>
      <c r="AE52" s="258"/>
      <c r="AM52" s="259"/>
      <c r="AN52" s="259"/>
      <c r="AO52" s="259"/>
      <c r="AP52" s="259"/>
      <c r="AQ52" s="259"/>
      <c r="AR52" s="259"/>
      <c r="AS52" s="260"/>
      <c r="AV52" s="257"/>
      <c r="AW52" s="145"/>
      <c r="AX52" s="145"/>
      <c r="AY52" s="145"/>
    </row>
    <row r="53" spans="2:51" x14ac:dyDescent="0.25">
      <c r="B53" s="270" t="s">
        <v>182</v>
      </c>
      <c r="C53" s="264"/>
      <c r="D53" s="264"/>
      <c r="E53" s="264"/>
      <c r="F53" s="264"/>
      <c r="G53" s="264"/>
      <c r="H53" s="264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71"/>
      <c r="U53" s="271"/>
      <c r="V53" s="271"/>
      <c r="W53" s="258"/>
      <c r="X53" s="258"/>
      <c r="Y53" s="258"/>
      <c r="Z53" s="258"/>
      <c r="AA53" s="258"/>
      <c r="AB53" s="258"/>
      <c r="AC53" s="258"/>
      <c r="AD53" s="258"/>
      <c r="AE53" s="258"/>
      <c r="AM53" s="259"/>
      <c r="AN53" s="259"/>
      <c r="AO53" s="259"/>
      <c r="AP53" s="259"/>
      <c r="AQ53" s="259"/>
      <c r="AR53" s="259"/>
      <c r="AS53" s="260"/>
      <c r="AV53" s="257"/>
      <c r="AW53" s="145"/>
      <c r="AX53" s="145"/>
      <c r="AY53" s="145"/>
    </row>
    <row r="54" spans="2:51" x14ac:dyDescent="0.25">
      <c r="B54" s="276" t="s">
        <v>192</v>
      </c>
      <c r="C54" s="264"/>
      <c r="D54" s="264"/>
      <c r="E54" s="264"/>
      <c r="F54" s="264"/>
      <c r="G54" s="264"/>
      <c r="H54" s="264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71"/>
      <c r="U54" s="250"/>
      <c r="V54" s="250"/>
      <c r="W54" s="258"/>
      <c r="X54" s="258"/>
      <c r="Y54" s="258"/>
      <c r="Z54" s="258"/>
      <c r="AA54" s="258"/>
      <c r="AB54" s="258"/>
      <c r="AC54" s="258"/>
      <c r="AD54" s="258"/>
      <c r="AE54" s="258"/>
      <c r="AM54" s="259"/>
      <c r="AN54" s="259"/>
      <c r="AO54" s="259"/>
      <c r="AP54" s="259"/>
      <c r="AQ54" s="259"/>
      <c r="AR54" s="259"/>
      <c r="AS54" s="260"/>
      <c r="AV54" s="257"/>
      <c r="AW54" s="145"/>
      <c r="AX54" s="145"/>
      <c r="AY54" s="145"/>
    </row>
    <row r="55" spans="2:51" x14ac:dyDescent="0.25">
      <c r="B55" s="272" t="s">
        <v>140</v>
      </c>
      <c r="C55" s="264"/>
      <c r="D55" s="264"/>
      <c r="E55" s="264"/>
      <c r="F55" s="264"/>
      <c r="G55" s="264"/>
      <c r="H55" s="264"/>
      <c r="I55" s="264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71"/>
      <c r="U55" s="250"/>
      <c r="V55" s="250"/>
      <c r="W55" s="258"/>
      <c r="X55" s="258"/>
      <c r="Y55" s="258"/>
      <c r="Z55" s="258"/>
      <c r="AA55" s="258"/>
      <c r="AB55" s="258"/>
      <c r="AC55" s="258"/>
      <c r="AD55" s="258"/>
      <c r="AE55" s="258"/>
      <c r="AM55" s="259"/>
      <c r="AN55" s="259"/>
      <c r="AO55" s="259"/>
      <c r="AP55" s="259"/>
      <c r="AQ55" s="259"/>
      <c r="AR55" s="259"/>
      <c r="AS55" s="260"/>
      <c r="AV55" s="257"/>
      <c r="AW55" s="145"/>
      <c r="AX55" s="145"/>
      <c r="AY55" s="145"/>
    </row>
    <row r="56" spans="2:51" x14ac:dyDescent="0.25">
      <c r="B56" s="278" t="s">
        <v>181</v>
      </c>
      <c r="C56" s="264"/>
      <c r="D56" s="264"/>
      <c r="E56" s="264"/>
      <c r="F56" s="264"/>
      <c r="G56" s="264"/>
      <c r="H56" s="264"/>
      <c r="I56" s="264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71"/>
      <c r="U56" s="250"/>
      <c r="V56" s="250"/>
      <c r="W56" s="258"/>
      <c r="X56" s="258"/>
      <c r="Y56" s="258"/>
      <c r="Z56" s="258"/>
      <c r="AA56" s="258"/>
      <c r="AB56" s="258"/>
      <c r="AC56" s="258"/>
      <c r="AD56" s="258"/>
      <c r="AE56" s="258"/>
      <c r="AM56" s="259"/>
      <c r="AN56" s="259"/>
      <c r="AO56" s="259"/>
      <c r="AP56" s="259"/>
      <c r="AQ56" s="259"/>
      <c r="AR56" s="259"/>
      <c r="AS56" s="260"/>
      <c r="AV56" s="257"/>
      <c r="AW56" s="145"/>
      <c r="AX56" s="145"/>
      <c r="AY56" s="145"/>
    </row>
    <row r="57" spans="2:51" x14ac:dyDescent="0.25">
      <c r="B57" s="278" t="s">
        <v>184</v>
      </c>
      <c r="C57" s="264"/>
      <c r="D57" s="264"/>
      <c r="E57" s="264"/>
      <c r="F57" s="264"/>
      <c r="G57" s="264"/>
      <c r="H57" s="264"/>
      <c r="I57" s="264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71"/>
      <c r="U57" s="250"/>
      <c r="V57" s="250"/>
      <c r="W57" s="258"/>
      <c r="X57" s="258"/>
      <c r="Y57" s="258"/>
      <c r="Z57" s="258"/>
      <c r="AA57" s="258"/>
      <c r="AB57" s="258"/>
      <c r="AC57" s="258"/>
      <c r="AD57" s="258"/>
      <c r="AE57" s="258"/>
      <c r="AM57" s="259"/>
      <c r="AN57" s="259"/>
      <c r="AO57" s="259"/>
      <c r="AP57" s="259"/>
      <c r="AQ57" s="259"/>
      <c r="AR57" s="259"/>
      <c r="AS57" s="260"/>
      <c r="AV57" s="257"/>
      <c r="AW57" s="145"/>
      <c r="AX57" s="145"/>
      <c r="AY57" s="145"/>
    </row>
    <row r="58" spans="2:51" x14ac:dyDescent="0.25">
      <c r="B58" s="277" t="s">
        <v>129</v>
      </c>
      <c r="C58" s="267"/>
      <c r="D58" s="264"/>
      <c r="E58" s="264"/>
      <c r="F58" s="264"/>
      <c r="G58" s="264"/>
      <c r="H58" s="264"/>
      <c r="I58" s="264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71"/>
      <c r="U58" s="250"/>
      <c r="V58" s="250"/>
      <c r="W58" s="258"/>
      <c r="X58" s="258"/>
      <c r="Y58" s="258"/>
      <c r="Z58" s="258"/>
      <c r="AA58" s="258"/>
      <c r="AB58" s="258"/>
      <c r="AC58" s="258"/>
      <c r="AD58" s="258"/>
      <c r="AE58" s="258"/>
      <c r="AM58" s="259"/>
      <c r="AN58" s="259"/>
      <c r="AO58" s="259"/>
      <c r="AP58" s="259"/>
      <c r="AQ58" s="259"/>
      <c r="AR58" s="259"/>
      <c r="AS58" s="260"/>
      <c r="AV58" s="257"/>
      <c r="AW58" s="145"/>
      <c r="AX58" s="145"/>
      <c r="AY58" s="145"/>
    </row>
    <row r="59" spans="2:51" x14ac:dyDescent="0.25">
      <c r="B59" s="277" t="s">
        <v>148</v>
      </c>
      <c r="C59" s="267"/>
      <c r="D59" s="264"/>
      <c r="E59" s="264"/>
      <c r="F59" s="264"/>
      <c r="G59" s="264"/>
      <c r="H59" s="264"/>
      <c r="I59" s="264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71"/>
      <c r="U59" s="250"/>
      <c r="V59" s="250"/>
      <c r="W59" s="258"/>
      <c r="X59" s="258"/>
      <c r="Y59" s="258"/>
      <c r="Z59" s="252"/>
      <c r="AA59" s="258"/>
      <c r="AB59" s="258"/>
      <c r="AC59" s="258"/>
      <c r="AD59" s="258"/>
      <c r="AE59" s="258"/>
      <c r="AM59" s="259"/>
      <c r="AN59" s="259"/>
      <c r="AO59" s="259"/>
      <c r="AP59" s="259"/>
      <c r="AQ59" s="259"/>
      <c r="AR59" s="259"/>
      <c r="AS59" s="260"/>
      <c r="AV59" s="257"/>
      <c r="AW59" s="145"/>
      <c r="AX59" s="145"/>
      <c r="AY59" s="145"/>
    </row>
    <row r="60" spans="2:51" x14ac:dyDescent="0.25">
      <c r="B60" s="277" t="s">
        <v>130</v>
      </c>
      <c r="C60" s="261"/>
      <c r="D60" s="248"/>
      <c r="E60" s="264"/>
      <c r="F60" s="264"/>
      <c r="G60" s="264"/>
      <c r="H60" s="264"/>
      <c r="I60" s="248"/>
      <c r="J60" s="265"/>
      <c r="K60" s="265"/>
      <c r="L60" s="265"/>
      <c r="M60" s="265"/>
      <c r="N60" s="265"/>
      <c r="O60" s="265"/>
      <c r="P60" s="265"/>
      <c r="Q60" s="265"/>
      <c r="R60" s="265"/>
      <c r="S60" s="252"/>
      <c r="T60" s="252"/>
      <c r="U60" s="252"/>
      <c r="V60" s="252"/>
      <c r="W60" s="252"/>
      <c r="X60" s="252"/>
      <c r="Y60" s="252"/>
      <c r="Z60" s="251"/>
      <c r="AA60" s="252"/>
      <c r="AB60" s="252"/>
      <c r="AC60" s="252"/>
      <c r="AD60" s="252"/>
      <c r="AE60" s="252"/>
      <c r="AF60" s="252"/>
      <c r="AG60" s="252"/>
      <c r="AH60" s="252"/>
      <c r="AI60" s="252"/>
      <c r="AJ60" s="252"/>
      <c r="AK60" s="252"/>
      <c r="AL60" s="252"/>
      <c r="AM60" s="252"/>
      <c r="AN60" s="252"/>
      <c r="AO60" s="252"/>
      <c r="AP60" s="252"/>
      <c r="AQ60" s="252"/>
      <c r="AR60" s="252"/>
      <c r="AS60" s="252"/>
      <c r="AT60" s="252"/>
      <c r="AU60" s="252"/>
      <c r="AV60" s="257"/>
      <c r="AW60" s="145"/>
      <c r="AX60" s="145"/>
      <c r="AY60" s="145"/>
    </row>
    <row r="61" spans="2:51" x14ac:dyDescent="0.25">
      <c r="B61" s="147"/>
      <c r="C61" s="276"/>
      <c r="D61" s="248"/>
      <c r="E61" s="264"/>
      <c r="F61" s="264"/>
      <c r="G61" s="264"/>
      <c r="H61" s="264"/>
      <c r="I61" s="248"/>
      <c r="J61" s="252"/>
      <c r="K61" s="252"/>
      <c r="L61" s="252"/>
      <c r="M61" s="252"/>
      <c r="N61" s="252"/>
      <c r="O61" s="252"/>
      <c r="P61" s="252"/>
      <c r="Q61" s="252"/>
      <c r="R61" s="252"/>
      <c r="S61" s="252"/>
      <c r="T61" s="252"/>
      <c r="U61" s="252"/>
      <c r="V61" s="252"/>
      <c r="W61" s="251"/>
      <c r="X61" s="251"/>
      <c r="Y61" s="251"/>
      <c r="Z61" s="258"/>
      <c r="AA61" s="251"/>
      <c r="AB61" s="251"/>
      <c r="AC61" s="251"/>
      <c r="AD61" s="251"/>
      <c r="AE61" s="251"/>
      <c r="AF61" s="251"/>
      <c r="AG61" s="251"/>
      <c r="AH61" s="251"/>
      <c r="AI61" s="251"/>
      <c r="AJ61" s="251"/>
      <c r="AK61" s="251"/>
      <c r="AL61" s="251"/>
      <c r="AM61" s="251"/>
      <c r="AN61" s="251"/>
      <c r="AO61" s="251"/>
      <c r="AP61" s="251"/>
      <c r="AQ61" s="251"/>
      <c r="AR61" s="251"/>
      <c r="AS61" s="251"/>
      <c r="AT61" s="251"/>
      <c r="AU61" s="251"/>
      <c r="AV61" s="257"/>
      <c r="AW61" s="145"/>
      <c r="AX61" s="145"/>
      <c r="AY61" s="145"/>
    </row>
    <row r="62" spans="2:51" x14ac:dyDescent="0.25">
      <c r="B62" s="147"/>
      <c r="C62" s="276"/>
      <c r="D62" s="264"/>
      <c r="E62" s="248"/>
      <c r="F62" s="264"/>
      <c r="G62" s="248"/>
      <c r="H62" s="248"/>
      <c r="I62" s="264"/>
      <c r="J62" s="252"/>
      <c r="K62" s="252"/>
      <c r="L62" s="252"/>
      <c r="M62" s="252"/>
      <c r="N62" s="252"/>
      <c r="O62" s="252"/>
      <c r="P62" s="252"/>
      <c r="Q62" s="252"/>
      <c r="R62" s="252"/>
      <c r="S62" s="265"/>
      <c r="T62" s="271"/>
      <c r="U62" s="250"/>
      <c r="V62" s="250"/>
      <c r="W62" s="258"/>
      <c r="X62" s="258"/>
      <c r="Y62" s="258"/>
      <c r="Z62" s="258"/>
      <c r="AA62" s="258"/>
      <c r="AB62" s="258"/>
      <c r="AC62" s="258"/>
      <c r="AD62" s="258"/>
      <c r="AE62" s="258"/>
      <c r="AM62" s="259"/>
      <c r="AN62" s="259"/>
      <c r="AO62" s="259"/>
      <c r="AP62" s="259"/>
      <c r="AQ62" s="259"/>
      <c r="AR62" s="259"/>
      <c r="AS62" s="260"/>
      <c r="AV62" s="257"/>
      <c r="AW62" s="145"/>
      <c r="AX62" s="145"/>
      <c r="AY62" s="145"/>
    </row>
    <row r="63" spans="2:51" x14ac:dyDescent="0.25">
      <c r="B63" s="249"/>
      <c r="C63" s="267"/>
      <c r="D63" s="264"/>
      <c r="E63" s="248"/>
      <c r="F63" s="248"/>
      <c r="G63" s="248"/>
      <c r="H63" s="248"/>
      <c r="I63" s="264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71"/>
      <c r="U63" s="250"/>
      <c r="V63" s="250"/>
      <c r="W63" s="258"/>
      <c r="X63" s="258"/>
      <c r="Y63" s="258"/>
      <c r="Z63" s="258"/>
      <c r="AA63" s="258"/>
      <c r="AB63" s="258"/>
      <c r="AC63" s="258"/>
      <c r="AD63" s="258"/>
      <c r="AE63" s="258"/>
      <c r="AM63" s="259"/>
      <c r="AN63" s="259"/>
      <c r="AO63" s="259"/>
      <c r="AP63" s="259"/>
      <c r="AQ63" s="259"/>
      <c r="AR63" s="259"/>
      <c r="AS63" s="260"/>
      <c r="AV63" s="257"/>
      <c r="AW63" s="145"/>
      <c r="AX63" s="145"/>
      <c r="AY63" s="145"/>
    </row>
    <row r="64" spans="2:51" x14ac:dyDescent="0.25">
      <c r="B64" s="249"/>
      <c r="C64" s="267"/>
      <c r="D64" s="264"/>
      <c r="E64" s="264"/>
      <c r="F64" s="248"/>
      <c r="G64" s="264"/>
      <c r="H64" s="264"/>
      <c r="I64" s="264"/>
      <c r="J64" s="265"/>
      <c r="K64" s="265"/>
      <c r="L64" s="265"/>
      <c r="M64" s="265"/>
      <c r="N64" s="265"/>
      <c r="O64" s="265"/>
      <c r="P64" s="265"/>
      <c r="Q64" s="265"/>
      <c r="R64" s="265"/>
      <c r="S64" s="265"/>
      <c r="T64" s="271"/>
      <c r="U64" s="250"/>
      <c r="V64" s="250"/>
      <c r="W64" s="258"/>
      <c r="X64" s="258"/>
      <c r="Y64" s="258"/>
      <c r="Z64" s="258"/>
      <c r="AA64" s="258"/>
      <c r="AB64" s="258"/>
      <c r="AC64" s="258"/>
      <c r="AD64" s="258"/>
      <c r="AE64" s="258"/>
      <c r="AM64" s="259"/>
      <c r="AN64" s="259"/>
      <c r="AO64" s="259"/>
      <c r="AP64" s="259"/>
      <c r="AQ64" s="259"/>
      <c r="AR64" s="259"/>
      <c r="AS64" s="260"/>
      <c r="AV64" s="257"/>
      <c r="AW64" s="145"/>
      <c r="AX64" s="145"/>
      <c r="AY64" s="145"/>
    </row>
    <row r="65" spans="1:51" x14ac:dyDescent="0.25">
      <c r="B65" s="249"/>
      <c r="C65" s="252"/>
      <c r="D65" s="264"/>
      <c r="E65" s="264"/>
      <c r="F65" s="264"/>
      <c r="G65" s="264"/>
      <c r="H65" s="264"/>
      <c r="I65" s="264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71"/>
      <c r="U65" s="250"/>
      <c r="V65" s="250"/>
      <c r="W65" s="258"/>
      <c r="X65" s="258"/>
      <c r="Y65" s="258"/>
      <c r="Z65" s="258"/>
      <c r="AA65" s="258"/>
      <c r="AB65" s="258"/>
      <c r="AC65" s="258"/>
      <c r="AD65" s="258"/>
      <c r="AE65" s="258"/>
      <c r="AM65" s="259"/>
      <c r="AN65" s="259"/>
      <c r="AO65" s="259"/>
      <c r="AP65" s="259"/>
      <c r="AQ65" s="259"/>
      <c r="AR65" s="259"/>
      <c r="AS65" s="260"/>
      <c r="AV65" s="257"/>
      <c r="AW65" s="145"/>
      <c r="AX65" s="145"/>
      <c r="AY65" s="145"/>
    </row>
    <row r="66" spans="1:51" x14ac:dyDescent="0.25">
      <c r="B66" s="249"/>
      <c r="C66" s="276"/>
      <c r="D66" s="252"/>
      <c r="E66" s="264"/>
      <c r="F66" s="264"/>
      <c r="G66" s="264"/>
      <c r="H66" s="264"/>
      <c r="I66" s="252"/>
      <c r="J66" s="265"/>
      <c r="K66" s="265"/>
      <c r="L66" s="265"/>
      <c r="M66" s="265"/>
      <c r="N66" s="265"/>
      <c r="O66" s="265"/>
      <c r="P66" s="265"/>
      <c r="Q66" s="265"/>
      <c r="R66" s="265"/>
      <c r="S66" s="265"/>
      <c r="T66" s="271"/>
      <c r="U66" s="250"/>
      <c r="V66" s="250"/>
      <c r="W66" s="258"/>
      <c r="X66" s="258"/>
      <c r="Y66" s="258"/>
      <c r="Z66" s="258"/>
      <c r="AA66" s="258"/>
      <c r="AB66" s="258"/>
      <c r="AC66" s="258"/>
      <c r="AD66" s="258"/>
      <c r="AE66" s="258"/>
      <c r="AM66" s="259"/>
      <c r="AN66" s="259"/>
      <c r="AO66" s="259"/>
      <c r="AP66" s="259"/>
      <c r="AQ66" s="259"/>
      <c r="AR66" s="259"/>
      <c r="AS66" s="260"/>
      <c r="AV66" s="257"/>
      <c r="AW66" s="145"/>
      <c r="AX66" s="145"/>
      <c r="AY66" s="145"/>
    </row>
    <row r="67" spans="1:51" x14ac:dyDescent="0.25">
      <c r="B67" s="252"/>
      <c r="C67" s="267"/>
      <c r="D67" s="252"/>
      <c r="E67" s="264"/>
      <c r="F67" s="264"/>
      <c r="G67" s="264"/>
      <c r="H67" s="264"/>
      <c r="I67" s="252"/>
      <c r="J67" s="265"/>
      <c r="K67" s="265"/>
      <c r="L67" s="265"/>
      <c r="M67" s="265"/>
      <c r="N67" s="265"/>
      <c r="O67" s="265"/>
      <c r="P67" s="265"/>
      <c r="Q67" s="265"/>
      <c r="R67" s="265"/>
      <c r="S67" s="265"/>
      <c r="T67" s="271"/>
      <c r="U67" s="250"/>
      <c r="V67" s="250"/>
      <c r="W67" s="258"/>
      <c r="X67" s="258"/>
      <c r="Y67" s="258"/>
      <c r="Z67" s="258"/>
      <c r="AA67" s="258"/>
      <c r="AB67" s="258"/>
      <c r="AC67" s="258"/>
      <c r="AD67" s="258"/>
      <c r="AE67" s="258"/>
      <c r="AM67" s="259"/>
      <c r="AN67" s="259"/>
      <c r="AO67" s="259"/>
      <c r="AP67" s="259"/>
      <c r="AQ67" s="259"/>
      <c r="AR67" s="259"/>
      <c r="AS67" s="260"/>
      <c r="AU67" s="145"/>
      <c r="AV67" s="257"/>
      <c r="AW67" s="145"/>
      <c r="AX67" s="145"/>
      <c r="AY67" s="145"/>
    </row>
    <row r="68" spans="1:51" x14ac:dyDescent="0.25">
      <c r="B68" s="252"/>
      <c r="C68" s="276"/>
      <c r="D68" s="264"/>
      <c r="E68" s="252"/>
      <c r="F68" s="264"/>
      <c r="G68" s="252"/>
      <c r="H68" s="252"/>
      <c r="I68" s="264"/>
      <c r="J68" s="265"/>
      <c r="K68" s="265"/>
      <c r="L68" s="265"/>
      <c r="M68" s="265"/>
      <c r="N68" s="265"/>
      <c r="O68" s="265"/>
      <c r="P68" s="265"/>
      <c r="Q68" s="265"/>
      <c r="R68" s="265"/>
      <c r="S68" s="265"/>
      <c r="T68" s="271"/>
      <c r="U68" s="250"/>
      <c r="V68" s="250"/>
      <c r="W68" s="258"/>
      <c r="X68" s="258"/>
      <c r="Y68" s="258"/>
      <c r="Z68" s="258"/>
      <c r="AA68" s="258"/>
      <c r="AB68" s="258"/>
      <c r="AC68" s="258"/>
      <c r="AD68" s="258"/>
      <c r="AE68" s="258"/>
      <c r="AM68" s="259"/>
      <c r="AN68" s="259"/>
      <c r="AO68" s="259"/>
      <c r="AP68" s="259"/>
      <c r="AQ68" s="259"/>
      <c r="AR68" s="259"/>
      <c r="AS68" s="260"/>
      <c r="AU68" s="145"/>
      <c r="AV68" s="257"/>
      <c r="AW68" s="145"/>
      <c r="AX68" s="145"/>
      <c r="AY68" s="145"/>
    </row>
    <row r="69" spans="1:51" x14ac:dyDescent="0.25">
      <c r="A69" s="258"/>
      <c r="B69" s="249"/>
      <c r="C69" s="270"/>
      <c r="D69" s="264"/>
      <c r="E69" s="252"/>
      <c r="F69" s="252"/>
      <c r="G69" s="252"/>
      <c r="H69" s="252"/>
      <c r="I69" s="259"/>
      <c r="J69" s="259"/>
      <c r="K69" s="259"/>
      <c r="L69" s="259"/>
      <c r="M69" s="259"/>
      <c r="N69" s="259"/>
      <c r="O69" s="260"/>
      <c r="P69" s="254"/>
      <c r="R69" s="257"/>
      <c r="AS69" s="145"/>
      <c r="AT69" s="145"/>
      <c r="AU69" s="145"/>
      <c r="AV69" s="145"/>
      <c r="AW69" s="145"/>
      <c r="AX69" s="145"/>
      <c r="AY69" s="145"/>
    </row>
    <row r="70" spans="1:51" x14ac:dyDescent="0.25">
      <c r="A70" s="258"/>
      <c r="I70" s="259"/>
      <c r="J70" s="259"/>
      <c r="K70" s="259"/>
      <c r="L70" s="259"/>
      <c r="M70" s="259"/>
      <c r="N70" s="259"/>
      <c r="O70" s="260"/>
      <c r="P70" s="254"/>
      <c r="R70" s="254"/>
      <c r="AS70" s="145"/>
      <c r="AT70" s="145"/>
      <c r="AU70" s="145"/>
      <c r="AV70" s="145"/>
      <c r="AW70" s="145"/>
      <c r="AX70" s="145"/>
      <c r="AY70" s="145"/>
    </row>
    <row r="71" spans="1:51" x14ac:dyDescent="0.25">
      <c r="A71" s="258"/>
      <c r="I71" s="259"/>
      <c r="J71" s="259"/>
      <c r="K71" s="259"/>
      <c r="L71" s="259"/>
      <c r="M71" s="259"/>
      <c r="N71" s="259"/>
      <c r="O71" s="260"/>
      <c r="P71" s="254"/>
      <c r="R71" s="254"/>
      <c r="AS71" s="145"/>
      <c r="AT71" s="145"/>
      <c r="AU71" s="145"/>
      <c r="AV71" s="145"/>
      <c r="AW71" s="145"/>
      <c r="AX71" s="145"/>
      <c r="AY71" s="145"/>
    </row>
    <row r="72" spans="1:51" x14ac:dyDescent="0.25">
      <c r="A72" s="258"/>
      <c r="I72" s="259"/>
      <c r="J72" s="259"/>
      <c r="K72" s="259"/>
      <c r="L72" s="259"/>
      <c r="M72" s="259"/>
      <c r="N72" s="259"/>
      <c r="O72" s="260"/>
      <c r="P72" s="254"/>
      <c r="R72" s="254"/>
      <c r="AS72" s="145"/>
      <c r="AT72" s="145"/>
      <c r="AU72" s="145"/>
      <c r="AV72" s="145"/>
      <c r="AW72" s="145"/>
      <c r="AX72" s="145"/>
      <c r="AY72" s="145"/>
    </row>
    <row r="73" spans="1:51" x14ac:dyDescent="0.25">
      <c r="A73" s="258"/>
      <c r="I73" s="259"/>
      <c r="J73" s="259"/>
      <c r="K73" s="259"/>
      <c r="L73" s="259"/>
      <c r="M73" s="259"/>
      <c r="N73" s="259"/>
      <c r="O73" s="260"/>
      <c r="P73" s="254"/>
      <c r="R73" s="254"/>
      <c r="AS73" s="145"/>
      <c r="AT73" s="145"/>
      <c r="AU73" s="145"/>
      <c r="AV73" s="145"/>
      <c r="AW73" s="145"/>
      <c r="AX73" s="145"/>
      <c r="AY73" s="145"/>
    </row>
    <row r="74" spans="1:51" x14ac:dyDescent="0.25">
      <c r="A74" s="258"/>
      <c r="I74" s="259"/>
      <c r="J74" s="259"/>
      <c r="K74" s="259"/>
      <c r="L74" s="259"/>
      <c r="M74" s="259"/>
      <c r="N74" s="259"/>
      <c r="O74" s="260"/>
      <c r="P74" s="254"/>
      <c r="R74" s="254"/>
      <c r="AS74" s="145"/>
      <c r="AT74" s="145"/>
      <c r="AU74" s="145"/>
      <c r="AV74" s="145"/>
      <c r="AW74" s="145"/>
      <c r="AX74" s="145"/>
      <c r="AY74" s="145"/>
    </row>
    <row r="75" spans="1:51" x14ac:dyDescent="0.25">
      <c r="A75" s="258"/>
      <c r="I75" s="259"/>
      <c r="J75" s="259"/>
      <c r="K75" s="259"/>
      <c r="L75" s="259"/>
      <c r="M75" s="259"/>
      <c r="N75" s="259"/>
      <c r="O75" s="260"/>
      <c r="P75" s="254"/>
      <c r="R75" s="251"/>
      <c r="AS75" s="145"/>
      <c r="AT75" s="145"/>
      <c r="AU75" s="145"/>
      <c r="AV75" s="145"/>
      <c r="AW75" s="145"/>
      <c r="AX75" s="145"/>
      <c r="AY75" s="145"/>
    </row>
    <row r="76" spans="1:51" x14ac:dyDescent="0.25">
      <c r="A76" s="258"/>
      <c r="I76" s="259"/>
      <c r="J76" s="259"/>
      <c r="K76" s="259"/>
      <c r="L76" s="259"/>
      <c r="M76" s="259"/>
      <c r="N76" s="259"/>
      <c r="O76" s="260"/>
      <c r="R76" s="254"/>
      <c r="AS76" s="145"/>
      <c r="AT76" s="145"/>
      <c r="AU76" s="145"/>
      <c r="AV76" s="145"/>
      <c r="AW76" s="145"/>
      <c r="AX76" s="145"/>
      <c r="AY76" s="145"/>
    </row>
    <row r="77" spans="1:51" x14ac:dyDescent="0.25">
      <c r="O77" s="260"/>
      <c r="R77" s="254"/>
      <c r="AS77" s="145"/>
      <c r="AT77" s="145"/>
      <c r="AU77" s="145"/>
      <c r="AV77" s="145"/>
      <c r="AW77" s="145"/>
      <c r="AX77" s="145"/>
      <c r="AY77" s="145"/>
    </row>
    <row r="78" spans="1:51" x14ac:dyDescent="0.25">
      <c r="O78" s="260"/>
      <c r="R78" s="254"/>
      <c r="AS78" s="145"/>
      <c r="AT78" s="145"/>
      <c r="AU78" s="145"/>
      <c r="AV78" s="145"/>
      <c r="AW78" s="145"/>
      <c r="AX78" s="145"/>
      <c r="AY78" s="145"/>
    </row>
    <row r="79" spans="1:51" x14ac:dyDescent="0.25">
      <c r="O79" s="260"/>
      <c r="R79" s="254"/>
      <c r="AS79" s="145"/>
      <c r="AT79" s="145"/>
      <c r="AU79" s="145"/>
      <c r="AV79" s="145"/>
      <c r="AW79" s="145"/>
      <c r="AX79" s="145"/>
      <c r="AY79" s="145"/>
    </row>
    <row r="80" spans="1:51" x14ac:dyDescent="0.25">
      <c r="O80" s="260"/>
      <c r="R80" s="254"/>
      <c r="AS80" s="145"/>
      <c r="AT80" s="145"/>
      <c r="AU80" s="145"/>
      <c r="AV80" s="145"/>
      <c r="AW80" s="145"/>
      <c r="AX80" s="145"/>
      <c r="AY80" s="145"/>
    </row>
    <row r="81" spans="15:51" x14ac:dyDescent="0.25">
      <c r="O81" s="260"/>
      <c r="AS81" s="145"/>
      <c r="AT81" s="145"/>
      <c r="AU81" s="145"/>
      <c r="AV81" s="145"/>
      <c r="AW81" s="145"/>
      <c r="AX81" s="145"/>
      <c r="AY81" s="145"/>
    </row>
    <row r="82" spans="15:51" x14ac:dyDescent="0.25">
      <c r="O82" s="260"/>
      <c r="AS82" s="145"/>
      <c r="AT82" s="145"/>
      <c r="AU82" s="145"/>
      <c r="AV82" s="145"/>
      <c r="AW82" s="145"/>
      <c r="AX82" s="145"/>
      <c r="AY82" s="145"/>
    </row>
    <row r="83" spans="15:51" x14ac:dyDescent="0.25">
      <c r="O83" s="260"/>
      <c r="AS83" s="145"/>
      <c r="AT83" s="145"/>
      <c r="AU83" s="145"/>
      <c r="AV83" s="145"/>
      <c r="AW83" s="145"/>
      <c r="AX83" s="145"/>
      <c r="AY83" s="145"/>
    </row>
    <row r="84" spans="15:51" x14ac:dyDescent="0.25">
      <c r="O84" s="260"/>
      <c r="AS84" s="145"/>
      <c r="AT84" s="145"/>
      <c r="AU84" s="145"/>
      <c r="AV84" s="145"/>
      <c r="AW84" s="145"/>
      <c r="AX84" s="145"/>
      <c r="AY84" s="145"/>
    </row>
    <row r="85" spans="15:51" x14ac:dyDescent="0.25">
      <c r="O85" s="260"/>
      <c r="AS85" s="145"/>
      <c r="AT85" s="145"/>
      <c r="AU85" s="145"/>
      <c r="AV85" s="145"/>
      <c r="AW85" s="145"/>
      <c r="AX85" s="145"/>
      <c r="AY85" s="145"/>
    </row>
    <row r="86" spans="15:51" x14ac:dyDescent="0.25">
      <c r="O86" s="260"/>
      <c r="AS86" s="145"/>
      <c r="AT86" s="145"/>
      <c r="AU86" s="145"/>
      <c r="AV86" s="145"/>
      <c r="AW86" s="145"/>
      <c r="AX86" s="145"/>
      <c r="AY86" s="145"/>
    </row>
    <row r="87" spans="15:51" x14ac:dyDescent="0.25">
      <c r="O87" s="260"/>
      <c r="Q87" s="254"/>
      <c r="AS87" s="145"/>
      <c r="AT87" s="145"/>
      <c r="AU87" s="145"/>
      <c r="AV87" s="145"/>
      <c r="AW87" s="145"/>
      <c r="AX87" s="145"/>
      <c r="AY87" s="145"/>
    </row>
    <row r="88" spans="15:51" x14ac:dyDescent="0.25">
      <c r="O88" s="161"/>
      <c r="P88" s="254"/>
      <c r="Q88" s="254"/>
      <c r="AS88" s="145"/>
      <c r="AT88" s="145"/>
      <c r="AU88" s="145"/>
      <c r="AV88" s="145"/>
      <c r="AW88" s="145"/>
      <c r="AX88" s="145"/>
      <c r="AY88" s="145"/>
    </row>
    <row r="89" spans="15:51" x14ac:dyDescent="0.25">
      <c r="O89" s="161"/>
      <c r="P89" s="254"/>
      <c r="Q89" s="254"/>
      <c r="AS89" s="145"/>
      <c r="AT89" s="145"/>
      <c r="AU89" s="145"/>
      <c r="AV89" s="145"/>
      <c r="AW89" s="145"/>
      <c r="AX89" s="145"/>
      <c r="AY89" s="145"/>
    </row>
    <row r="90" spans="15:51" x14ac:dyDescent="0.25">
      <c r="O90" s="161"/>
      <c r="P90" s="254"/>
      <c r="Q90" s="254"/>
      <c r="AS90" s="145"/>
      <c r="AT90" s="145"/>
      <c r="AU90" s="145"/>
      <c r="AV90" s="145"/>
      <c r="AW90" s="145"/>
      <c r="AX90" s="145"/>
      <c r="AY90" s="145"/>
    </row>
    <row r="91" spans="15:51" x14ac:dyDescent="0.25">
      <c r="O91" s="161"/>
      <c r="P91" s="254"/>
      <c r="Q91" s="254"/>
      <c r="AS91" s="145"/>
      <c r="AT91" s="145"/>
      <c r="AU91" s="145"/>
      <c r="AV91" s="145"/>
      <c r="AW91" s="145"/>
      <c r="AX91" s="145"/>
      <c r="AY91" s="145"/>
    </row>
    <row r="92" spans="15:51" x14ac:dyDescent="0.25">
      <c r="O92" s="161"/>
      <c r="P92" s="254"/>
      <c r="Q92" s="254"/>
      <c r="AS92" s="145"/>
      <c r="AT92" s="145"/>
      <c r="AU92" s="145"/>
      <c r="AV92" s="145"/>
      <c r="AW92" s="145"/>
      <c r="AX92" s="145"/>
      <c r="AY92" s="145"/>
    </row>
    <row r="93" spans="15:51" x14ac:dyDescent="0.25">
      <c r="O93" s="161"/>
      <c r="P93" s="254"/>
      <c r="Q93" s="254"/>
      <c r="AS93" s="145"/>
      <c r="AT93" s="145"/>
      <c r="AU93" s="145"/>
      <c r="AV93" s="145"/>
      <c r="AW93" s="145"/>
      <c r="AX93" s="145"/>
      <c r="AY93" s="145"/>
    </row>
    <row r="94" spans="15:51" x14ac:dyDescent="0.25">
      <c r="O94" s="161"/>
      <c r="P94" s="254"/>
      <c r="Q94" s="254"/>
      <c r="AS94" s="145"/>
      <c r="AT94" s="145"/>
      <c r="AU94" s="145"/>
      <c r="AV94" s="145"/>
      <c r="AW94" s="145"/>
      <c r="AX94" s="145"/>
      <c r="AY94" s="145"/>
    </row>
    <row r="95" spans="15:51" x14ac:dyDescent="0.25">
      <c r="O95" s="161"/>
      <c r="P95" s="254"/>
      <c r="Q95" s="254"/>
      <c r="AS95" s="145"/>
      <c r="AT95" s="145"/>
      <c r="AU95" s="145"/>
      <c r="AV95" s="145"/>
      <c r="AW95" s="145"/>
      <c r="AX95" s="145"/>
      <c r="AY95" s="145"/>
    </row>
    <row r="96" spans="15:51" x14ac:dyDescent="0.25">
      <c r="O96" s="161"/>
      <c r="P96" s="254"/>
      <c r="Q96" s="254"/>
      <c r="AS96" s="145"/>
      <c r="AT96" s="145"/>
      <c r="AU96" s="145"/>
      <c r="AV96" s="145"/>
      <c r="AW96" s="145"/>
      <c r="AX96" s="145"/>
      <c r="AY96" s="145"/>
    </row>
    <row r="97" spans="15:51" x14ac:dyDescent="0.25">
      <c r="O97" s="161"/>
      <c r="P97" s="254"/>
      <c r="Q97" s="254"/>
      <c r="R97" s="254"/>
      <c r="S97" s="254"/>
      <c r="AS97" s="145"/>
      <c r="AT97" s="145"/>
      <c r="AU97" s="145"/>
      <c r="AV97" s="145"/>
      <c r="AW97" s="145"/>
      <c r="AX97" s="145"/>
      <c r="AY97" s="145"/>
    </row>
    <row r="98" spans="15:51" x14ac:dyDescent="0.25">
      <c r="O98" s="161"/>
      <c r="P98" s="254"/>
      <c r="Q98" s="254"/>
      <c r="R98" s="254"/>
      <c r="S98" s="254"/>
      <c r="T98" s="254"/>
      <c r="AS98" s="145"/>
      <c r="AT98" s="145"/>
      <c r="AU98" s="145"/>
      <c r="AV98" s="145"/>
      <c r="AW98" s="145"/>
      <c r="AX98" s="145"/>
      <c r="AY98" s="145"/>
    </row>
    <row r="99" spans="15:51" x14ac:dyDescent="0.25">
      <c r="O99" s="161"/>
      <c r="P99" s="254"/>
      <c r="Q99" s="254"/>
      <c r="R99" s="254"/>
      <c r="S99" s="254"/>
      <c r="T99" s="254"/>
      <c r="AS99" s="145"/>
      <c r="AT99" s="145"/>
      <c r="AU99" s="145"/>
      <c r="AV99" s="145"/>
      <c r="AW99" s="145"/>
      <c r="AX99" s="145"/>
      <c r="AY99" s="145"/>
    </row>
    <row r="100" spans="15:51" x14ac:dyDescent="0.25">
      <c r="O100" s="161"/>
      <c r="P100" s="254"/>
      <c r="T100" s="254"/>
      <c r="AS100" s="145"/>
      <c r="AT100" s="145"/>
      <c r="AU100" s="145"/>
      <c r="AV100" s="145"/>
      <c r="AW100" s="145"/>
      <c r="AX100" s="145"/>
      <c r="AY100" s="145"/>
    </row>
    <row r="101" spans="15:51" x14ac:dyDescent="0.25">
      <c r="O101" s="254"/>
      <c r="Q101" s="254"/>
      <c r="R101" s="254"/>
      <c r="S101" s="254"/>
      <c r="AS101" s="145"/>
      <c r="AT101" s="145"/>
      <c r="AU101" s="145"/>
      <c r="AV101" s="145"/>
      <c r="AW101" s="145"/>
      <c r="AX101" s="145"/>
      <c r="AY101" s="145"/>
    </row>
    <row r="102" spans="15:51" x14ac:dyDescent="0.25">
      <c r="O102" s="161"/>
      <c r="P102" s="254"/>
      <c r="Q102" s="254"/>
      <c r="R102" s="254"/>
      <c r="S102" s="254"/>
      <c r="T102" s="254"/>
      <c r="AS102" s="145"/>
      <c r="AT102" s="145"/>
      <c r="AU102" s="145"/>
      <c r="AV102" s="145"/>
      <c r="AW102" s="145"/>
      <c r="AX102" s="145"/>
      <c r="AY102" s="145"/>
    </row>
    <row r="103" spans="15:51" x14ac:dyDescent="0.25">
      <c r="O103" s="161"/>
      <c r="P103" s="254"/>
      <c r="Q103" s="254"/>
      <c r="R103" s="254"/>
      <c r="S103" s="254"/>
      <c r="T103" s="254"/>
      <c r="U103" s="254"/>
      <c r="AS103" s="145"/>
      <c r="AT103" s="145"/>
      <c r="AU103" s="145"/>
      <c r="AV103" s="145"/>
      <c r="AW103" s="145"/>
      <c r="AX103" s="145"/>
      <c r="AY103" s="145"/>
    </row>
    <row r="104" spans="15:51" x14ac:dyDescent="0.25">
      <c r="O104" s="161"/>
      <c r="P104" s="254"/>
      <c r="T104" s="254"/>
      <c r="U104" s="254"/>
      <c r="AS104" s="145"/>
      <c r="AT104" s="145"/>
      <c r="AU104" s="145"/>
      <c r="AV104" s="145"/>
      <c r="AW104" s="145"/>
      <c r="AX104" s="145"/>
      <c r="AY104" s="145"/>
    </row>
    <row r="116" spans="45:51" x14ac:dyDescent="0.25">
      <c r="AS116" s="145"/>
      <c r="AT116" s="145"/>
      <c r="AU116" s="145"/>
      <c r="AV116" s="145"/>
      <c r="AW116" s="145"/>
      <c r="AX116" s="145"/>
      <c r="AY116" s="145"/>
    </row>
  </sheetData>
  <protectedRanges>
    <protectedRange sqref="N60:R60 B69 S62:T68 B61:B66 N63:R68 T42" name="Range2_12_5_1_1_5"/>
    <protectedRange sqref="L10 L6 D6 D8 AD8 AF8 O8:U8 AJ8:AR8 AF10 AR11:AR34 L24:N31 E23:E34 G23:G34 N32:N34 N10:N23 O16:T34 R11:Y11 AA11:AA15 AC11:AF15 R12:T15 W12:Y15 U12:V34 E11:G22 W16:AG34" name="Range1_16_3_1_1_2"/>
    <protectedRange sqref="I65 J63:M68 J60:M60 I68" name="Range2_2_12_2_1_1_1"/>
    <protectedRange sqref="L16:M23" name="Range1_1_1_1_10_1_1_1_1"/>
    <protectedRange sqref="L32:M34" name="Range1_1_10_1_1_1_1"/>
    <protectedRange sqref="K11:L15 K16:K34 I11:I15 I16:J24 I25:I34 J25" name="Range1_1_2_1_10_2_1_1_1"/>
    <protectedRange sqref="M11:M15" name="Range1_2_1_2_1_10_1_1_1_1"/>
    <protectedRange sqref="G67:H67 F68 E67" name="Range2_2_2_9_2_1_1_1"/>
    <protectedRange sqref="D65 D68:D69" name="Range2_1_1_1_1_1_9_2_1_1_1"/>
    <protectedRange sqref="Q10" name="Range1_17_1_1_1_1"/>
    <protectedRange sqref="AG10" name="Range1_18_1_1_1_1"/>
    <protectedRange sqref="C66 C68" name="Range2_4_1_1_1_1"/>
    <protectedRange sqref="AS16:AS34" name="Range1_1_1_1_1"/>
    <protectedRange sqref="P3:U5" name="Range1_16_1_1_1_1_1"/>
    <protectedRange sqref="C69 C67 C64" name="Range2_1_3_1_1_1"/>
    <protectedRange sqref="H11:H34" name="Range1_1_1_1_1_1_1_1"/>
    <protectedRange sqref="B67:B68 J61:R62 D66:D67 I66:I67 Z59:Z60 S60:Y61 AA60:AU61 E68:E69 G68:H69 F69" name="Range2_2_1_10_1_1_1_2_1"/>
    <protectedRange sqref="C65" name="Range2_2_1_10_2_1_1_1_1"/>
    <protectedRange sqref="G64:H64 D62 F65 E64" name="Range2_12_1_6_1_1_1"/>
    <protectedRange sqref="I62:I64 G65:H66 G60:H60 E65:E66 F66:F67 F60:F61 E60" name="Range2_2_12_1_7_1_1_2"/>
    <protectedRange sqref="D63:D64" name="Range2_1_1_1_1_11_1_2_1_1_2"/>
    <protectedRange sqref="E61 G61:H61 F62" name="Range2_2_2_9_1_1_1_1_1"/>
    <protectedRange sqref="C63" name="Range2_1_1_2_1_1_1"/>
    <protectedRange sqref="C62" name="Range2_1_2_2_1_1_1"/>
    <protectedRange sqref="C61" name="Range2_3_2_1_1_1"/>
    <protectedRange sqref="C60" name="Range2_5_1_1_1_1"/>
    <protectedRange sqref="E62:E63 F63:F64 G62:H63 I60:I61" name="Range2_2_1_1_1_1_1"/>
    <protectedRange sqref="D60:D61" name="Range2_1_1_1_1_1_1_1_1_1"/>
    <protectedRange sqref="AS11:AS15" name="Range1_4_1_1_1_1_1"/>
    <protectedRange sqref="J11:J15 J26:J34" name="Range1_1_2_1_10_1_1_1_1_1"/>
    <protectedRange sqref="R75" name="Range2_2_1_10_1_1_1_1_1_1"/>
    <protectedRange sqref="T41" name="Range2_12_5_1_1_4_2"/>
    <protectedRange sqref="B41:B42" name="Range2_12_5_1_1_1_2"/>
    <protectedRange sqref="E41:H41" name="Range2_2_12_1_7_1_1_1_1"/>
    <protectedRange sqref="D41" name="Range2_3_2_1_3_1_1_2_10_1_1_1_1_1_1"/>
    <protectedRange sqref="C41" name="Range2_1_1_1_1_11_1_2_1_1_1_1"/>
    <protectedRange sqref="S39:S40" name="Range2_12_3_1_1_1_1_1"/>
    <protectedRange sqref="D39:H39 N39:R40" name="Range2_12_1_3_1_1_1_1_1"/>
    <protectedRange sqref="I39:M39 E40:M40" name="Range2_2_12_1_6_1_1_1_1_1"/>
    <protectedRange sqref="D40" name="Range2_1_1_1_1_11_1_1_1_1_1_1_1"/>
    <protectedRange sqref="C40" name="Range2_1_2_1_1_1_1_1_1"/>
    <protectedRange sqref="C39" name="Range2_3_1_1_1_1_1_1"/>
    <protectedRange sqref="S41" name="Range2_12_5_1_1_4_1_1"/>
    <protectedRange sqref="Q41:R41" name="Range2_12_1_5_1_1_1_1_1_1"/>
    <protectedRange sqref="N41:P41" name="Range2_12_1_2_2_1_1_1_1_1_1"/>
    <protectedRange sqref="K41:M41" name="Range2_2_12_1_4_2_1_1_1_1_1_1"/>
    <protectedRange sqref="G42:H42" name="Range2_2_12_1_3_1_1_1_1_1_4_1_1_1"/>
    <protectedRange sqref="E42:F42" name="Range2_2_12_1_7_1_1_3_1_1_1"/>
    <protectedRange sqref="I41:J41" name="Range2_2_12_1_4_2_1_1_1_2_1_1_1"/>
    <protectedRange sqref="S42" name="Range2_12_5_1_1_2_3_1_1"/>
    <protectedRange sqref="Q42:R42" name="Range2_12_1_6_1_1_1_1_2_1_1"/>
    <protectedRange sqref="N42:P42" name="Range2_12_1_2_3_1_1_1_1_2_1_1"/>
    <protectedRange sqref="I42:M42" name="Range2_2_12_1_4_3_1_1_1_1_2_1_1"/>
    <protectedRange sqref="D42" name="Range2_2_12_1_3_1_2_1_1_1_2_1_2_1_1"/>
    <protectedRange sqref="O11:O15" name="Range1_16_3_1_1"/>
    <protectedRange sqref="P11:P15" name="Range1_16_3_1_1_1"/>
    <protectedRange sqref="Q11:Q15" name="Range1_16_3_1_1_3"/>
    <protectedRange sqref="Z11:Z15" name="Range1_16_3_1_1_4"/>
    <protectedRange sqref="AB11:AB15" name="Range1_16_3_1_1_5"/>
    <protectedRange sqref="AG11:AG15" name="Range1_16_3_1_1_6"/>
    <protectedRange sqref="S54:T59 T52:T53" name="Range2_12_5_1_1_5_1"/>
    <protectedRange sqref="R54:R59" name="Range2_12_1_6_1_1_1_1"/>
    <protectedRange sqref="S52:S53" name="Range2_12_2_1_1_1_2_1_1_2_1"/>
    <protectedRange sqref="Q52:R53" name="Range2_12_1_6_1_1_1_2_3_1_1_3_1_1_1_1_1_1_2_1"/>
    <protectedRange sqref="N52:P53" name="Range2_12_1_2_3_1_1_1_2_3_1_1_3_1_1_1_1_1_1_2_1"/>
    <protectedRange sqref="J52:M53" name="Range2_2_12_1_4_3_1_1_1_3_3_1_1_3_1_1_1_1_1_1_2_1"/>
    <protectedRange sqref="I52:I53" name="Range2_2_12_1_7_1_1_5_2_1_1_1_1_1_1_1_1_1_1_1_1_1"/>
    <protectedRange sqref="D52:E53" name="Range2_2_12_1_3_1_2_1_1_1_2_1_1_1_1_3_1_1_1_1_1_1_1_1"/>
    <protectedRange sqref="F52:F53" name="Range2_2_12_1_3_1_2_1_1_1_3_1_1_1_1_1_3_1_1_1_1_1_1_1_1"/>
    <protectedRange sqref="T50:T51" name="Range2_12_5_1_1_3_1_1"/>
    <protectedRange sqref="S50" name="Range2_12_4_1_1_1_4_2_2_2_1_1"/>
    <protectedRange sqref="Q50:R50" name="Range2_12_1_6_1_1_1_2_3_2_1_1_3_1_1"/>
    <protectedRange sqref="N50:P50" name="Range2_12_1_2_3_1_1_1_2_3_2_1_1_3_1_1"/>
    <protectedRange sqref="K50:M50" name="Range2_2_12_1_4_3_1_1_1_3_3_2_1_1_3_1_1"/>
    <protectedRange sqref="J50" name="Range2_2_12_1_4_3_1_1_1_3_2_1_2_2_1_1"/>
    <protectedRange sqref="S51" name="Range2_12_2_1_1_1_2_1_1_1_1_1"/>
    <protectedRange sqref="G50:H51" name="Range2_2_12_1_3_1_2_1_1_1_2_1_1_1_1_1_1_2_1_1_1_1"/>
    <protectedRange sqref="D50:E51" name="Range2_2_12_1_3_1_2_1_1_1_2_1_1_1_1_3_1_1_1_1_1_1"/>
    <protectedRange sqref="F50:F51" name="Range2_2_12_1_3_1_2_1_1_1_3_1_1_1_1_1_3_1_1_1_1_1_1"/>
    <protectedRange sqref="Q51:R51" name="Range2_12_1_6_1_1_1_2_3_1_1_3_1_1_1_1_1_1_1_1_1"/>
    <protectedRange sqref="N51:P51" name="Range2_12_1_2_3_1_1_1_2_3_1_1_3_1_1_1_1_1_1_1_1_1"/>
    <protectedRange sqref="J51:M51" name="Range2_2_12_1_4_3_1_1_1_3_3_1_1_3_1_1_1_1_1_1_1_1_1"/>
    <protectedRange sqref="I50:I51" name="Range2_2_12_1_4_3_1_1_1_2_1_2_1_1_3_1_1_1_1_1_1_1_1"/>
    <protectedRange sqref="G52:H53" name="Range2_2_12_1_3_1_2_1_1_1_2_1_3_1_1_3_1_1_1_1_1_1_1_1_1"/>
    <protectedRange sqref="T49" name="Range2_12_5_1_1_2_1_1_1_1"/>
    <protectedRange sqref="T43:T45" name="Range2_12_5_1_1_3_1_1_1_1_1_1_1"/>
    <protectedRange sqref="S43:S45" name="Range2_12_5_1_1_2_3_1_1_1_1_1_1_1_1_1"/>
    <protectedRange sqref="Q43:R45" name="Range2_12_1_6_1_1_1_1_2_1_1_1_1_1_1_1_1"/>
    <protectedRange sqref="N43:P45" name="Range2_12_1_2_3_1_1_1_1_2_1_1_1_1_1_1_1_1"/>
    <protectedRange sqref="I43:M45" name="Range2_2_12_1_4_3_1_1_1_1_2_1_1_1_1_1_1_1_1"/>
    <protectedRange sqref="E43:H45" name="Range2_2_12_1_3_1_2_1_1_1_1_2_1_1_1_1_1_1_1_1"/>
    <protectedRange sqref="D43:D45" name="Range2_2_12_1_3_1_2_1_1_1_2_1_2_3_1_1_1_1_1_1"/>
    <protectedRange sqref="T46" name="Range2_12_5_1_1_2_1_1_1_1_1_1_1_1_1"/>
    <protectedRange sqref="S46" name="Range2_12_4_1_1_1_4_2_1_1_1_1_1_1_1_1"/>
    <protectedRange sqref="Q46:R46" name="Range2_12_1_6_1_1_1_2_3_2_1_1_1_1_1_1_1_1"/>
    <protectedRange sqref="N46:P46" name="Range2_12_1_2_3_1_1_1_2_3_2_1_1_1_1_1_1_1_1"/>
    <protectedRange sqref="J46:M46" name="Range2_2_12_1_4_3_1_1_1_3_3_2_1_1_1_1_1_1_1_1"/>
    <protectedRange sqref="I46" name="Range2_2_12_1_4_3_1_1_1_2_1_2_2_1_1_1_1_1_1_1"/>
    <protectedRange sqref="G46:H46 D46:E46" name="Range2_2_12_1_3_1_2_1_1_1_2_1_3_2_1_1_1_1_1_1_1"/>
    <protectedRange sqref="F46" name="Range2_2_12_1_3_1_2_1_1_1_1_1_2_2_1_1_1_1_1_1_1"/>
    <protectedRange sqref="T47:T48" name="Range2_12_5_1_1_6_1_1_1_1_1_1_1_1_1"/>
    <protectedRange sqref="S47:S48" name="Range2_12_5_1_1_5_3_1_1_1_1_1_1_1_1_1"/>
    <protectedRange sqref="Q47:R48" name="Range2_12_1_6_1_1_1_2_3_2_1_1_2_1_1_1_1_1_1_1"/>
    <protectedRange sqref="N47:P48" name="Range2_12_1_2_3_1_1_1_2_3_2_1_1_2_1_1_1_1_1_1_1"/>
    <protectedRange sqref="J47:M48" name="Range2_2_12_1_4_3_1_1_1_3_3_2_1_1_2_1_1_1_1_1_1_1"/>
    <protectedRange sqref="I47:I48" name="Range2_2_12_1_4_3_1_1_1_2_1_2_2_1_2_1_1_1_1_1_1_1"/>
    <protectedRange sqref="G47:H48 D47:E48" name="Range2_2_12_1_3_1_2_1_1_1_2_1_3_2_1_2_1_1_1_1_1_1_1"/>
    <protectedRange sqref="F47:F48" name="Range2_2_12_1_3_1_2_1_1_1_1_1_2_2_1_2_1_1_1_1_1_1_1"/>
    <protectedRange sqref="B43:B45" name="Range2_12_5_1_1_1_2_2_1_1_1_1_1_1_1_1_1_1"/>
    <protectedRange sqref="B46" name="Range2_12_5_1_1_1_3_1_1_1_1_1_1_1_1_1_1_1"/>
    <protectedRange sqref="S49" name="Range2_12_4_1_1_1_4_2_2_1_1_1_1"/>
    <protectedRange sqref="Q49:R49" name="Range2_12_1_6_1_1_1_2_3_2_1_1_1_1_1_1"/>
    <protectedRange sqref="N49:P49" name="Range2_12_1_2_3_1_1_1_2_3_2_1_1_1_1_1_1"/>
    <protectedRange sqref="K49:M49" name="Range2_2_12_1_4_3_1_1_1_3_3_2_1_1_1_1_1_1"/>
    <protectedRange sqref="J49" name="Range2_2_12_1_4_3_1_1_1_3_2_1_2_1_1_1_1"/>
    <protectedRange sqref="D49:E49" name="Range2_2_12_1_3_1_2_1_1_1_2_1_2_3_2_1_1_1_1"/>
    <protectedRange sqref="I49" name="Range2_2_12_1_4_2_1_1_1_4_1_2_1_1_1_2_1_1_1_1"/>
    <protectedRange sqref="F49:H49" name="Range2_2_12_1_3_1_1_1_1_1_4_1_2_1_2_1_2_1_1_1_1"/>
    <protectedRange sqref="B52:B53" name="Range2_12_5_1_1_1_2_1_1_1_1_1_1_1_1_2"/>
    <protectedRange sqref="B51" name="Range2_12_5_1_1_2_1_4_1_1_1_2_1_1_1_1_1_1_1_1_2"/>
    <protectedRange sqref="N55:Q59" name="Range2_12_1_6_1_1_2_1"/>
    <protectedRange sqref="D58:D59 I55:M59 G59:H59 E59" name="Range2_2_12_1_7_1_1_3_1"/>
    <protectedRange sqref="C59" name="Range2_1_1_2_1_1_2_1"/>
    <protectedRange sqref="F58:F59 E58 G58:H58" name="Range2_2_12_1_1_1_1_1_2_1"/>
    <protectedRange sqref="C58" name="Range2_1_4_2_1_1_1_2_1"/>
    <protectedRange sqref="N54:Q54" name="Range2_12_1_6_1_1_4_1_1_1_1_1_1_1_1_1_1_2_1"/>
    <protectedRange sqref="J54:M54" name="Range2_2_12_1_7_1_1_6_1_1_1_1_1_1_1_1_1_1_2_1"/>
    <protectedRange sqref="I54" name="Range2_2_12_1_4_3_1_1_1_5_1_1_1_1_1_1_1_1_1_1_1_2_1"/>
    <protectedRange sqref="G55:H57" name="Range2_2_12_1_3_1_2_1_1_1_2_1_1_1_1_1_1_2_1_1_1_1_2_1"/>
    <protectedRange sqref="D55:E57 G54:H54" name="Range2_2_12_1_3_1_2_1_1_1_3_1_1_1_1_1_1_1_2_1_1_2_1"/>
    <protectedRange sqref="D54:E54 F55:F57" name="Range2_2_12_1_3_3_1_1_1_2_1_1_1_1_1_1_1_1_1_1_1_2_1"/>
    <protectedRange sqref="F54" name="Range2_2_12_1_3_1_2_1_1_1_2_1_3_1_1_3_1_1_1_1_1_1_3_1"/>
    <protectedRange sqref="B58:B60" name="Range2_12_5_1_1_2_1_3_1"/>
    <protectedRange sqref="B54" name="Range2_12_5_1_1_2_2_1_3_1_1_1_1_1_1_1_1_1_1_1_1_1"/>
    <protectedRange sqref="B55:B57" name="Range2_12_5_1_1_2_1_4_1_1_1_2_1_1_1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Y15 AA11:AA15 AC11:AE15 X16:AE34">
    <cfRule type="containsText" dxfId="866" priority="21" operator="containsText" text="N/A">
      <formula>NOT(ISERROR(SEARCH("N/A",X11)))</formula>
    </cfRule>
    <cfRule type="cellIs" dxfId="865" priority="39" operator="equal">
      <formula>0</formula>
    </cfRule>
  </conditionalFormatting>
  <conditionalFormatting sqref="X11:Y15 AA11:AA15 AC11:AE15 X16:AE34">
    <cfRule type="cellIs" dxfId="864" priority="38" operator="greaterThanOrEqual">
      <formula>1185</formula>
    </cfRule>
  </conditionalFormatting>
  <conditionalFormatting sqref="X11:Y15 AA11:AA15 AC11:AE15 X16:AE34">
    <cfRule type="cellIs" dxfId="863" priority="37" operator="between">
      <formula>0.1</formula>
      <formula>1184</formula>
    </cfRule>
  </conditionalFormatting>
  <conditionalFormatting sqref="X8 AJ11:AO15 AJ16:AJ34 AO16:AO32 AK16:AK32 AL16:AN34">
    <cfRule type="cellIs" dxfId="862" priority="36" operator="equal">
      <formula>0</formula>
    </cfRule>
  </conditionalFormatting>
  <conditionalFormatting sqref="X8 AJ11:AO15 AJ16:AJ34 AO16:AO32 AK16:AK32 AL16:AN34">
    <cfRule type="cellIs" dxfId="861" priority="35" operator="greaterThan">
      <formula>1179</formula>
    </cfRule>
  </conditionalFormatting>
  <conditionalFormatting sqref="X8 AJ11:AO15 AJ16:AJ34 AO16:AO32 AK16:AK32 AL16:AN34">
    <cfRule type="cellIs" dxfId="860" priority="34" operator="greaterThan">
      <formula>99</formula>
    </cfRule>
  </conditionalFormatting>
  <conditionalFormatting sqref="X8 AJ11:AO15 AJ16:AJ34 AO16:AO32 AK16:AK32 AL16:AN34">
    <cfRule type="cellIs" dxfId="859" priority="33" operator="greaterThan">
      <formula>0.99</formula>
    </cfRule>
  </conditionalFormatting>
  <conditionalFormatting sqref="AB8">
    <cfRule type="cellIs" dxfId="858" priority="32" operator="equal">
      <formula>0</formula>
    </cfRule>
  </conditionalFormatting>
  <conditionalFormatting sqref="AB8">
    <cfRule type="cellIs" dxfId="857" priority="31" operator="greaterThan">
      <formula>1179</formula>
    </cfRule>
  </conditionalFormatting>
  <conditionalFormatting sqref="AB8">
    <cfRule type="cellIs" dxfId="856" priority="30" operator="greaterThan">
      <formula>99</formula>
    </cfRule>
  </conditionalFormatting>
  <conditionalFormatting sqref="AB8">
    <cfRule type="cellIs" dxfId="855" priority="29" operator="greaterThan">
      <formula>0.99</formula>
    </cfRule>
  </conditionalFormatting>
  <conditionalFormatting sqref="AQ11:AQ34 AK33 AO33:AO34">
    <cfRule type="cellIs" dxfId="854" priority="28" operator="equal">
      <formula>0</formula>
    </cfRule>
  </conditionalFormatting>
  <conditionalFormatting sqref="AQ11:AQ34 AK33 AO33:AO34">
    <cfRule type="cellIs" dxfId="853" priority="27" operator="greaterThan">
      <formula>1179</formula>
    </cfRule>
  </conditionalFormatting>
  <conditionalFormatting sqref="AQ11:AQ34 AK33 AO33:AO34">
    <cfRule type="cellIs" dxfId="852" priority="26" operator="greaterThan">
      <formula>99</formula>
    </cfRule>
  </conditionalFormatting>
  <conditionalFormatting sqref="AQ11:AQ34 AK33 AO33:AO34">
    <cfRule type="cellIs" dxfId="851" priority="25" operator="greaterThan">
      <formula>0.99</formula>
    </cfRule>
  </conditionalFormatting>
  <conditionalFormatting sqref="AI11:AI34">
    <cfRule type="cellIs" dxfId="850" priority="24" operator="greaterThan">
      <formula>$AI$8</formula>
    </cfRule>
  </conditionalFormatting>
  <conditionalFormatting sqref="AH11:AH34">
    <cfRule type="cellIs" dxfId="849" priority="22" operator="greaterThan">
      <formula>$AH$8</formula>
    </cfRule>
    <cfRule type="cellIs" dxfId="848" priority="23" operator="greaterThan">
      <formula>$AH$8</formula>
    </cfRule>
  </conditionalFormatting>
  <conditionalFormatting sqref="AP33:AP34">
    <cfRule type="cellIs" dxfId="847" priority="20" operator="equal">
      <formula>0</formula>
    </cfRule>
  </conditionalFormatting>
  <conditionalFormatting sqref="AP33:AP34">
    <cfRule type="cellIs" dxfId="846" priority="19" operator="greaterThan">
      <formula>1179</formula>
    </cfRule>
  </conditionalFormatting>
  <conditionalFormatting sqref="AP33:AP34">
    <cfRule type="cellIs" dxfId="845" priority="18" operator="greaterThan">
      <formula>99</formula>
    </cfRule>
  </conditionalFormatting>
  <conditionalFormatting sqref="AP33:AP34">
    <cfRule type="cellIs" dxfId="844" priority="17" operator="greaterThan">
      <formula>0.99</formula>
    </cfRule>
  </conditionalFormatting>
  <conditionalFormatting sqref="AK34">
    <cfRule type="cellIs" dxfId="843" priority="16" operator="equal">
      <formula>0</formula>
    </cfRule>
  </conditionalFormatting>
  <conditionalFormatting sqref="AK34">
    <cfRule type="cellIs" dxfId="842" priority="15" operator="greaterThan">
      <formula>1179</formula>
    </cfRule>
  </conditionalFormatting>
  <conditionalFormatting sqref="AK34">
    <cfRule type="cellIs" dxfId="841" priority="14" operator="greaterThan">
      <formula>99</formula>
    </cfRule>
  </conditionalFormatting>
  <conditionalFormatting sqref="AK34">
    <cfRule type="cellIs" dxfId="840" priority="13" operator="greaterThan">
      <formula>0.99</formula>
    </cfRule>
  </conditionalFormatting>
  <conditionalFormatting sqref="Z11:Z15">
    <cfRule type="containsText" dxfId="839" priority="9" operator="containsText" text="N/A">
      <formula>NOT(ISERROR(SEARCH("N/A",Z11)))</formula>
    </cfRule>
    <cfRule type="cellIs" dxfId="838" priority="12" operator="equal">
      <formula>0</formula>
    </cfRule>
  </conditionalFormatting>
  <conditionalFormatting sqref="Z11:Z15">
    <cfRule type="cellIs" dxfId="837" priority="11" operator="greaterThanOrEqual">
      <formula>1185</formula>
    </cfRule>
  </conditionalFormatting>
  <conditionalFormatting sqref="Z11:Z15">
    <cfRule type="cellIs" dxfId="836" priority="10" operator="between">
      <formula>0.1</formula>
      <formula>1184</formula>
    </cfRule>
  </conditionalFormatting>
  <conditionalFormatting sqref="AB11:AB15">
    <cfRule type="containsText" dxfId="835" priority="5" operator="containsText" text="N/A">
      <formula>NOT(ISERROR(SEARCH("N/A",AB11)))</formula>
    </cfRule>
    <cfRule type="cellIs" dxfId="834" priority="8" operator="equal">
      <formula>0</formula>
    </cfRule>
  </conditionalFormatting>
  <conditionalFormatting sqref="AB11:AB15">
    <cfRule type="cellIs" dxfId="833" priority="7" operator="greaterThanOrEqual">
      <formula>1185</formula>
    </cfRule>
  </conditionalFormatting>
  <conditionalFormatting sqref="AB11:AB15">
    <cfRule type="cellIs" dxfId="832" priority="6" operator="between">
      <formula>0.1</formula>
      <formula>1184</formula>
    </cfRule>
  </conditionalFormatting>
  <conditionalFormatting sqref="AP11:AP32">
    <cfRule type="cellIs" dxfId="831" priority="4" operator="equal">
      <formula>0</formula>
    </cfRule>
  </conditionalFormatting>
  <conditionalFormatting sqref="AP11:AP32">
    <cfRule type="cellIs" dxfId="830" priority="3" operator="greaterThan">
      <formula>1179</formula>
    </cfRule>
  </conditionalFormatting>
  <conditionalFormatting sqref="AP11:AP32">
    <cfRule type="cellIs" dxfId="829" priority="2" operator="greaterThan">
      <formula>99</formula>
    </cfRule>
  </conditionalFormatting>
  <conditionalFormatting sqref="AP11:AP32">
    <cfRule type="cellIs" dxfId="828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20"/>
  <sheetViews>
    <sheetView showGridLines="0" topLeftCell="A46" zoomScaleNormal="100" workbookViewId="0">
      <selection activeCell="B53" sqref="B53:H54"/>
    </sheetView>
  </sheetViews>
  <sheetFormatPr defaultRowHeight="15" x14ac:dyDescent="0.25"/>
  <cols>
    <col min="1" max="1" width="7.140625" style="145" customWidth="1"/>
    <col min="2" max="2" width="10.5703125" style="145" customWidth="1"/>
    <col min="3" max="3" width="14" style="145" customWidth="1"/>
    <col min="4" max="7" width="9.140625" style="145"/>
    <col min="8" max="8" width="20.42578125" style="145" customWidth="1"/>
    <col min="9" max="10" width="9.140625" style="145"/>
    <col min="11" max="11" width="9" style="145" customWidth="1"/>
    <col min="12" max="14" width="9.140625" style="145" hidden="1" customWidth="1"/>
    <col min="15" max="16" width="9.140625" style="145"/>
    <col min="17" max="18" width="9.140625" style="145" customWidth="1"/>
    <col min="19" max="32" width="9.140625" style="145"/>
    <col min="33" max="33" width="10.42578125" style="145" bestFit="1" customWidth="1"/>
    <col min="34" max="44" width="9.140625" style="145"/>
    <col min="45" max="45" width="83.85546875" style="161" customWidth="1"/>
    <col min="46" max="47" width="9.140625" style="254"/>
    <col min="48" max="48" width="29.7109375" style="254" customWidth="1"/>
    <col min="49" max="49" width="22" style="254" customWidth="1"/>
    <col min="50" max="50" width="9.140625" style="254"/>
    <col min="51" max="51" width="38.5703125" style="254" bestFit="1" customWidth="1"/>
    <col min="52" max="16384" width="9.140625" style="145"/>
  </cols>
  <sheetData>
    <row r="2" spans="2:51" ht="21" x14ac:dyDescent="0.25">
      <c r="B2" s="151"/>
      <c r="C2" s="254"/>
      <c r="D2" s="254"/>
      <c r="E2" s="152"/>
      <c r="F2" s="152"/>
      <c r="G2" s="254"/>
      <c r="H2" s="153"/>
      <c r="I2" s="153"/>
      <c r="J2" s="254"/>
      <c r="K2" s="153"/>
      <c r="L2" s="153"/>
      <c r="M2" s="254"/>
      <c r="N2" s="254"/>
      <c r="O2" s="154"/>
      <c r="P2" s="155" t="s">
        <v>0</v>
      </c>
      <c r="Q2" s="155"/>
      <c r="R2" s="156"/>
      <c r="S2" s="157"/>
      <c r="T2" s="158"/>
      <c r="U2" s="158"/>
      <c r="V2" s="159"/>
      <c r="W2" s="160"/>
      <c r="X2" s="158"/>
      <c r="Y2" s="158"/>
      <c r="Z2" s="158"/>
      <c r="AA2" s="158"/>
      <c r="AB2" s="158"/>
      <c r="AC2" s="158"/>
      <c r="AD2" s="158"/>
      <c r="AE2" s="158"/>
      <c r="AM2" s="254"/>
      <c r="AN2" s="254"/>
      <c r="AO2" s="254"/>
      <c r="AP2" s="254"/>
      <c r="AQ2" s="254"/>
      <c r="AR2" s="254"/>
    </row>
    <row r="3" spans="2:51" ht="21" x14ac:dyDescent="0.25">
      <c r="B3" s="162" t="s">
        <v>1</v>
      </c>
      <c r="C3" s="162"/>
      <c r="D3" s="162"/>
      <c r="E3" s="254"/>
      <c r="F3" s="153"/>
      <c r="G3" s="153"/>
      <c r="H3" s="254"/>
      <c r="I3" s="254"/>
      <c r="J3" s="254"/>
      <c r="K3" s="163"/>
      <c r="L3" s="164"/>
      <c r="M3" s="254"/>
      <c r="N3" s="254"/>
      <c r="O3" s="165" t="s">
        <v>2</v>
      </c>
      <c r="P3" s="367" t="s">
        <v>134</v>
      </c>
      <c r="Q3" s="368"/>
      <c r="R3" s="368"/>
      <c r="S3" s="368"/>
      <c r="T3" s="368"/>
      <c r="U3" s="369"/>
      <c r="V3" s="166"/>
      <c r="W3" s="166"/>
      <c r="X3" s="166"/>
      <c r="Y3" s="166"/>
      <c r="Z3" s="166"/>
      <c r="AH3" s="254"/>
      <c r="AI3" s="254"/>
      <c r="AJ3" s="254"/>
      <c r="AK3" s="254"/>
      <c r="AL3" s="161"/>
      <c r="AM3" s="254"/>
      <c r="AN3" s="254"/>
      <c r="AO3" s="254"/>
      <c r="AP3" s="254"/>
      <c r="AQ3" s="254"/>
      <c r="AR3" s="254"/>
      <c r="AS3" s="254"/>
    </row>
    <row r="4" spans="2:51" x14ac:dyDescent="0.25">
      <c r="B4" s="167" t="s">
        <v>4</v>
      </c>
      <c r="C4" s="167"/>
      <c r="D4" s="167"/>
      <c r="E4" s="254"/>
      <c r="F4" s="168"/>
      <c r="G4" s="254"/>
      <c r="H4" s="254"/>
      <c r="I4" s="254"/>
      <c r="J4" s="254"/>
      <c r="K4" s="254"/>
      <c r="L4" s="254"/>
      <c r="M4" s="254"/>
      <c r="N4" s="254"/>
      <c r="O4" s="165" t="s">
        <v>5</v>
      </c>
      <c r="P4" s="367" t="s">
        <v>201</v>
      </c>
      <c r="Q4" s="368"/>
      <c r="R4" s="368"/>
      <c r="S4" s="368"/>
      <c r="T4" s="368"/>
      <c r="U4" s="369"/>
      <c r="V4" s="166"/>
      <c r="W4" s="166"/>
      <c r="X4" s="166"/>
      <c r="Y4" s="166"/>
      <c r="Z4" s="166"/>
      <c r="AH4" s="254"/>
      <c r="AI4" s="254"/>
      <c r="AJ4" s="254"/>
      <c r="AK4" s="254"/>
      <c r="AL4" s="161"/>
      <c r="AM4" s="254"/>
      <c r="AN4" s="254"/>
      <c r="AO4" s="254"/>
      <c r="AP4" s="254"/>
      <c r="AQ4" s="254"/>
      <c r="AR4" s="254"/>
      <c r="AS4" s="254"/>
    </row>
    <row r="5" spans="2:51" x14ac:dyDescent="0.25">
      <c r="B5" s="254"/>
      <c r="C5" s="254"/>
      <c r="D5" s="254"/>
      <c r="E5" s="169"/>
      <c r="F5" s="169"/>
      <c r="G5" s="254"/>
      <c r="H5" s="254"/>
      <c r="I5" s="254"/>
      <c r="J5" s="254"/>
      <c r="K5" s="254"/>
      <c r="L5" s="254"/>
      <c r="M5" s="254"/>
      <c r="N5" s="254"/>
      <c r="O5" s="165" t="s">
        <v>6</v>
      </c>
      <c r="P5" s="367" t="s">
        <v>133</v>
      </c>
      <c r="Q5" s="368"/>
      <c r="R5" s="368"/>
      <c r="S5" s="368"/>
      <c r="T5" s="368"/>
      <c r="U5" s="369"/>
      <c r="V5" s="166"/>
      <c r="W5" s="166"/>
      <c r="X5" s="166"/>
      <c r="Y5" s="166"/>
      <c r="Z5" s="166"/>
      <c r="AH5" s="254"/>
      <c r="AI5" s="254"/>
      <c r="AJ5" s="254"/>
      <c r="AK5" s="254"/>
      <c r="AL5" s="161"/>
      <c r="AM5" s="254"/>
      <c r="AN5" s="254"/>
      <c r="AO5" s="254"/>
      <c r="AP5" s="254"/>
      <c r="AQ5" s="254"/>
      <c r="AR5" s="254"/>
      <c r="AS5" s="254"/>
    </row>
    <row r="6" spans="2:51" x14ac:dyDescent="0.25">
      <c r="B6" s="367" t="s">
        <v>7</v>
      </c>
      <c r="C6" s="369"/>
      <c r="D6" s="370" t="s">
        <v>8</v>
      </c>
      <c r="E6" s="371"/>
      <c r="F6" s="371"/>
      <c r="G6" s="371"/>
      <c r="H6" s="372"/>
      <c r="I6" s="254"/>
      <c r="J6" s="254"/>
      <c r="K6" s="165"/>
      <c r="L6" s="373">
        <v>41686</v>
      </c>
      <c r="M6" s="373"/>
      <c r="N6" s="170"/>
      <c r="O6" s="170"/>
      <c r="P6" s="171"/>
      <c r="Q6" s="171"/>
      <c r="R6" s="171"/>
      <c r="S6" s="171"/>
      <c r="T6" s="171"/>
      <c r="U6" s="171"/>
      <c r="V6" s="171"/>
      <c r="W6" s="172"/>
      <c r="X6" s="172"/>
      <c r="Y6" s="172"/>
      <c r="Z6" s="172"/>
      <c r="AA6" s="172"/>
      <c r="AB6" s="172"/>
      <c r="AC6" s="172"/>
      <c r="AD6" s="172"/>
      <c r="AE6" s="172"/>
      <c r="AJ6" s="173"/>
      <c r="AM6" s="174"/>
      <c r="AN6" s="174"/>
      <c r="AO6" s="174"/>
      <c r="AP6" s="174"/>
      <c r="AQ6" s="174"/>
      <c r="AR6" s="174"/>
      <c r="AS6" s="175"/>
    </row>
    <row r="7" spans="2:51" ht="36" x14ac:dyDescent="0.25">
      <c r="B7" s="374" t="s">
        <v>9</v>
      </c>
      <c r="C7" s="375"/>
      <c r="D7" s="374" t="s">
        <v>10</v>
      </c>
      <c r="E7" s="376"/>
      <c r="F7" s="376"/>
      <c r="G7" s="375"/>
      <c r="H7" s="290" t="s">
        <v>11</v>
      </c>
      <c r="I7" s="291" t="s">
        <v>12</v>
      </c>
      <c r="J7" s="291" t="s">
        <v>13</v>
      </c>
      <c r="K7" s="291" t="s">
        <v>14</v>
      </c>
      <c r="L7" s="161"/>
      <c r="M7" s="161"/>
      <c r="N7" s="161"/>
      <c r="O7" s="290" t="s">
        <v>15</v>
      </c>
      <c r="P7" s="374" t="s">
        <v>16</v>
      </c>
      <c r="Q7" s="376"/>
      <c r="R7" s="376"/>
      <c r="S7" s="376"/>
      <c r="T7" s="375"/>
      <c r="U7" s="387" t="s">
        <v>17</v>
      </c>
      <c r="V7" s="387"/>
      <c r="W7" s="291" t="s">
        <v>18</v>
      </c>
      <c r="X7" s="374" t="s">
        <v>19</v>
      </c>
      <c r="Y7" s="375"/>
      <c r="Z7" s="374" t="s">
        <v>20</v>
      </c>
      <c r="AA7" s="375"/>
      <c r="AB7" s="374" t="s">
        <v>21</v>
      </c>
      <c r="AC7" s="375"/>
      <c r="AD7" s="374" t="s">
        <v>22</v>
      </c>
      <c r="AE7" s="375"/>
      <c r="AF7" s="291" t="s">
        <v>23</v>
      </c>
      <c r="AG7" s="291" t="s">
        <v>24</v>
      </c>
      <c r="AH7" s="291" t="s">
        <v>25</v>
      </c>
      <c r="AI7" s="291" t="s">
        <v>26</v>
      </c>
      <c r="AJ7" s="374" t="s">
        <v>27</v>
      </c>
      <c r="AK7" s="376"/>
      <c r="AL7" s="376"/>
      <c r="AM7" s="376"/>
      <c r="AN7" s="375"/>
      <c r="AO7" s="374" t="s">
        <v>28</v>
      </c>
      <c r="AP7" s="376"/>
      <c r="AQ7" s="375"/>
      <c r="AR7" s="291" t="s">
        <v>29</v>
      </c>
      <c r="AS7" s="176"/>
      <c r="AT7" s="161"/>
      <c r="AU7" s="161"/>
      <c r="AV7" s="161"/>
      <c r="AW7" s="161"/>
      <c r="AX7" s="161"/>
      <c r="AY7" s="161"/>
    </row>
    <row r="8" spans="2:51" x14ac:dyDescent="0.25">
      <c r="B8" s="377">
        <v>41950</v>
      </c>
      <c r="C8" s="378"/>
      <c r="D8" s="379" t="s">
        <v>30</v>
      </c>
      <c r="E8" s="380"/>
      <c r="F8" s="380"/>
      <c r="G8" s="381"/>
      <c r="H8" s="177"/>
      <c r="I8" s="379" t="s">
        <v>30</v>
      </c>
      <c r="J8" s="380"/>
      <c r="K8" s="381"/>
      <c r="L8" s="178"/>
      <c r="M8" s="178"/>
      <c r="N8" s="178"/>
      <c r="O8" s="177" t="s">
        <v>31</v>
      </c>
      <c r="P8" s="177" t="s">
        <v>31</v>
      </c>
      <c r="Q8" s="177" t="s">
        <v>32</v>
      </c>
      <c r="R8" s="177" t="s">
        <v>32</v>
      </c>
      <c r="S8" s="177" t="s">
        <v>31</v>
      </c>
      <c r="T8" s="177" t="s">
        <v>33</v>
      </c>
      <c r="U8" s="382" t="s">
        <v>34</v>
      </c>
      <c r="V8" s="382"/>
      <c r="W8" s="179" t="s">
        <v>35</v>
      </c>
      <c r="X8" s="383">
        <v>0</v>
      </c>
      <c r="Y8" s="384"/>
      <c r="Z8" s="385" t="s">
        <v>36</v>
      </c>
      <c r="AA8" s="386"/>
      <c r="AB8" s="383">
        <v>1185</v>
      </c>
      <c r="AC8" s="384"/>
      <c r="AD8" s="388">
        <v>800</v>
      </c>
      <c r="AE8" s="389"/>
      <c r="AF8" s="177"/>
      <c r="AG8" s="179">
        <f>AG34-AG10</f>
        <v>25206</v>
      </c>
      <c r="AH8" s="180"/>
      <c r="AI8" s="180"/>
      <c r="AJ8" s="177" t="s">
        <v>37</v>
      </c>
      <c r="AK8" s="177" t="s">
        <v>37</v>
      </c>
      <c r="AL8" s="177" t="s">
        <v>37</v>
      </c>
      <c r="AM8" s="177" t="s">
        <v>37</v>
      </c>
      <c r="AN8" s="177" t="s">
        <v>37</v>
      </c>
      <c r="AO8" s="177" t="s">
        <v>37</v>
      </c>
      <c r="AP8" s="177" t="s">
        <v>32</v>
      </c>
      <c r="AQ8" s="177" t="s">
        <v>32</v>
      </c>
      <c r="AR8" s="177" t="s">
        <v>38</v>
      </c>
      <c r="AS8" s="176"/>
      <c r="AV8" s="181" t="s">
        <v>39</v>
      </c>
    </row>
    <row r="9" spans="2:51" ht="60" x14ac:dyDescent="0.25">
      <c r="B9" s="390" t="s">
        <v>40</v>
      </c>
      <c r="C9" s="390"/>
      <c r="D9" s="391" t="s">
        <v>41</v>
      </c>
      <c r="E9" s="392"/>
      <c r="F9" s="393" t="s">
        <v>42</v>
      </c>
      <c r="G9" s="392"/>
      <c r="H9" s="394" t="s">
        <v>43</v>
      </c>
      <c r="I9" s="390" t="s">
        <v>44</v>
      </c>
      <c r="J9" s="390"/>
      <c r="K9" s="390"/>
      <c r="L9" s="291" t="s">
        <v>45</v>
      </c>
      <c r="M9" s="387" t="s">
        <v>46</v>
      </c>
      <c r="N9" s="182" t="s">
        <v>47</v>
      </c>
      <c r="O9" s="395" t="s">
        <v>48</v>
      </c>
      <c r="P9" s="395" t="s">
        <v>49</v>
      </c>
      <c r="Q9" s="183" t="s">
        <v>50</v>
      </c>
      <c r="R9" s="402" t="s">
        <v>51</v>
      </c>
      <c r="S9" s="403"/>
      <c r="T9" s="404"/>
      <c r="U9" s="292" t="s">
        <v>52</v>
      </c>
      <c r="V9" s="292" t="s">
        <v>53</v>
      </c>
      <c r="W9" s="390" t="s">
        <v>54</v>
      </c>
      <c r="X9" s="408" t="s">
        <v>55</v>
      </c>
      <c r="Y9" s="409"/>
      <c r="Z9" s="409"/>
      <c r="AA9" s="409"/>
      <c r="AB9" s="409"/>
      <c r="AC9" s="409"/>
      <c r="AD9" s="409"/>
      <c r="AE9" s="410"/>
      <c r="AF9" s="294" t="s">
        <v>56</v>
      </c>
      <c r="AG9" s="294" t="s">
        <v>57</v>
      </c>
      <c r="AH9" s="397" t="s">
        <v>58</v>
      </c>
      <c r="AI9" s="411" t="s">
        <v>59</v>
      </c>
      <c r="AJ9" s="292" t="s">
        <v>60</v>
      </c>
      <c r="AK9" s="292" t="s">
        <v>61</v>
      </c>
      <c r="AL9" s="292" t="s">
        <v>62</v>
      </c>
      <c r="AM9" s="292" t="s">
        <v>63</v>
      </c>
      <c r="AN9" s="292" t="s">
        <v>64</v>
      </c>
      <c r="AO9" s="292" t="s">
        <v>65</v>
      </c>
      <c r="AP9" s="292" t="s">
        <v>66</v>
      </c>
      <c r="AQ9" s="395" t="s">
        <v>67</v>
      </c>
      <c r="AR9" s="292" t="s">
        <v>68</v>
      </c>
      <c r="AS9" s="397" t="s">
        <v>69</v>
      </c>
      <c r="AV9" s="184" t="s">
        <v>70</v>
      </c>
      <c r="AW9" s="184" t="s">
        <v>71</v>
      </c>
      <c r="AY9" s="185" t="s">
        <v>72</v>
      </c>
    </row>
    <row r="10" spans="2:51" x14ac:dyDescent="0.25">
      <c r="B10" s="292" t="s">
        <v>73</v>
      </c>
      <c r="C10" s="292" t="s">
        <v>74</v>
      </c>
      <c r="D10" s="292" t="s">
        <v>75</v>
      </c>
      <c r="E10" s="292" t="s">
        <v>76</v>
      </c>
      <c r="F10" s="292" t="s">
        <v>75</v>
      </c>
      <c r="G10" s="292" t="s">
        <v>76</v>
      </c>
      <c r="H10" s="394"/>
      <c r="I10" s="292" t="s">
        <v>76</v>
      </c>
      <c r="J10" s="292" t="s">
        <v>76</v>
      </c>
      <c r="K10" s="292" t="s">
        <v>76</v>
      </c>
      <c r="L10" s="177" t="s">
        <v>30</v>
      </c>
      <c r="M10" s="387"/>
      <c r="N10" s="177" t="s">
        <v>30</v>
      </c>
      <c r="O10" s="396"/>
      <c r="P10" s="396"/>
      <c r="Q10" s="150">
        <f>'NOV 6'!Q34</f>
        <v>13164163</v>
      </c>
      <c r="R10" s="405"/>
      <c r="S10" s="406"/>
      <c r="T10" s="407"/>
      <c r="U10" s="292" t="s">
        <v>76</v>
      </c>
      <c r="V10" s="292" t="s">
        <v>76</v>
      </c>
      <c r="W10" s="390"/>
      <c r="X10" s="186" t="s">
        <v>77</v>
      </c>
      <c r="Y10" s="186" t="s">
        <v>78</v>
      </c>
      <c r="Z10" s="186" t="s">
        <v>79</v>
      </c>
      <c r="AA10" s="186" t="s">
        <v>80</v>
      </c>
      <c r="AB10" s="186" t="s">
        <v>81</v>
      </c>
      <c r="AC10" s="186" t="s">
        <v>82</v>
      </c>
      <c r="AD10" s="186" t="s">
        <v>83</v>
      </c>
      <c r="AE10" s="186" t="s">
        <v>84</v>
      </c>
      <c r="AF10" s="187"/>
      <c r="AG10" s="148">
        <f>'NOV 6'!AG34</f>
        <v>32201512</v>
      </c>
      <c r="AH10" s="397"/>
      <c r="AI10" s="412"/>
      <c r="AJ10" s="292" t="s">
        <v>85</v>
      </c>
      <c r="AK10" s="292" t="s">
        <v>85</v>
      </c>
      <c r="AL10" s="292" t="s">
        <v>85</v>
      </c>
      <c r="AM10" s="292" t="s">
        <v>85</v>
      </c>
      <c r="AN10" s="292" t="s">
        <v>85</v>
      </c>
      <c r="AO10" s="292" t="s">
        <v>85</v>
      </c>
      <c r="AP10" s="149">
        <f>'NOV 6'!AP34</f>
        <v>7073401</v>
      </c>
      <c r="AQ10" s="396"/>
      <c r="AR10" s="293" t="s">
        <v>86</v>
      </c>
      <c r="AS10" s="397"/>
      <c r="AV10" s="188" t="s">
        <v>87</v>
      </c>
      <c r="AW10" s="188" t="s">
        <v>88</v>
      </c>
      <c r="AY10" s="189"/>
    </row>
    <row r="11" spans="2:51" x14ac:dyDescent="0.25">
      <c r="B11" s="190">
        <v>2</v>
      </c>
      <c r="C11" s="190">
        <v>4.1666666666666664E-2</v>
      </c>
      <c r="D11" s="191">
        <v>15</v>
      </c>
      <c r="E11" s="192">
        <f>D11/1.42</f>
        <v>10.563380281690142</v>
      </c>
      <c r="F11" s="255">
        <v>66</v>
      </c>
      <c r="G11" s="192">
        <f>F11/1.42</f>
        <v>46.478873239436624</v>
      </c>
      <c r="H11" s="193" t="s">
        <v>89</v>
      </c>
      <c r="I11" s="193">
        <f>J11-(2/1.42)</f>
        <v>41.549295774647888</v>
      </c>
      <c r="J11" s="194">
        <f>(F11-5)/1.42</f>
        <v>42.95774647887324</v>
      </c>
      <c r="K11" s="193">
        <f>J11+(6/1.42)</f>
        <v>47.183098591549296</v>
      </c>
      <c r="L11" s="195">
        <v>14</v>
      </c>
      <c r="M11" s="196" t="s">
        <v>90</v>
      </c>
      <c r="N11" s="196">
        <v>11.4</v>
      </c>
      <c r="O11" s="197">
        <v>118</v>
      </c>
      <c r="P11" s="197">
        <v>90</v>
      </c>
      <c r="Q11" s="197">
        <v>13167811</v>
      </c>
      <c r="R11" s="198">
        <f>Q11-Q10</f>
        <v>3648</v>
      </c>
      <c r="S11" s="199">
        <f>R11*24/1000</f>
        <v>87.552000000000007</v>
      </c>
      <c r="T11" s="199">
        <f>R11/1000</f>
        <v>3.6480000000000001</v>
      </c>
      <c r="U11" s="200">
        <v>5.9</v>
      </c>
      <c r="V11" s="200">
        <f>U11</f>
        <v>5.9</v>
      </c>
      <c r="W11" s="262" t="s">
        <v>132</v>
      </c>
      <c r="X11" s="256">
        <v>0</v>
      </c>
      <c r="Y11" s="256">
        <v>0</v>
      </c>
      <c r="Z11" s="256">
        <v>893</v>
      </c>
      <c r="AA11" s="256">
        <v>1185</v>
      </c>
      <c r="AB11" s="256">
        <v>0</v>
      </c>
      <c r="AC11" s="201" t="s">
        <v>91</v>
      </c>
      <c r="AD11" s="201" t="s">
        <v>91</v>
      </c>
      <c r="AE11" s="201" t="s">
        <v>91</v>
      </c>
      <c r="AF11" s="202" t="s">
        <v>91</v>
      </c>
      <c r="AG11" s="202">
        <v>32202158</v>
      </c>
      <c r="AH11" s="203">
        <f>IF(ISBLANK(AG11),"-",AG11-AG10)</f>
        <v>646</v>
      </c>
      <c r="AI11" s="204">
        <f>AH11/T11</f>
        <v>177.08333333333331</v>
      </c>
      <c r="AJ11" s="205">
        <v>0</v>
      </c>
      <c r="AK11" s="205">
        <v>0</v>
      </c>
      <c r="AL11" s="205">
        <v>1</v>
      </c>
      <c r="AM11" s="205">
        <v>1</v>
      </c>
      <c r="AN11" s="205">
        <v>0</v>
      </c>
      <c r="AO11" s="205">
        <v>0.35</v>
      </c>
      <c r="AP11" s="256">
        <v>7074526</v>
      </c>
      <c r="AQ11" s="256">
        <f>AP11-AP10</f>
        <v>1125</v>
      </c>
      <c r="AR11" s="206"/>
      <c r="AS11" s="207" t="s">
        <v>114</v>
      </c>
      <c r="AV11" s="188" t="s">
        <v>89</v>
      </c>
      <c r="AW11" s="188" t="s">
        <v>92</v>
      </c>
      <c r="AY11" s="253" t="s">
        <v>134</v>
      </c>
    </row>
    <row r="12" spans="2:51" x14ac:dyDescent="0.25">
      <c r="B12" s="190">
        <v>2.0416666666666701</v>
      </c>
      <c r="C12" s="190">
        <v>8.3333333333333329E-2</v>
      </c>
      <c r="D12" s="191">
        <v>18</v>
      </c>
      <c r="E12" s="192">
        <f t="shared" ref="E12:E34" si="0">D12/1.42</f>
        <v>12.67605633802817</v>
      </c>
      <c r="F12" s="255">
        <v>66</v>
      </c>
      <c r="G12" s="192">
        <f t="shared" ref="G12:G34" si="1">F12/1.42</f>
        <v>46.478873239436624</v>
      </c>
      <c r="H12" s="193" t="s">
        <v>89</v>
      </c>
      <c r="I12" s="193">
        <f t="shared" ref="I12:I34" si="2">J12-(2/1.42)</f>
        <v>41.549295774647888</v>
      </c>
      <c r="J12" s="194">
        <f>(F12-5)/1.42</f>
        <v>42.95774647887324</v>
      </c>
      <c r="K12" s="193">
        <f>J12+(6/1.42)</f>
        <v>47.183098591549296</v>
      </c>
      <c r="L12" s="195">
        <v>14</v>
      </c>
      <c r="M12" s="196" t="s">
        <v>90</v>
      </c>
      <c r="N12" s="196">
        <v>11.2</v>
      </c>
      <c r="O12" s="197">
        <v>117</v>
      </c>
      <c r="P12" s="197">
        <v>89</v>
      </c>
      <c r="Q12" s="197">
        <v>13171374</v>
      </c>
      <c r="R12" s="198">
        <f t="shared" ref="R12:R34" si="3">Q12-Q11</f>
        <v>3563</v>
      </c>
      <c r="S12" s="199">
        <f t="shared" ref="S12:S34" si="4">R12*24/1000</f>
        <v>85.512</v>
      </c>
      <c r="T12" s="199">
        <f t="shared" ref="T12:T34" si="5">R12/1000</f>
        <v>3.5630000000000002</v>
      </c>
      <c r="U12" s="200">
        <v>7.2</v>
      </c>
      <c r="V12" s="200">
        <f t="shared" ref="V12:V34" si="6">U12</f>
        <v>7.2</v>
      </c>
      <c r="W12" s="262" t="s">
        <v>132</v>
      </c>
      <c r="X12" s="256">
        <v>0</v>
      </c>
      <c r="Y12" s="256">
        <v>0</v>
      </c>
      <c r="Z12" s="256">
        <v>955</v>
      </c>
      <c r="AA12" s="256">
        <v>0</v>
      </c>
      <c r="AB12" s="256">
        <v>1028</v>
      </c>
      <c r="AC12" s="201" t="s">
        <v>91</v>
      </c>
      <c r="AD12" s="201" t="s">
        <v>91</v>
      </c>
      <c r="AE12" s="201" t="s">
        <v>91</v>
      </c>
      <c r="AF12" s="202" t="s">
        <v>91</v>
      </c>
      <c r="AG12" s="202">
        <v>32202706</v>
      </c>
      <c r="AH12" s="203">
        <f>IF(ISBLANK(AG12),"-",AG12-AG11)</f>
        <v>548</v>
      </c>
      <c r="AI12" s="204">
        <f t="shared" ref="AI12:AI34" si="7">AH12/T12</f>
        <v>153.80297502104966</v>
      </c>
      <c r="AJ12" s="205">
        <v>0</v>
      </c>
      <c r="AK12" s="205">
        <v>0</v>
      </c>
      <c r="AL12" s="205">
        <v>1</v>
      </c>
      <c r="AM12" s="205">
        <v>0</v>
      </c>
      <c r="AN12" s="205">
        <v>1</v>
      </c>
      <c r="AO12" s="205">
        <v>0.35</v>
      </c>
      <c r="AP12" s="256">
        <v>7075756</v>
      </c>
      <c r="AQ12" s="256">
        <f t="shared" ref="AQ12:AQ34" si="8">AP12-AP11</f>
        <v>1230</v>
      </c>
      <c r="AR12" s="208"/>
      <c r="AS12" s="207" t="s">
        <v>114</v>
      </c>
      <c r="AV12" s="188" t="s">
        <v>93</v>
      </c>
      <c r="AW12" s="188" t="s">
        <v>94</v>
      </c>
      <c r="AY12" s="253" t="s">
        <v>3</v>
      </c>
    </row>
    <row r="13" spans="2:51" x14ac:dyDescent="0.25">
      <c r="B13" s="190">
        <v>2.0833333333333299</v>
      </c>
      <c r="C13" s="190">
        <v>0.125</v>
      </c>
      <c r="D13" s="191">
        <v>19</v>
      </c>
      <c r="E13" s="192">
        <f t="shared" si="0"/>
        <v>13.380281690140846</v>
      </c>
      <c r="F13" s="255">
        <v>66</v>
      </c>
      <c r="G13" s="192">
        <f t="shared" si="1"/>
        <v>46.478873239436624</v>
      </c>
      <c r="H13" s="193" t="s">
        <v>89</v>
      </c>
      <c r="I13" s="193">
        <f t="shared" si="2"/>
        <v>41.549295774647888</v>
      </c>
      <c r="J13" s="194">
        <f>(F13-5)/1.42</f>
        <v>42.95774647887324</v>
      </c>
      <c r="K13" s="193">
        <f>J13+(6/1.42)</f>
        <v>47.183098591549296</v>
      </c>
      <c r="L13" s="195">
        <v>14</v>
      </c>
      <c r="M13" s="196" t="s">
        <v>90</v>
      </c>
      <c r="N13" s="196">
        <v>11.2</v>
      </c>
      <c r="O13" s="197">
        <v>115</v>
      </c>
      <c r="P13" s="197">
        <v>87</v>
      </c>
      <c r="Q13" s="197">
        <v>13174842</v>
      </c>
      <c r="R13" s="198">
        <f t="shared" si="3"/>
        <v>3468</v>
      </c>
      <c r="S13" s="199">
        <f t="shared" si="4"/>
        <v>83.231999999999999</v>
      </c>
      <c r="T13" s="199">
        <f t="shared" si="5"/>
        <v>3.468</v>
      </c>
      <c r="U13" s="200">
        <v>8.5</v>
      </c>
      <c r="V13" s="200">
        <f t="shared" si="6"/>
        <v>8.5</v>
      </c>
      <c r="W13" s="262" t="s">
        <v>132</v>
      </c>
      <c r="X13" s="256">
        <v>0</v>
      </c>
      <c r="Y13" s="256">
        <v>0</v>
      </c>
      <c r="Z13" s="256">
        <v>969</v>
      </c>
      <c r="AA13" s="256">
        <v>0</v>
      </c>
      <c r="AB13" s="256">
        <v>978</v>
      </c>
      <c r="AC13" s="201" t="s">
        <v>91</v>
      </c>
      <c r="AD13" s="201" t="s">
        <v>91</v>
      </c>
      <c r="AE13" s="201" t="s">
        <v>91</v>
      </c>
      <c r="AF13" s="202" t="s">
        <v>91</v>
      </c>
      <c r="AG13" s="202">
        <v>32203214</v>
      </c>
      <c r="AH13" s="203">
        <f>IF(ISBLANK(AG13),"-",AG13-AG12)</f>
        <v>508</v>
      </c>
      <c r="AI13" s="204">
        <f t="shared" si="7"/>
        <v>146.48212226066897</v>
      </c>
      <c r="AJ13" s="205">
        <v>0</v>
      </c>
      <c r="AK13" s="205">
        <v>0</v>
      </c>
      <c r="AL13" s="205">
        <v>1</v>
      </c>
      <c r="AM13" s="205">
        <v>0</v>
      </c>
      <c r="AN13" s="205">
        <v>1</v>
      </c>
      <c r="AO13" s="205">
        <v>0.35</v>
      </c>
      <c r="AP13" s="256">
        <v>7076997</v>
      </c>
      <c r="AQ13" s="256">
        <f t="shared" si="8"/>
        <v>1241</v>
      </c>
      <c r="AR13" s="206"/>
      <c r="AS13" s="207" t="s">
        <v>114</v>
      </c>
      <c r="AV13" s="188" t="s">
        <v>95</v>
      </c>
      <c r="AW13" s="188" t="s">
        <v>96</v>
      </c>
      <c r="AY13" s="253" t="s">
        <v>136</v>
      </c>
    </row>
    <row r="14" spans="2:51" x14ac:dyDescent="0.25">
      <c r="B14" s="190">
        <v>2.125</v>
      </c>
      <c r="C14" s="190">
        <v>0.16666666666666699</v>
      </c>
      <c r="D14" s="191">
        <v>25</v>
      </c>
      <c r="E14" s="192">
        <f t="shared" si="0"/>
        <v>17.605633802816904</v>
      </c>
      <c r="F14" s="255">
        <v>66</v>
      </c>
      <c r="G14" s="192">
        <f t="shared" si="1"/>
        <v>46.478873239436624</v>
      </c>
      <c r="H14" s="193" t="s">
        <v>89</v>
      </c>
      <c r="I14" s="193">
        <f t="shared" si="2"/>
        <v>41.549295774647888</v>
      </c>
      <c r="J14" s="194">
        <f>(F14-5)/1.42</f>
        <v>42.95774647887324</v>
      </c>
      <c r="K14" s="193">
        <f>J14+(6/1.42)</f>
        <v>47.183098591549296</v>
      </c>
      <c r="L14" s="195">
        <v>14</v>
      </c>
      <c r="M14" s="196" t="s">
        <v>90</v>
      </c>
      <c r="N14" s="196">
        <v>12.8</v>
      </c>
      <c r="O14" s="197">
        <v>89</v>
      </c>
      <c r="P14" s="197">
        <v>92</v>
      </c>
      <c r="Q14" s="197">
        <v>13178387</v>
      </c>
      <c r="R14" s="198">
        <f t="shared" si="3"/>
        <v>3545</v>
      </c>
      <c r="S14" s="199">
        <f t="shared" si="4"/>
        <v>85.08</v>
      </c>
      <c r="T14" s="199">
        <f t="shared" si="5"/>
        <v>3.5449999999999999</v>
      </c>
      <c r="U14" s="200">
        <v>9.5</v>
      </c>
      <c r="V14" s="200">
        <f t="shared" si="6"/>
        <v>9.5</v>
      </c>
      <c r="W14" s="262" t="s">
        <v>132</v>
      </c>
      <c r="X14" s="256">
        <v>0</v>
      </c>
      <c r="Y14" s="256">
        <v>0</v>
      </c>
      <c r="Z14" s="256">
        <v>987</v>
      </c>
      <c r="AA14" s="256">
        <v>0</v>
      </c>
      <c r="AB14" s="256">
        <v>978</v>
      </c>
      <c r="AC14" s="201" t="s">
        <v>91</v>
      </c>
      <c r="AD14" s="201" t="s">
        <v>91</v>
      </c>
      <c r="AE14" s="201" t="s">
        <v>91</v>
      </c>
      <c r="AF14" s="202" t="s">
        <v>91</v>
      </c>
      <c r="AG14" s="202">
        <v>32203698</v>
      </c>
      <c r="AH14" s="203">
        <f t="shared" ref="AH14:AH34" si="9">IF(ISBLANK(AG14),"-",AG14-AG13)</f>
        <v>484</v>
      </c>
      <c r="AI14" s="204">
        <f t="shared" si="7"/>
        <v>136.53032440056418</v>
      </c>
      <c r="AJ14" s="205">
        <v>0</v>
      </c>
      <c r="AK14" s="205">
        <v>0</v>
      </c>
      <c r="AL14" s="205">
        <v>1</v>
      </c>
      <c r="AM14" s="205">
        <v>0</v>
      </c>
      <c r="AN14" s="205">
        <v>1</v>
      </c>
      <c r="AO14" s="205">
        <v>0.35</v>
      </c>
      <c r="AP14" s="256">
        <v>7077906</v>
      </c>
      <c r="AQ14" s="256">
        <f t="shared" si="8"/>
        <v>909</v>
      </c>
      <c r="AR14" s="206"/>
      <c r="AS14" s="207" t="s">
        <v>114</v>
      </c>
      <c r="AT14" s="209"/>
      <c r="AV14" s="188" t="s">
        <v>97</v>
      </c>
      <c r="AW14" s="188" t="s">
        <v>98</v>
      </c>
      <c r="AY14" s="253" t="s">
        <v>135</v>
      </c>
    </row>
    <row r="15" spans="2:51" x14ac:dyDescent="0.25">
      <c r="B15" s="190">
        <v>2.1666666666666701</v>
      </c>
      <c r="C15" s="190">
        <v>0.20833333333333301</v>
      </c>
      <c r="D15" s="191">
        <v>24</v>
      </c>
      <c r="E15" s="192">
        <f t="shared" si="0"/>
        <v>16.901408450704228</v>
      </c>
      <c r="F15" s="255">
        <v>66</v>
      </c>
      <c r="G15" s="192">
        <f t="shared" si="1"/>
        <v>46.478873239436624</v>
      </c>
      <c r="H15" s="193" t="s">
        <v>89</v>
      </c>
      <c r="I15" s="193">
        <f t="shared" si="2"/>
        <v>41.549295774647888</v>
      </c>
      <c r="J15" s="194">
        <f>(F15-5)/1.42</f>
        <v>42.95774647887324</v>
      </c>
      <c r="K15" s="193">
        <f>J15+(6/1.42)</f>
        <v>47.183098591549296</v>
      </c>
      <c r="L15" s="195">
        <v>18</v>
      </c>
      <c r="M15" s="196" t="s">
        <v>90</v>
      </c>
      <c r="N15" s="196">
        <v>13.1</v>
      </c>
      <c r="O15" s="197">
        <v>101</v>
      </c>
      <c r="P15" s="197">
        <v>103</v>
      </c>
      <c r="Q15" s="197">
        <v>13182257</v>
      </c>
      <c r="R15" s="198">
        <f t="shared" si="3"/>
        <v>3870</v>
      </c>
      <c r="S15" s="199">
        <f t="shared" si="4"/>
        <v>92.88</v>
      </c>
      <c r="T15" s="199">
        <f t="shared" si="5"/>
        <v>3.87</v>
      </c>
      <c r="U15" s="200">
        <v>9.5</v>
      </c>
      <c r="V15" s="200">
        <f t="shared" si="6"/>
        <v>9.5</v>
      </c>
      <c r="W15" s="262" t="s">
        <v>132</v>
      </c>
      <c r="X15" s="256">
        <v>0</v>
      </c>
      <c r="Y15" s="256">
        <v>0</v>
      </c>
      <c r="Z15" s="256">
        <v>992</v>
      </c>
      <c r="AA15" s="256">
        <v>0</v>
      </c>
      <c r="AB15" s="256">
        <v>978</v>
      </c>
      <c r="AC15" s="201" t="s">
        <v>91</v>
      </c>
      <c r="AD15" s="201" t="s">
        <v>91</v>
      </c>
      <c r="AE15" s="201" t="s">
        <v>91</v>
      </c>
      <c r="AF15" s="202" t="s">
        <v>91</v>
      </c>
      <c r="AG15" s="202">
        <v>32204178</v>
      </c>
      <c r="AH15" s="203">
        <f t="shared" si="9"/>
        <v>480</v>
      </c>
      <c r="AI15" s="204">
        <f t="shared" si="7"/>
        <v>124.03100775193798</v>
      </c>
      <c r="AJ15" s="205">
        <v>0</v>
      </c>
      <c r="AK15" s="205">
        <v>0</v>
      </c>
      <c r="AL15" s="205">
        <v>1</v>
      </c>
      <c r="AM15" s="205">
        <v>0</v>
      </c>
      <c r="AN15" s="205">
        <v>1</v>
      </c>
      <c r="AO15" s="205">
        <v>0</v>
      </c>
      <c r="AP15" s="256">
        <v>7077906</v>
      </c>
      <c r="AQ15" s="256">
        <f t="shared" si="8"/>
        <v>0</v>
      </c>
      <c r="AR15" s="206"/>
      <c r="AS15" s="207" t="s">
        <v>114</v>
      </c>
      <c r="AV15" s="188" t="s">
        <v>99</v>
      </c>
      <c r="AW15" s="188" t="s">
        <v>100</v>
      </c>
      <c r="AY15" s="253" t="s">
        <v>201</v>
      </c>
    </row>
    <row r="16" spans="2:51" x14ac:dyDescent="0.25">
      <c r="B16" s="190">
        <v>2.2083333333333299</v>
      </c>
      <c r="C16" s="190">
        <v>0.25</v>
      </c>
      <c r="D16" s="191">
        <v>8</v>
      </c>
      <c r="E16" s="192">
        <f t="shared" si="0"/>
        <v>5.6338028169014089</v>
      </c>
      <c r="F16" s="210">
        <v>68</v>
      </c>
      <c r="G16" s="192">
        <f t="shared" si="1"/>
        <v>47.887323943661976</v>
      </c>
      <c r="H16" s="193" t="s">
        <v>89</v>
      </c>
      <c r="I16" s="193">
        <f t="shared" si="2"/>
        <v>46.478873239436624</v>
      </c>
      <c r="J16" s="194">
        <f t="shared" ref="J16:J25" si="10">F16/1.42</f>
        <v>47.887323943661976</v>
      </c>
      <c r="K16" s="193">
        <f>J16+1.42</f>
        <v>49.307323943661977</v>
      </c>
      <c r="L16" s="195">
        <v>19</v>
      </c>
      <c r="M16" s="196" t="s">
        <v>101</v>
      </c>
      <c r="N16" s="196">
        <v>13.1</v>
      </c>
      <c r="O16" s="197">
        <v>125</v>
      </c>
      <c r="P16" s="197">
        <v>125</v>
      </c>
      <c r="Q16" s="197">
        <v>13186818</v>
      </c>
      <c r="R16" s="198">
        <f t="shared" si="3"/>
        <v>4561</v>
      </c>
      <c r="S16" s="199">
        <f t="shared" si="4"/>
        <v>109.464</v>
      </c>
      <c r="T16" s="199">
        <f t="shared" si="5"/>
        <v>4.5609999999999999</v>
      </c>
      <c r="U16" s="200">
        <v>9.5</v>
      </c>
      <c r="V16" s="200">
        <f t="shared" si="6"/>
        <v>9.5</v>
      </c>
      <c r="W16" s="262" t="s">
        <v>132</v>
      </c>
      <c r="X16" s="256">
        <v>0</v>
      </c>
      <c r="Y16" s="256">
        <v>0</v>
      </c>
      <c r="Z16" s="256">
        <v>1187</v>
      </c>
      <c r="AA16" s="256">
        <v>0</v>
      </c>
      <c r="AB16" s="256">
        <v>1199</v>
      </c>
      <c r="AC16" s="201" t="s">
        <v>91</v>
      </c>
      <c r="AD16" s="201" t="s">
        <v>91</v>
      </c>
      <c r="AE16" s="201" t="s">
        <v>91</v>
      </c>
      <c r="AF16" s="202" t="s">
        <v>91</v>
      </c>
      <c r="AG16" s="202">
        <v>32204890</v>
      </c>
      <c r="AH16" s="203">
        <f t="shared" si="9"/>
        <v>712</v>
      </c>
      <c r="AI16" s="204">
        <f t="shared" si="7"/>
        <v>156.10611707958782</v>
      </c>
      <c r="AJ16" s="205">
        <v>0</v>
      </c>
      <c r="AK16" s="205">
        <v>0</v>
      </c>
      <c r="AL16" s="205">
        <v>1</v>
      </c>
      <c r="AM16" s="205">
        <v>0</v>
      </c>
      <c r="AN16" s="205">
        <v>1</v>
      </c>
      <c r="AO16" s="205">
        <v>0</v>
      </c>
      <c r="AP16" s="256">
        <v>7077906</v>
      </c>
      <c r="AQ16" s="256">
        <f t="shared" si="8"/>
        <v>0</v>
      </c>
      <c r="AR16" s="208"/>
      <c r="AS16" s="207" t="s">
        <v>102</v>
      </c>
      <c r="AV16" s="188" t="s">
        <v>103</v>
      </c>
      <c r="AW16" s="188" t="s">
        <v>104</v>
      </c>
      <c r="AY16" s="253" t="s">
        <v>133</v>
      </c>
    </row>
    <row r="17" spans="1:51" x14ac:dyDescent="0.25">
      <c r="B17" s="190">
        <v>2.25</v>
      </c>
      <c r="C17" s="190">
        <v>0.29166666666666702</v>
      </c>
      <c r="D17" s="191">
        <v>9</v>
      </c>
      <c r="E17" s="192">
        <f t="shared" si="0"/>
        <v>6.3380281690140849</v>
      </c>
      <c r="F17" s="210">
        <v>83</v>
      </c>
      <c r="G17" s="192">
        <f t="shared" si="1"/>
        <v>58.450704225352112</v>
      </c>
      <c r="H17" s="193" t="s">
        <v>89</v>
      </c>
      <c r="I17" s="193">
        <f t="shared" si="2"/>
        <v>57.04225352112676</v>
      </c>
      <c r="J17" s="194">
        <f t="shared" si="10"/>
        <v>58.450704225352112</v>
      </c>
      <c r="K17" s="193">
        <f t="shared" ref="K17:K22" si="11">J17+1.42</f>
        <v>59.870704225352114</v>
      </c>
      <c r="L17" s="195">
        <v>19</v>
      </c>
      <c r="M17" s="196" t="s">
        <v>101</v>
      </c>
      <c r="N17" s="196">
        <v>16.7</v>
      </c>
      <c r="O17" s="197">
        <v>141</v>
      </c>
      <c r="P17" s="197">
        <v>147</v>
      </c>
      <c r="Q17" s="197">
        <v>13192922</v>
      </c>
      <c r="R17" s="198">
        <f t="shared" si="3"/>
        <v>6104</v>
      </c>
      <c r="S17" s="199">
        <f t="shared" si="4"/>
        <v>146.49600000000001</v>
      </c>
      <c r="T17" s="199">
        <f t="shared" si="5"/>
        <v>6.1040000000000001</v>
      </c>
      <c r="U17" s="200">
        <v>9.1</v>
      </c>
      <c r="V17" s="200">
        <f t="shared" si="6"/>
        <v>9.1</v>
      </c>
      <c r="W17" s="262" t="s">
        <v>152</v>
      </c>
      <c r="X17" s="256">
        <v>0</v>
      </c>
      <c r="Y17" s="256">
        <v>1019</v>
      </c>
      <c r="Z17" s="256">
        <v>1196</v>
      </c>
      <c r="AA17" s="256">
        <v>1185</v>
      </c>
      <c r="AB17" s="256">
        <v>1199</v>
      </c>
      <c r="AC17" s="201" t="s">
        <v>91</v>
      </c>
      <c r="AD17" s="201" t="s">
        <v>91</v>
      </c>
      <c r="AE17" s="201" t="s">
        <v>91</v>
      </c>
      <c r="AF17" s="202" t="s">
        <v>91</v>
      </c>
      <c r="AG17" s="202">
        <v>32206211</v>
      </c>
      <c r="AH17" s="203">
        <f t="shared" si="9"/>
        <v>1321</v>
      </c>
      <c r="AI17" s="204">
        <f t="shared" si="7"/>
        <v>216.41546526867629</v>
      </c>
      <c r="AJ17" s="205">
        <v>0</v>
      </c>
      <c r="AK17" s="205">
        <v>1</v>
      </c>
      <c r="AL17" s="205">
        <v>1</v>
      </c>
      <c r="AM17" s="205">
        <v>1</v>
      </c>
      <c r="AN17" s="205">
        <v>1</v>
      </c>
      <c r="AO17" s="205">
        <v>0</v>
      </c>
      <c r="AP17" s="256">
        <v>7077906</v>
      </c>
      <c r="AQ17" s="256">
        <f t="shared" si="8"/>
        <v>0</v>
      </c>
      <c r="AR17" s="206"/>
      <c r="AS17" s="207" t="s">
        <v>102</v>
      </c>
      <c r="AT17" s="209"/>
      <c r="AV17" s="188" t="s">
        <v>105</v>
      </c>
      <c r="AW17" s="188" t="s">
        <v>106</v>
      </c>
      <c r="AY17" s="257"/>
    </row>
    <row r="18" spans="1:51" x14ac:dyDescent="0.25">
      <c r="B18" s="190">
        <v>2.2916666666666701</v>
      </c>
      <c r="C18" s="190">
        <v>0.33333333333333298</v>
      </c>
      <c r="D18" s="191">
        <v>9</v>
      </c>
      <c r="E18" s="192">
        <f t="shared" si="0"/>
        <v>6.3380281690140849</v>
      </c>
      <c r="F18" s="210">
        <v>83</v>
      </c>
      <c r="G18" s="192">
        <f t="shared" si="1"/>
        <v>58.450704225352112</v>
      </c>
      <c r="H18" s="193" t="s">
        <v>89</v>
      </c>
      <c r="I18" s="193">
        <f t="shared" si="2"/>
        <v>57.04225352112676</v>
      </c>
      <c r="J18" s="194">
        <f t="shared" si="10"/>
        <v>58.450704225352112</v>
      </c>
      <c r="K18" s="193">
        <f t="shared" si="11"/>
        <v>59.870704225352114</v>
      </c>
      <c r="L18" s="195">
        <v>19</v>
      </c>
      <c r="M18" s="196" t="s">
        <v>101</v>
      </c>
      <c r="N18" s="196">
        <v>17.3</v>
      </c>
      <c r="O18" s="197">
        <v>139</v>
      </c>
      <c r="P18" s="197">
        <v>143</v>
      </c>
      <c r="Q18" s="197">
        <v>13199114</v>
      </c>
      <c r="R18" s="198">
        <f t="shared" si="3"/>
        <v>6192</v>
      </c>
      <c r="S18" s="199">
        <f t="shared" si="4"/>
        <v>148.608</v>
      </c>
      <c r="T18" s="199">
        <f t="shared" si="5"/>
        <v>6.1920000000000002</v>
      </c>
      <c r="U18" s="200">
        <v>8.6</v>
      </c>
      <c r="V18" s="200">
        <f t="shared" si="6"/>
        <v>8.6</v>
      </c>
      <c r="W18" s="262" t="s">
        <v>152</v>
      </c>
      <c r="X18" s="256">
        <v>0</v>
      </c>
      <c r="Y18" s="256">
        <v>1049</v>
      </c>
      <c r="Z18" s="256">
        <v>1196</v>
      </c>
      <c r="AA18" s="256">
        <v>1185</v>
      </c>
      <c r="AB18" s="256">
        <v>1199</v>
      </c>
      <c r="AC18" s="201" t="s">
        <v>91</v>
      </c>
      <c r="AD18" s="201" t="s">
        <v>91</v>
      </c>
      <c r="AE18" s="201" t="s">
        <v>91</v>
      </c>
      <c r="AF18" s="202" t="s">
        <v>91</v>
      </c>
      <c r="AG18" s="202">
        <v>32207628</v>
      </c>
      <c r="AH18" s="203">
        <f t="shared" si="9"/>
        <v>1417</v>
      </c>
      <c r="AI18" s="204">
        <f t="shared" si="7"/>
        <v>228.843669250646</v>
      </c>
      <c r="AJ18" s="205">
        <v>0</v>
      </c>
      <c r="AK18" s="205">
        <v>1</v>
      </c>
      <c r="AL18" s="205">
        <v>1</v>
      </c>
      <c r="AM18" s="205">
        <v>1</v>
      </c>
      <c r="AN18" s="205">
        <v>1</v>
      </c>
      <c r="AO18" s="205">
        <v>0</v>
      </c>
      <c r="AP18" s="256">
        <v>7077906</v>
      </c>
      <c r="AQ18" s="256">
        <f t="shared" si="8"/>
        <v>0</v>
      </c>
      <c r="AR18" s="206"/>
      <c r="AS18" s="207" t="s">
        <v>102</v>
      </c>
      <c r="AV18" s="188" t="s">
        <v>107</v>
      </c>
      <c r="AW18" s="188" t="s">
        <v>108</v>
      </c>
      <c r="AY18" s="257"/>
    </row>
    <row r="19" spans="1:51" x14ac:dyDescent="0.25">
      <c r="B19" s="190">
        <v>2.3333333333333299</v>
      </c>
      <c r="C19" s="190">
        <v>0.375</v>
      </c>
      <c r="D19" s="191">
        <v>8</v>
      </c>
      <c r="E19" s="192">
        <f t="shared" si="0"/>
        <v>5.6338028169014089</v>
      </c>
      <c r="F19" s="210">
        <v>83</v>
      </c>
      <c r="G19" s="192">
        <f t="shared" si="1"/>
        <v>58.450704225352112</v>
      </c>
      <c r="H19" s="193" t="s">
        <v>89</v>
      </c>
      <c r="I19" s="193">
        <f t="shared" si="2"/>
        <v>57.04225352112676</v>
      </c>
      <c r="J19" s="194">
        <f t="shared" si="10"/>
        <v>58.450704225352112</v>
      </c>
      <c r="K19" s="193">
        <f t="shared" si="11"/>
        <v>59.870704225352114</v>
      </c>
      <c r="L19" s="195">
        <v>19</v>
      </c>
      <c r="M19" s="196" t="s">
        <v>101</v>
      </c>
      <c r="N19" s="196">
        <v>18.399999999999999</v>
      </c>
      <c r="O19" s="197">
        <v>138</v>
      </c>
      <c r="P19" s="197">
        <v>151</v>
      </c>
      <c r="Q19" s="197">
        <v>13205345</v>
      </c>
      <c r="R19" s="198">
        <f t="shared" si="3"/>
        <v>6231</v>
      </c>
      <c r="S19" s="199">
        <f t="shared" si="4"/>
        <v>149.54400000000001</v>
      </c>
      <c r="T19" s="199">
        <f t="shared" si="5"/>
        <v>6.2309999999999999</v>
      </c>
      <c r="U19" s="200">
        <v>8.1</v>
      </c>
      <c r="V19" s="200">
        <f t="shared" si="6"/>
        <v>8.1</v>
      </c>
      <c r="W19" s="262" t="s">
        <v>152</v>
      </c>
      <c r="X19" s="256">
        <v>0</v>
      </c>
      <c r="Y19" s="256">
        <v>1072</v>
      </c>
      <c r="Z19" s="256">
        <v>1196</v>
      </c>
      <c r="AA19" s="256">
        <v>1185</v>
      </c>
      <c r="AB19" s="256">
        <v>1199</v>
      </c>
      <c r="AC19" s="201" t="s">
        <v>91</v>
      </c>
      <c r="AD19" s="201" t="s">
        <v>91</v>
      </c>
      <c r="AE19" s="201" t="s">
        <v>91</v>
      </c>
      <c r="AF19" s="202" t="s">
        <v>91</v>
      </c>
      <c r="AG19" s="202">
        <v>32209014</v>
      </c>
      <c r="AH19" s="203">
        <f t="shared" si="9"/>
        <v>1386</v>
      </c>
      <c r="AI19" s="204">
        <f t="shared" si="7"/>
        <v>222.436206066442</v>
      </c>
      <c r="AJ19" s="205">
        <v>0</v>
      </c>
      <c r="AK19" s="205">
        <v>1</v>
      </c>
      <c r="AL19" s="205">
        <v>1</v>
      </c>
      <c r="AM19" s="205">
        <v>1</v>
      </c>
      <c r="AN19" s="205">
        <v>1</v>
      </c>
      <c r="AO19" s="205">
        <v>0</v>
      </c>
      <c r="AP19" s="256">
        <v>7077906</v>
      </c>
      <c r="AQ19" s="256">
        <f t="shared" si="8"/>
        <v>0</v>
      </c>
      <c r="AR19" s="206"/>
      <c r="AS19" s="207" t="s">
        <v>102</v>
      </c>
      <c r="AV19" s="188" t="s">
        <v>109</v>
      </c>
      <c r="AW19" s="188" t="s">
        <v>110</v>
      </c>
      <c r="AY19" s="257"/>
    </row>
    <row r="20" spans="1:51" x14ac:dyDescent="0.25">
      <c r="B20" s="190">
        <v>2.375</v>
      </c>
      <c r="C20" s="190">
        <v>0.41666666666666669</v>
      </c>
      <c r="D20" s="191">
        <v>8</v>
      </c>
      <c r="E20" s="192">
        <f t="shared" si="0"/>
        <v>5.6338028169014089</v>
      </c>
      <c r="F20" s="210">
        <v>83</v>
      </c>
      <c r="G20" s="192">
        <f t="shared" si="1"/>
        <v>58.450704225352112</v>
      </c>
      <c r="H20" s="193" t="s">
        <v>89</v>
      </c>
      <c r="I20" s="193">
        <f t="shared" si="2"/>
        <v>57.04225352112676</v>
      </c>
      <c r="J20" s="194">
        <f t="shared" si="10"/>
        <v>58.450704225352112</v>
      </c>
      <c r="K20" s="193">
        <f t="shared" si="11"/>
        <v>59.870704225352114</v>
      </c>
      <c r="L20" s="195">
        <v>19</v>
      </c>
      <c r="M20" s="196" t="s">
        <v>101</v>
      </c>
      <c r="N20" s="196">
        <v>17.7</v>
      </c>
      <c r="O20" s="197">
        <v>137</v>
      </c>
      <c r="P20" s="197">
        <v>148</v>
      </c>
      <c r="Q20" s="197">
        <v>13211553</v>
      </c>
      <c r="R20" s="198">
        <f t="shared" si="3"/>
        <v>6208</v>
      </c>
      <c r="S20" s="199">
        <f t="shared" si="4"/>
        <v>148.99199999999999</v>
      </c>
      <c r="T20" s="199">
        <f t="shared" si="5"/>
        <v>6.2080000000000002</v>
      </c>
      <c r="U20" s="200">
        <v>7.3</v>
      </c>
      <c r="V20" s="200">
        <f t="shared" si="6"/>
        <v>7.3</v>
      </c>
      <c r="W20" s="262" t="s">
        <v>152</v>
      </c>
      <c r="X20" s="256">
        <v>0</v>
      </c>
      <c r="Y20" s="256">
        <v>1070</v>
      </c>
      <c r="Z20" s="256">
        <v>1195</v>
      </c>
      <c r="AA20" s="256">
        <v>1185</v>
      </c>
      <c r="AB20" s="256">
        <v>1198</v>
      </c>
      <c r="AC20" s="201" t="s">
        <v>91</v>
      </c>
      <c r="AD20" s="201" t="s">
        <v>91</v>
      </c>
      <c r="AE20" s="201" t="s">
        <v>91</v>
      </c>
      <c r="AF20" s="202" t="s">
        <v>91</v>
      </c>
      <c r="AG20" s="202">
        <v>32210406</v>
      </c>
      <c r="AH20" s="203">
        <f t="shared" si="9"/>
        <v>1392</v>
      </c>
      <c r="AI20" s="204">
        <f t="shared" si="7"/>
        <v>224.22680412371133</v>
      </c>
      <c r="AJ20" s="205">
        <v>0</v>
      </c>
      <c r="AK20" s="205">
        <v>1</v>
      </c>
      <c r="AL20" s="205">
        <v>1</v>
      </c>
      <c r="AM20" s="205">
        <v>1</v>
      </c>
      <c r="AN20" s="205">
        <v>1</v>
      </c>
      <c r="AO20" s="205">
        <v>0</v>
      </c>
      <c r="AP20" s="256">
        <v>7077906</v>
      </c>
      <c r="AQ20" s="256">
        <f t="shared" si="8"/>
        <v>0</v>
      </c>
      <c r="AR20" s="208"/>
      <c r="AS20" s="207" t="s">
        <v>102</v>
      </c>
      <c r="AY20" s="257"/>
    </row>
    <row r="21" spans="1:51" x14ac:dyDescent="0.25">
      <c r="B21" s="190">
        <v>2.4166666666666701</v>
      </c>
      <c r="C21" s="190">
        <v>0.45833333333333298</v>
      </c>
      <c r="D21" s="191">
        <v>9</v>
      </c>
      <c r="E21" s="192">
        <f t="shared" si="0"/>
        <v>6.3380281690140849</v>
      </c>
      <c r="F21" s="210">
        <v>83</v>
      </c>
      <c r="G21" s="192">
        <f t="shared" si="1"/>
        <v>58.450704225352112</v>
      </c>
      <c r="H21" s="193" t="s">
        <v>89</v>
      </c>
      <c r="I21" s="193">
        <f t="shared" si="2"/>
        <v>57.04225352112676</v>
      </c>
      <c r="J21" s="194">
        <f t="shared" si="10"/>
        <v>58.450704225352112</v>
      </c>
      <c r="K21" s="193">
        <f t="shared" si="11"/>
        <v>59.870704225352114</v>
      </c>
      <c r="L21" s="195">
        <v>19</v>
      </c>
      <c r="M21" s="196" t="s">
        <v>101</v>
      </c>
      <c r="N21" s="196">
        <v>17.7</v>
      </c>
      <c r="O21" s="197">
        <v>139</v>
      </c>
      <c r="P21" s="197">
        <v>148</v>
      </c>
      <c r="Q21" s="197">
        <v>13217658</v>
      </c>
      <c r="R21" s="198">
        <f>Q21-Q20</f>
        <v>6105</v>
      </c>
      <c r="S21" s="199">
        <f t="shared" si="4"/>
        <v>146.52000000000001</v>
      </c>
      <c r="T21" s="199">
        <f t="shared" si="5"/>
        <v>6.1050000000000004</v>
      </c>
      <c r="U21" s="200">
        <v>6.8</v>
      </c>
      <c r="V21" s="200">
        <f t="shared" si="6"/>
        <v>6.8</v>
      </c>
      <c r="W21" s="262" t="s">
        <v>152</v>
      </c>
      <c r="X21" s="256">
        <v>0</v>
      </c>
      <c r="Y21" s="256">
        <v>1046</v>
      </c>
      <c r="Z21" s="256">
        <v>1195</v>
      </c>
      <c r="AA21" s="256">
        <v>1185</v>
      </c>
      <c r="AB21" s="256">
        <v>1198</v>
      </c>
      <c r="AC21" s="201" t="s">
        <v>91</v>
      </c>
      <c r="AD21" s="201" t="s">
        <v>91</v>
      </c>
      <c r="AE21" s="201" t="s">
        <v>91</v>
      </c>
      <c r="AF21" s="202" t="s">
        <v>91</v>
      </c>
      <c r="AG21" s="202">
        <v>32211777</v>
      </c>
      <c r="AH21" s="203">
        <f t="shared" si="9"/>
        <v>1371</v>
      </c>
      <c r="AI21" s="204">
        <f t="shared" si="7"/>
        <v>224.57002457002454</v>
      </c>
      <c r="AJ21" s="205">
        <v>0</v>
      </c>
      <c r="AK21" s="205">
        <v>1</v>
      </c>
      <c r="AL21" s="205">
        <v>1</v>
      </c>
      <c r="AM21" s="205">
        <v>1</v>
      </c>
      <c r="AN21" s="205">
        <v>1</v>
      </c>
      <c r="AO21" s="205">
        <v>0</v>
      </c>
      <c r="AP21" s="256">
        <v>7077906</v>
      </c>
      <c r="AQ21" s="256">
        <f t="shared" si="8"/>
        <v>0</v>
      </c>
      <c r="AR21" s="206"/>
      <c r="AS21" s="207" t="s">
        <v>102</v>
      </c>
      <c r="AY21" s="257"/>
    </row>
    <row r="22" spans="1:51" x14ac:dyDescent="0.25">
      <c r="B22" s="190">
        <v>2.4583333333333299</v>
      </c>
      <c r="C22" s="190">
        <v>0.5</v>
      </c>
      <c r="D22" s="191">
        <v>10</v>
      </c>
      <c r="E22" s="192">
        <f t="shared" si="0"/>
        <v>7.042253521126761</v>
      </c>
      <c r="F22" s="210">
        <v>83</v>
      </c>
      <c r="G22" s="192">
        <f t="shared" si="1"/>
        <v>58.450704225352112</v>
      </c>
      <c r="H22" s="193" t="s">
        <v>89</v>
      </c>
      <c r="I22" s="193">
        <f t="shared" si="2"/>
        <v>57.04225352112676</v>
      </c>
      <c r="J22" s="194">
        <f t="shared" si="10"/>
        <v>58.450704225352112</v>
      </c>
      <c r="K22" s="193">
        <f t="shared" si="11"/>
        <v>59.870704225352114</v>
      </c>
      <c r="L22" s="195">
        <v>19</v>
      </c>
      <c r="M22" s="196" t="s">
        <v>101</v>
      </c>
      <c r="N22" s="196">
        <v>17.3</v>
      </c>
      <c r="O22" s="197">
        <v>141</v>
      </c>
      <c r="P22" s="197">
        <v>140</v>
      </c>
      <c r="Q22" s="197">
        <v>13223734</v>
      </c>
      <c r="R22" s="198">
        <f t="shared" si="3"/>
        <v>6076</v>
      </c>
      <c r="S22" s="199">
        <f t="shared" si="4"/>
        <v>145.82400000000001</v>
      </c>
      <c r="T22" s="199">
        <f t="shared" si="5"/>
        <v>6.0759999999999996</v>
      </c>
      <c r="U22" s="200">
        <v>6.6</v>
      </c>
      <c r="V22" s="200">
        <f t="shared" si="6"/>
        <v>6.6</v>
      </c>
      <c r="W22" s="262" t="s">
        <v>152</v>
      </c>
      <c r="X22" s="256">
        <v>0</v>
      </c>
      <c r="Y22" s="256">
        <v>998</v>
      </c>
      <c r="Z22" s="256">
        <v>1195</v>
      </c>
      <c r="AA22" s="256">
        <v>1185</v>
      </c>
      <c r="AB22" s="256">
        <v>1198</v>
      </c>
      <c r="AC22" s="201" t="s">
        <v>91</v>
      </c>
      <c r="AD22" s="201" t="s">
        <v>91</v>
      </c>
      <c r="AE22" s="201" t="s">
        <v>91</v>
      </c>
      <c r="AF22" s="202" t="s">
        <v>91</v>
      </c>
      <c r="AG22" s="202">
        <v>32213122</v>
      </c>
      <c r="AH22" s="203">
        <f t="shared" si="9"/>
        <v>1345</v>
      </c>
      <c r="AI22" s="204">
        <f t="shared" si="7"/>
        <v>221.36273864384464</v>
      </c>
      <c r="AJ22" s="205">
        <v>0</v>
      </c>
      <c r="AK22" s="205">
        <v>1</v>
      </c>
      <c r="AL22" s="205">
        <v>1</v>
      </c>
      <c r="AM22" s="205">
        <v>1</v>
      </c>
      <c r="AN22" s="205">
        <v>1</v>
      </c>
      <c r="AO22" s="205">
        <v>0</v>
      </c>
      <c r="AP22" s="256">
        <v>7077906</v>
      </c>
      <c r="AQ22" s="256">
        <f t="shared" si="8"/>
        <v>0</v>
      </c>
      <c r="AR22" s="206"/>
      <c r="AS22" s="207" t="s">
        <v>102</v>
      </c>
      <c r="AV22" s="211" t="s">
        <v>111</v>
      </c>
      <c r="AY22" s="257"/>
    </row>
    <row r="23" spans="1:51" x14ac:dyDescent="0.25">
      <c r="A23" s="145" t="s">
        <v>144</v>
      </c>
      <c r="B23" s="190">
        <v>2.5</v>
      </c>
      <c r="C23" s="190">
        <v>0.54166666666666696</v>
      </c>
      <c r="D23" s="191">
        <v>6</v>
      </c>
      <c r="E23" s="192">
        <v>81</v>
      </c>
      <c r="F23" s="255">
        <v>81</v>
      </c>
      <c r="G23" s="192">
        <f t="shared" si="1"/>
        <v>57.04225352112676</v>
      </c>
      <c r="H23" s="193" t="s">
        <v>89</v>
      </c>
      <c r="I23" s="193">
        <f t="shared" si="2"/>
        <v>55.633802816901408</v>
      </c>
      <c r="J23" s="194">
        <f t="shared" si="10"/>
        <v>57.04225352112676</v>
      </c>
      <c r="K23" s="193">
        <f>J23+(6/1.42)</f>
        <v>61.267605633802816</v>
      </c>
      <c r="L23" s="195">
        <v>19</v>
      </c>
      <c r="M23" s="196" t="s">
        <v>101</v>
      </c>
      <c r="N23" s="196">
        <v>17.5</v>
      </c>
      <c r="O23" s="197">
        <v>139</v>
      </c>
      <c r="P23" s="197">
        <v>142</v>
      </c>
      <c r="Q23" s="197">
        <v>13229602</v>
      </c>
      <c r="R23" s="198">
        <f t="shared" si="3"/>
        <v>5868</v>
      </c>
      <c r="S23" s="199">
        <f t="shared" si="4"/>
        <v>140.83199999999999</v>
      </c>
      <c r="T23" s="199">
        <f t="shared" si="5"/>
        <v>5.8680000000000003</v>
      </c>
      <c r="U23" s="200">
        <v>6.2</v>
      </c>
      <c r="V23" s="200">
        <f t="shared" si="6"/>
        <v>6.2</v>
      </c>
      <c r="W23" s="262" t="s">
        <v>152</v>
      </c>
      <c r="X23" s="256">
        <v>0</v>
      </c>
      <c r="Y23" s="256">
        <v>1011</v>
      </c>
      <c r="Z23" s="256">
        <v>1195</v>
      </c>
      <c r="AA23" s="256">
        <v>1185</v>
      </c>
      <c r="AB23" s="256">
        <v>1198</v>
      </c>
      <c r="AC23" s="201" t="s">
        <v>91</v>
      </c>
      <c r="AD23" s="201" t="s">
        <v>91</v>
      </c>
      <c r="AE23" s="201" t="s">
        <v>91</v>
      </c>
      <c r="AF23" s="202" t="s">
        <v>91</v>
      </c>
      <c r="AG23" s="202">
        <v>32214458</v>
      </c>
      <c r="AH23" s="203">
        <f t="shared" si="9"/>
        <v>1336</v>
      </c>
      <c r="AI23" s="204">
        <f t="shared" si="7"/>
        <v>227.67552828902521</v>
      </c>
      <c r="AJ23" s="205">
        <v>0</v>
      </c>
      <c r="AK23" s="205">
        <v>1</v>
      </c>
      <c r="AL23" s="205">
        <v>1</v>
      </c>
      <c r="AM23" s="205">
        <v>1</v>
      </c>
      <c r="AN23" s="205">
        <v>1</v>
      </c>
      <c r="AO23" s="205">
        <v>0</v>
      </c>
      <c r="AP23" s="256">
        <v>7077906</v>
      </c>
      <c r="AQ23" s="256">
        <f t="shared" si="8"/>
        <v>0</v>
      </c>
      <c r="AR23" s="206"/>
      <c r="AS23" s="207" t="s">
        <v>114</v>
      </c>
      <c r="AT23" s="209"/>
      <c r="AV23" s="212" t="s">
        <v>112</v>
      </c>
      <c r="AW23" s="213" t="s">
        <v>113</v>
      </c>
      <c r="AY23" s="257"/>
    </row>
    <row r="24" spans="1:51" x14ac:dyDescent="0.25">
      <c r="B24" s="190">
        <v>2.5416666666666701</v>
      </c>
      <c r="C24" s="190">
        <v>0.58333333333333404</v>
      </c>
      <c r="D24" s="191">
        <v>6</v>
      </c>
      <c r="E24" s="192">
        <f t="shared" si="0"/>
        <v>4.2253521126760569</v>
      </c>
      <c r="F24" s="255">
        <v>81</v>
      </c>
      <c r="G24" s="192">
        <f t="shared" si="1"/>
        <v>57.04225352112676</v>
      </c>
      <c r="H24" s="193" t="s">
        <v>89</v>
      </c>
      <c r="I24" s="193">
        <f t="shared" si="2"/>
        <v>55.633802816901408</v>
      </c>
      <c r="J24" s="194">
        <f t="shared" si="10"/>
        <v>57.04225352112676</v>
      </c>
      <c r="K24" s="193">
        <f t="shared" ref="K24:K34" si="12">J24+(6/1.42)</f>
        <v>61.267605633802816</v>
      </c>
      <c r="L24" s="195">
        <v>18</v>
      </c>
      <c r="M24" s="196" t="s">
        <v>101</v>
      </c>
      <c r="N24" s="196">
        <v>17.3</v>
      </c>
      <c r="O24" s="197">
        <v>137</v>
      </c>
      <c r="P24" s="197">
        <v>132</v>
      </c>
      <c r="Q24" s="197">
        <v>13235406</v>
      </c>
      <c r="R24" s="198">
        <f t="shared" si="3"/>
        <v>5804</v>
      </c>
      <c r="S24" s="199">
        <f t="shared" si="4"/>
        <v>139.29599999999999</v>
      </c>
      <c r="T24" s="199">
        <f t="shared" si="5"/>
        <v>5.8040000000000003</v>
      </c>
      <c r="U24" s="200">
        <v>6</v>
      </c>
      <c r="V24" s="200">
        <f t="shared" si="6"/>
        <v>6</v>
      </c>
      <c r="W24" s="262" t="s">
        <v>152</v>
      </c>
      <c r="X24" s="256">
        <v>0</v>
      </c>
      <c r="Y24" s="256">
        <v>1002</v>
      </c>
      <c r="Z24" s="256">
        <v>1195</v>
      </c>
      <c r="AA24" s="256">
        <v>1185</v>
      </c>
      <c r="AB24" s="256">
        <v>1198</v>
      </c>
      <c r="AC24" s="201" t="s">
        <v>91</v>
      </c>
      <c r="AD24" s="201" t="s">
        <v>91</v>
      </c>
      <c r="AE24" s="201" t="s">
        <v>91</v>
      </c>
      <c r="AF24" s="202" t="s">
        <v>91</v>
      </c>
      <c r="AG24" s="202">
        <v>32215776</v>
      </c>
      <c r="AH24" s="203">
        <f t="shared" si="9"/>
        <v>1318</v>
      </c>
      <c r="AI24" s="204">
        <f t="shared" si="7"/>
        <v>227.08476912474154</v>
      </c>
      <c r="AJ24" s="205">
        <v>0</v>
      </c>
      <c r="AK24" s="205">
        <v>1</v>
      </c>
      <c r="AL24" s="205">
        <v>1</v>
      </c>
      <c r="AM24" s="205">
        <v>1</v>
      </c>
      <c r="AN24" s="205">
        <v>1</v>
      </c>
      <c r="AO24" s="205">
        <v>0</v>
      </c>
      <c r="AP24" s="256">
        <v>7077906</v>
      </c>
      <c r="AQ24" s="256">
        <f t="shared" si="8"/>
        <v>0</v>
      </c>
      <c r="AR24" s="208"/>
      <c r="AS24" s="207" t="s">
        <v>114</v>
      </c>
      <c r="AV24" s="214" t="s">
        <v>30</v>
      </c>
      <c r="AW24" s="214">
        <v>14.7</v>
      </c>
      <c r="AY24" s="257"/>
    </row>
    <row r="25" spans="1:51" x14ac:dyDescent="0.25">
      <c r="B25" s="190">
        <v>2.5833333333333299</v>
      </c>
      <c r="C25" s="190">
        <v>0.625</v>
      </c>
      <c r="D25" s="191">
        <v>8</v>
      </c>
      <c r="E25" s="192">
        <f t="shared" si="0"/>
        <v>5.6338028169014089</v>
      </c>
      <c r="F25" s="255">
        <v>81</v>
      </c>
      <c r="G25" s="192">
        <f t="shared" si="1"/>
        <v>57.04225352112676</v>
      </c>
      <c r="H25" s="193" t="s">
        <v>89</v>
      </c>
      <c r="I25" s="193">
        <f t="shared" si="2"/>
        <v>55.633802816901408</v>
      </c>
      <c r="J25" s="194">
        <f t="shared" si="10"/>
        <v>57.04225352112676</v>
      </c>
      <c r="K25" s="193">
        <f t="shared" si="12"/>
        <v>61.267605633802816</v>
      </c>
      <c r="L25" s="195">
        <v>18</v>
      </c>
      <c r="M25" s="196" t="s">
        <v>101</v>
      </c>
      <c r="N25" s="196">
        <v>16.899999999999999</v>
      </c>
      <c r="O25" s="197">
        <v>131</v>
      </c>
      <c r="P25" s="197">
        <v>130</v>
      </c>
      <c r="Q25" s="197">
        <v>13241014</v>
      </c>
      <c r="R25" s="198">
        <f t="shared" si="3"/>
        <v>5608</v>
      </c>
      <c r="S25" s="199">
        <f t="shared" si="4"/>
        <v>134.59200000000001</v>
      </c>
      <c r="T25" s="199">
        <f t="shared" si="5"/>
        <v>5.6079999999999997</v>
      </c>
      <c r="U25" s="200">
        <v>5.9</v>
      </c>
      <c r="V25" s="200">
        <f t="shared" si="6"/>
        <v>5.9</v>
      </c>
      <c r="W25" s="262" t="s">
        <v>152</v>
      </c>
      <c r="X25" s="256">
        <v>0</v>
      </c>
      <c r="Y25" s="256">
        <v>998</v>
      </c>
      <c r="Z25" s="256">
        <v>1165</v>
      </c>
      <c r="AA25" s="256">
        <v>1185</v>
      </c>
      <c r="AB25" s="256">
        <v>1169</v>
      </c>
      <c r="AC25" s="201" t="s">
        <v>91</v>
      </c>
      <c r="AD25" s="201" t="s">
        <v>91</v>
      </c>
      <c r="AE25" s="201" t="s">
        <v>91</v>
      </c>
      <c r="AF25" s="202" t="s">
        <v>91</v>
      </c>
      <c r="AG25" s="202">
        <v>32217057</v>
      </c>
      <c r="AH25" s="203">
        <f t="shared" si="9"/>
        <v>1281</v>
      </c>
      <c r="AI25" s="204">
        <f t="shared" si="7"/>
        <v>228.42368045649073</v>
      </c>
      <c r="AJ25" s="205">
        <v>0</v>
      </c>
      <c r="AK25" s="205">
        <v>1</v>
      </c>
      <c r="AL25" s="205">
        <v>1</v>
      </c>
      <c r="AM25" s="205">
        <v>1</v>
      </c>
      <c r="AN25" s="205">
        <v>1</v>
      </c>
      <c r="AO25" s="205">
        <v>0</v>
      </c>
      <c r="AP25" s="256">
        <v>7077906</v>
      </c>
      <c r="AQ25" s="256">
        <f t="shared" si="8"/>
        <v>0</v>
      </c>
      <c r="AR25" s="206"/>
      <c r="AS25" s="207" t="s">
        <v>114</v>
      </c>
      <c r="AV25" s="214" t="s">
        <v>75</v>
      </c>
      <c r="AW25" s="214">
        <v>10.36</v>
      </c>
      <c r="AY25" s="257"/>
    </row>
    <row r="26" spans="1:51" x14ac:dyDescent="0.25">
      <c r="B26" s="190">
        <v>2.625</v>
      </c>
      <c r="C26" s="190">
        <v>0.66666666666666696</v>
      </c>
      <c r="D26" s="191">
        <v>8</v>
      </c>
      <c r="E26" s="192">
        <f t="shared" si="0"/>
        <v>5.6338028169014089</v>
      </c>
      <c r="F26" s="255">
        <v>81</v>
      </c>
      <c r="G26" s="192">
        <f t="shared" si="1"/>
        <v>57.04225352112676</v>
      </c>
      <c r="H26" s="193" t="s">
        <v>89</v>
      </c>
      <c r="I26" s="193">
        <f t="shared" si="2"/>
        <v>53.521126760563384</v>
      </c>
      <c r="J26" s="194">
        <f>(F26-3)/1.42</f>
        <v>54.929577464788736</v>
      </c>
      <c r="K26" s="193">
        <f t="shared" si="12"/>
        <v>59.154929577464792</v>
      </c>
      <c r="L26" s="195">
        <v>18</v>
      </c>
      <c r="M26" s="196" t="s">
        <v>101</v>
      </c>
      <c r="N26" s="196">
        <v>16.7</v>
      </c>
      <c r="O26" s="197">
        <v>130</v>
      </c>
      <c r="P26" s="197">
        <v>132</v>
      </c>
      <c r="Q26" s="197">
        <v>13246556</v>
      </c>
      <c r="R26" s="198">
        <f t="shared" si="3"/>
        <v>5542</v>
      </c>
      <c r="S26" s="199">
        <f t="shared" si="4"/>
        <v>133.00800000000001</v>
      </c>
      <c r="T26" s="199">
        <f t="shared" si="5"/>
        <v>5.5419999999999998</v>
      </c>
      <c r="U26" s="200">
        <v>5.7</v>
      </c>
      <c r="V26" s="200">
        <f t="shared" si="6"/>
        <v>5.7</v>
      </c>
      <c r="W26" s="262" t="s">
        <v>152</v>
      </c>
      <c r="X26" s="256">
        <v>0</v>
      </c>
      <c r="Y26" s="256">
        <v>1012</v>
      </c>
      <c r="Z26" s="256">
        <v>1165</v>
      </c>
      <c r="AA26" s="256">
        <v>1185</v>
      </c>
      <c r="AB26" s="256">
        <v>1169</v>
      </c>
      <c r="AC26" s="201" t="s">
        <v>91</v>
      </c>
      <c r="AD26" s="201" t="s">
        <v>91</v>
      </c>
      <c r="AE26" s="201" t="s">
        <v>91</v>
      </c>
      <c r="AF26" s="202" t="s">
        <v>91</v>
      </c>
      <c r="AG26" s="202">
        <v>32218330</v>
      </c>
      <c r="AH26" s="203">
        <f t="shared" si="9"/>
        <v>1273</v>
      </c>
      <c r="AI26" s="204">
        <f t="shared" si="7"/>
        <v>229.70046914471311</v>
      </c>
      <c r="AJ26" s="205">
        <v>0</v>
      </c>
      <c r="AK26" s="205">
        <v>1</v>
      </c>
      <c r="AL26" s="205">
        <v>1</v>
      </c>
      <c r="AM26" s="205">
        <v>1</v>
      </c>
      <c r="AN26" s="205">
        <v>1</v>
      </c>
      <c r="AO26" s="205">
        <v>0</v>
      </c>
      <c r="AP26" s="256">
        <v>7077906</v>
      </c>
      <c r="AQ26" s="256">
        <f t="shared" si="8"/>
        <v>0</v>
      </c>
      <c r="AR26" s="206"/>
      <c r="AS26" s="207" t="s">
        <v>114</v>
      </c>
      <c r="AV26" s="214" t="s">
        <v>115</v>
      </c>
      <c r="AW26" s="214">
        <v>1.01325</v>
      </c>
      <c r="AY26" s="257"/>
    </row>
    <row r="27" spans="1:51" x14ac:dyDescent="0.25">
      <c r="B27" s="190">
        <v>2.6666666666666701</v>
      </c>
      <c r="C27" s="190">
        <v>0.70833333333333404</v>
      </c>
      <c r="D27" s="191">
        <v>6</v>
      </c>
      <c r="E27" s="192">
        <f t="shared" si="0"/>
        <v>4.2253521126760569</v>
      </c>
      <c r="F27" s="255">
        <v>81</v>
      </c>
      <c r="G27" s="192">
        <f t="shared" si="1"/>
        <v>57.04225352112676</v>
      </c>
      <c r="H27" s="193" t="s">
        <v>89</v>
      </c>
      <c r="I27" s="193">
        <f t="shared" si="2"/>
        <v>53.521126760563384</v>
      </c>
      <c r="J27" s="194">
        <f t="shared" ref="J27:J32" si="13">(F27-3)/1.42</f>
        <v>54.929577464788736</v>
      </c>
      <c r="K27" s="193">
        <f t="shared" si="12"/>
        <v>59.154929577464792</v>
      </c>
      <c r="L27" s="195">
        <v>18</v>
      </c>
      <c r="M27" s="196" t="s">
        <v>101</v>
      </c>
      <c r="N27" s="196">
        <v>16.7</v>
      </c>
      <c r="O27" s="197">
        <v>126</v>
      </c>
      <c r="P27" s="197">
        <v>139</v>
      </c>
      <c r="Q27" s="197">
        <v>13252216</v>
      </c>
      <c r="R27" s="198">
        <f t="shared" si="3"/>
        <v>5660</v>
      </c>
      <c r="S27" s="199">
        <f t="shared" si="4"/>
        <v>135.84</v>
      </c>
      <c r="T27" s="199">
        <f t="shared" si="5"/>
        <v>5.66</v>
      </c>
      <c r="U27" s="200">
        <v>5.0999999999999996</v>
      </c>
      <c r="V27" s="200">
        <f t="shared" si="6"/>
        <v>5.0999999999999996</v>
      </c>
      <c r="W27" s="262" t="s">
        <v>152</v>
      </c>
      <c r="X27" s="256">
        <v>0</v>
      </c>
      <c r="Y27" s="256">
        <v>1099</v>
      </c>
      <c r="Z27" s="256">
        <v>1165</v>
      </c>
      <c r="AA27" s="256">
        <v>1185</v>
      </c>
      <c r="AB27" s="256">
        <v>1169</v>
      </c>
      <c r="AC27" s="201" t="s">
        <v>91</v>
      </c>
      <c r="AD27" s="201" t="s">
        <v>91</v>
      </c>
      <c r="AE27" s="201" t="s">
        <v>91</v>
      </c>
      <c r="AF27" s="202" t="s">
        <v>91</v>
      </c>
      <c r="AG27" s="202">
        <v>32219620</v>
      </c>
      <c r="AH27" s="203">
        <f t="shared" si="9"/>
        <v>1290</v>
      </c>
      <c r="AI27" s="204">
        <f t="shared" si="7"/>
        <v>227.91519434628975</v>
      </c>
      <c r="AJ27" s="205">
        <v>0</v>
      </c>
      <c r="AK27" s="205">
        <v>1</v>
      </c>
      <c r="AL27" s="205">
        <v>1</v>
      </c>
      <c r="AM27" s="205">
        <v>1</v>
      </c>
      <c r="AN27" s="205">
        <v>1</v>
      </c>
      <c r="AO27" s="205">
        <v>0</v>
      </c>
      <c r="AP27" s="256">
        <v>7077906</v>
      </c>
      <c r="AQ27" s="256">
        <f t="shared" si="8"/>
        <v>0</v>
      </c>
      <c r="AR27" s="206"/>
      <c r="AS27" s="207" t="s">
        <v>114</v>
      </c>
      <c r="AV27" s="214" t="s">
        <v>116</v>
      </c>
      <c r="AW27" s="214">
        <v>1</v>
      </c>
      <c r="AY27" s="257"/>
    </row>
    <row r="28" spans="1:51" x14ac:dyDescent="0.25">
      <c r="B28" s="190">
        <v>2.7083333333333299</v>
      </c>
      <c r="C28" s="190">
        <v>0.750000000000002</v>
      </c>
      <c r="D28" s="191">
        <v>5</v>
      </c>
      <c r="E28" s="192">
        <f t="shared" si="0"/>
        <v>3.5211267605633805</v>
      </c>
      <c r="F28" s="255">
        <v>78</v>
      </c>
      <c r="G28" s="192">
        <f t="shared" si="1"/>
        <v>54.929577464788736</v>
      </c>
      <c r="H28" s="193" t="s">
        <v>89</v>
      </c>
      <c r="I28" s="193">
        <f t="shared" si="2"/>
        <v>51.408450704225352</v>
      </c>
      <c r="J28" s="194">
        <f t="shared" si="13"/>
        <v>52.816901408450704</v>
      </c>
      <c r="K28" s="193">
        <f t="shared" si="12"/>
        <v>57.04225352112676</v>
      </c>
      <c r="L28" s="195">
        <v>18</v>
      </c>
      <c r="M28" s="196" t="s">
        <v>101</v>
      </c>
      <c r="N28" s="196">
        <v>16.7</v>
      </c>
      <c r="O28" s="197">
        <v>129</v>
      </c>
      <c r="P28" s="197">
        <v>133</v>
      </c>
      <c r="Q28" s="197">
        <v>13257828</v>
      </c>
      <c r="R28" s="198">
        <f t="shared" si="3"/>
        <v>5612</v>
      </c>
      <c r="S28" s="199">
        <f t="shared" si="4"/>
        <v>134.68799999999999</v>
      </c>
      <c r="T28" s="199">
        <f t="shared" si="5"/>
        <v>5.6120000000000001</v>
      </c>
      <c r="U28" s="200">
        <v>4.5999999999999996</v>
      </c>
      <c r="V28" s="200">
        <f t="shared" si="6"/>
        <v>4.5999999999999996</v>
      </c>
      <c r="W28" s="262" t="s">
        <v>152</v>
      </c>
      <c r="X28" s="256">
        <v>0</v>
      </c>
      <c r="Y28" s="256">
        <v>1022</v>
      </c>
      <c r="Z28" s="256">
        <v>1165</v>
      </c>
      <c r="AA28" s="256">
        <v>1185</v>
      </c>
      <c r="AB28" s="256">
        <v>1169</v>
      </c>
      <c r="AC28" s="201" t="s">
        <v>91</v>
      </c>
      <c r="AD28" s="201" t="s">
        <v>91</v>
      </c>
      <c r="AE28" s="201" t="s">
        <v>91</v>
      </c>
      <c r="AF28" s="202" t="s">
        <v>91</v>
      </c>
      <c r="AG28" s="202">
        <v>32220903</v>
      </c>
      <c r="AH28" s="203">
        <f t="shared" si="9"/>
        <v>1283</v>
      </c>
      <c r="AI28" s="204">
        <f t="shared" si="7"/>
        <v>228.61724875267285</v>
      </c>
      <c r="AJ28" s="205">
        <v>0</v>
      </c>
      <c r="AK28" s="205">
        <v>1</v>
      </c>
      <c r="AL28" s="205">
        <v>1</v>
      </c>
      <c r="AM28" s="205">
        <v>1</v>
      </c>
      <c r="AN28" s="205">
        <v>1</v>
      </c>
      <c r="AO28" s="205">
        <v>0</v>
      </c>
      <c r="AP28" s="256">
        <v>7077906</v>
      </c>
      <c r="AQ28" s="256">
        <f t="shared" si="8"/>
        <v>0</v>
      </c>
      <c r="AR28" s="208"/>
      <c r="AS28" s="207" t="s">
        <v>114</v>
      </c>
      <c r="AV28" s="214" t="s">
        <v>117</v>
      </c>
      <c r="AW28" s="214">
        <v>101.325</v>
      </c>
      <c r="AY28" s="257"/>
    </row>
    <row r="29" spans="1:51" x14ac:dyDescent="0.25">
      <c r="B29" s="190">
        <v>2.75</v>
      </c>
      <c r="C29" s="190">
        <v>0.79166666666666896</v>
      </c>
      <c r="D29" s="191">
        <v>5</v>
      </c>
      <c r="E29" s="192">
        <f t="shared" si="0"/>
        <v>3.5211267605633805</v>
      </c>
      <c r="F29" s="255">
        <v>78</v>
      </c>
      <c r="G29" s="192">
        <f t="shared" si="1"/>
        <v>54.929577464788736</v>
      </c>
      <c r="H29" s="193" t="s">
        <v>89</v>
      </c>
      <c r="I29" s="193">
        <f t="shared" si="2"/>
        <v>51.408450704225352</v>
      </c>
      <c r="J29" s="194">
        <f t="shared" si="13"/>
        <v>52.816901408450704</v>
      </c>
      <c r="K29" s="193">
        <f t="shared" si="12"/>
        <v>57.04225352112676</v>
      </c>
      <c r="L29" s="195">
        <v>18</v>
      </c>
      <c r="M29" s="196" t="s">
        <v>101</v>
      </c>
      <c r="N29" s="196">
        <v>16.600000000000001</v>
      </c>
      <c r="O29" s="197">
        <v>135</v>
      </c>
      <c r="P29" s="197">
        <v>136</v>
      </c>
      <c r="Q29" s="197">
        <v>13263397</v>
      </c>
      <c r="R29" s="198">
        <f t="shared" si="3"/>
        <v>5569</v>
      </c>
      <c r="S29" s="199">
        <f t="shared" si="4"/>
        <v>133.65600000000001</v>
      </c>
      <c r="T29" s="199">
        <f t="shared" si="5"/>
        <v>5.569</v>
      </c>
      <c r="U29" s="200">
        <v>4.4000000000000004</v>
      </c>
      <c r="V29" s="200">
        <f t="shared" si="6"/>
        <v>4.4000000000000004</v>
      </c>
      <c r="W29" s="262" t="s">
        <v>152</v>
      </c>
      <c r="X29" s="256">
        <v>0</v>
      </c>
      <c r="Y29" s="256">
        <v>989</v>
      </c>
      <c r="Z29" s="256">
        <v>1165</v>
      </c>
      <c r="AA29" s="256">
        <v>1185</v>
      </c>
      <c r="AB29" s="256">
        <v>1169</v>
      </c>
      <c r="AC29" s="201" t="s">
        <v>91</v>
      </c>
      <c r="AD29" s="201" t="s">
        <v>91</v>
      </c>
      <c r="AE29" s="201" t="s">
        <v>91</v>
      </c>
      <c r="AF29" s="202" t="s">
        <v>91</v>
      </c>
      <c r="AG29" s="202">
        <v>32222154</v>
      </c>
      <c r="AH29" s="203">
        <f t="shared" si="9"/>
        <v>1251</v>
      </c>
      <c r="AI29" s="204">
        <f t="shared" si="7"/>
        <v>224.63637996049559</v>
      </c>
      <c r="AJ29" s="205">
        <v>0</v>
      </c>
      <c r="AK29" s="205">
        <v>1</v>
      </c>
      <c r="AL29" s="205">
        <v>1</v>
      </c>
      <c r="AM29" s="205">
        <v>1</v>
      </c>
      <c r="AN29" s="205">
        <v>1</v>
      </c>
      <c r="AO29" s="205">
        <v>0</v>
      </c>
      <c r="AP29" s="256">
        <v>7077906</v>
      </c>
      <c r="AQ29" s="256">
        <f t="shared" si="8"/>
        <v>0</v>
      </c>
      <c r="AR29" s="206"/>
      <c r="AS29" s="207" t="s">
        <v>114</v>
      </c>
      <c r="AY29" s="257"/>
    </row>
    <row r="30" spans="1:51" x14ac:dyDescent="0.25">
      <c r="B30" s="190">
        <v>2.7916666666666701</v>
      </c>
      <c r="C30" s="190">
        <v>0.83333333333333703</v>
      </c>
      <c r="D30" s="191">
        <v>11</v>
      </c>
      <c r="E30" s="192">
        <f t="shared" si="0"/>
        <v>7.746478873239437</v>
      </c>
      <c r="F30" s="255">
        <v>76</v>
      </c>
      <c r="G30" s="192">
        <f t="shared" si="1"/>
        <v>53.521126760563384</v>
      </c>
      <c r="H30" s="193" t="s">
        <v>89</v>
      </c>
      <c r="I30" s="193">
        <f t="shared" si="2"/>
        <v>50</v>
      </c>
      <c r="J30" s="194">
        <f t="shared" si="13"/>
        <v>51.408450704225352</v>
      </c>
      <c r="K30" s="193">
        <f t="shared" si="12"/>
        <v>55.633802816901408</v>
      </c>
      <c r="L30" s="195">
        <v>18</v>
      </c>
      <c r="M30" s="196" t="s">
        <v>101</v>
      </c>
      <c r="N30" s="196">
        <v>16.600000000000001</v>
      </c>
      <c r="O30" s="197">
        <v>116</v>
      </c>
      <c r="P30" s="197">
        <v>125</v>
      </c>
      <c r="Q30" s="197">
        <v>13268762</v>
      </c>
      <c r="R30" s="198">
        <f t="shared" si="3"/>
        <v>5365</v>
      </c>
      <c r="S30" s="199">
        <f t="shared" si="4"/>
        <v>128.76</v>
      </c>
      <c r="T30" s="199">
        <f t="shared" si="5"/>
        <v>5.3650000000000002</v>
      </c>
      <c r="U30" s="200">
        <v>3.6</v>
      </c>
      <c r="V30" s="200">
        <f t="shared" si="6"/>
        <v>3.6</v>
      </c>
      <c r="W30" s="262" t="s">
        <v>153</v>
      </c>
      <c r="X30" s="256">
        <v>0</v>
      </c>
      <c r="Y30" s="256">
        <v>1065</v>
      </c>
      <c r="Z30" s="256">
        <v>1196</v>
      </c>
      <c r="AA30" s="256">
        <v>0</v>
      </c>
      <c r="AB30" s="256">
        <v>1199</v>
      </c>
      <c r="AC30" s="201" t="s">
        <v>91</v>
      </c>
      <c r="AD30" s="201" t="s">
        <v>91</v>
      </c>
      <c r="AE30" s="201" t="s">
        <v>91</v>
      </c>
      <c r="AF30" s="202" t="s">
        <v>91</v>
      </c>
      <c r="AG30" s="202">
        <v>32223226</v>
      </c>
      <c r="AH30" s="203">
        <f t="shared" si="9"/>
        <v>1072</v>
      </c>
      <c r="AI30" s="204">
        <f t="shared" si="7"/>
        <v>199.81360671015844</v>
      </c>
      <c r="AJ30" s="205">
        <v>0</v>
      </c>
      <c r="AK30" s="205">
        <v>1</v>
      </c>
      <c r="AL30" s="205">
        <v>1</v>
      </c>
      <c r="AM30" s="205">
        <v>0</v>
      </c>
      <c r="AN30" s="205">
        <v>1</v>
      </c>
      <c r="AO30" s="205">
        <v>0</v>
      </c>
      <c r="AP30" s="256">
        <v>7077906</v>
      </c>
      <c r="AQ30" s="256">
        <f t="shared" si="8"/>
        <v>0</v>
      </c>
      <c r="AR30" s="206"/>
      <c r="AS30" s="207" t="s">
        <v>114</v>
      </c>
      <c r="AV30" s="398" t="s">
        <v>118</v>
      </c>
      <c r="AW30" s="398"/>
      <c r="AY30" s="257"/>
    </row>
    <row r="31" spans="1:51" x14ac:dyDescent="0.25">
      <c r="B31" s="190">
        <v>2.8333333333333299</v>
      </c>
      <c r="C31" s="190">
        <v>0.875000000000004</v>
      </c>
      <c r="D31" s="191">
        <v>12</v>
      </c>
      <c r="E31" s="192">
        <f>D31/1.42</f>
        <v>8.4507042253521139</v>
      </c>
      <c r="F31" s="255">
        <v>76</v>
      </c>
      <c r="G31" s="192">
        <f t="shared" si="1"/>
        <v>53.521126760563384</v>
      </c>
      <c r="H31" s="193" t="s">
        <v>89</v>
      </c>
      <c r="I31" s="193">
        <f t="shared" si="2"/>
        <v>50</v>
      </c>
      <c r="J31" s="194">
        <f t="shared" si="13"/>
        <v>51.408450704225352</v>
      </c>
      <c r="K31" s="193">
        <f t="shared" si="12"/>
        <v>55.633802816901408</v>
      </c>
      <c r="L31" s="195">
        <v>18</v>
      </c>
      <c r="M31" s="196" t="s">
        <v>101</v>
      </c>
      <c r="N31" s="196">
        <v>16.100000000000001</v>
      </c>
      <c r="O31" s="197">
        <v>118</v>
      </c>
      <c r="P31" s="197">
        <v>124</v>
      </c>
      <c r="Q31" s="197">
        <v>13274105</v>
      </c>
      <c r="R31" s="198">
        <f t="shared" si="3"/>
        <v>5343</v>
      </c>
      <c r="S31" s="199">
        <f t="shared" si="4"/>
        <v>128.232</v>
      </c>
      <c r="T31" s="199">
        <f t="shared" si="5"/>
        <v>5.343</v>
      </c>
      <c r="U31" s="200">
        <v>3.1</v>
      </c>
      <c r="V31" s="200">
        <f t="shared" si="6"/>
        <v>3.1</v>
      </c>
      <c r="W31" s="262" t="s">
        <v>153</v>
      </c>
      <c r="X31" s="256">
        <v>0</v>
      </c>
      <c r="Y31" s="256">
        <v>1003</v>
      </c>
      <c r="Z31" s="256">
        <v>1196</v>
      </c>
      <c r="AA31" s="256">
        <v>0</v>
      </c>
      <c r="AB31" s="256">
        <v>1199</v>
      </c>
      <c r="AC31" s="201" t="s">
        <v>91</v>
      </c>
      <c r="AD31" s="201" t="s">
        <v>91</v>
      </c>
      <c r="AE31" s="201" t="s">
        <v>91</v>
      </c>
      <c r="AF31" s="202" t="s">
        <v>91</v>
      </c>
      <c r="AG31" s="202">
        <v>32224290</v>
      </c>
      <c r="AH31" s="203">
        <f t="shared" si="9"/>
        <v>1064</v>
      </c>
      <c r="AI31" s="204">
        <f t="shared" si="7"/>
        <v>199.13906045292907</v>
      </c>
      <c r="AJ31" s="205">
        <v>0</v>
      </c>
      <c r="AK31" s="205">
        <v>1</v>
      </c>
      <c r="AL31" s="205">
        <v>1</v>
      </c>
      <c r="AM31" s="205">
        <v>0</v>
      </c>
      <c r="AN31" s="205">
        <v>1</v>
      </c>
      <c r="AO31" s="205">
        <v>0</v>
      </c>
      <c r="AP31" s="256">
        <v>7077906</v>
      </c>
      <c r="AQ31" s="256">
        <f t="shared" si="8"/>
        <v>0</v>
      </c>
      <c r="AR31" s="206"/>
      <c r="AS31" s="207" t="s">
        <v>114</v>
      </c>
      <c r="AV31" s="215" t="s">
        <v>30</v>
      </c>
      <c r="AW31" s="215" t="s">
        <v>75</v>
      </c>
      <c r="AY31" s="257"/>
    </row>
    <row r="32" spans="1:51" x14ac:dyDescent="0.25">
      <c r="B32" s="190">
        <v>2.875</v>
      </c>
      <c r="C32" s="190">
        <v>0.91666666666667096</v>
      </c>
      <c r="D32" s="191">
        <v>13</v>
      </c>
      <c r="E32" s="192">
        <f t="shared" si="0"/>
        <v>9.1549295774647899</v>
      </c>
      <c r="F32" s="255">
        <v>76</v>
      </c>
      <c r="G32" s="192">
        <f t="shared" si="1"/>
        <v>53.521126760563384</v>
      </c>
      <c r="H32" s="193" t="s">
        <v>89</v>
      </c>
      <c r="I32" s="193">
        <f t="shared" si="2"/>
        <v>50</v>
      </c>
      <c r="J32" s="194">
        <f t="shared" si="13"/>
        <v>51.408450704225352</v>
      </c>
      <c r="K32" s="193">
        <f t="shared" si="12"/>
        <v>55.633802816901408</v>
      </c>
      <c r="L32" s="195">
        <v>14</v>
      </c>
      <c r="M32" s="196" t="s">
        <v>119</v>
      </c>
      <c r="N32" s="196">
        <v>12.6</v>
      </c>
      <c r="O32" s="197">
        <v>122</v>
      </c>
      <c r="P32" s="197">
        <v>129</v>
      </c>
      <c r="Q32" s="197">
        <v>13279156</v>
      </c>
      <c r="R32" s="198">
        <f>Q32-Q31</f>
        <v>5051</v>
      </c>
      <c r="S32" s="199">
        <f t="shared" si="4"/>
        <v>121.224</v>
      </c>
      <c r="T32" s="199">
        <f t="shared" si="5"/>
        <v>5.0510000000000002</v>
      </c>
      <c r="U32" s="200">
        <v>3</v>
      </c>
      <c r="V32" s="200">
        <f t="shared" si="6"/>
        <v>3</v>
      </c>
      <c r="W32" s="262" t="s">
        <v>153</v>
      </c>
      <c r="X32" s="256">
        <v>0</v>
      </c>
      <c r="Y32" s="256">
        <v>973</v>
      </c>
      <c r="Z32" s="256">
        <v>1196</v>
      </c>
      <c r="AA32" s="256">
        <v>0</v>
      </c>
      <c r="AB32" s="256">
        <v>1199</v>
      </c>
      <c r="AC32" s="201" t="s">
        <v>91</v>
      </c>
      <c r="AD32" s="201" t="s">
        <v>91</v>
      </c>
      <c r="AE32" s="201" t="s">
        <v>91</v>
      </c>
      <c r="AF32" s="202" t="s">
        <v>91</v>
      </c>
      <c r="AG32" s="202">
        <v>32225290</v>
      </c>
      <c r="AH32" s="203">
        <f t="shared" si="9"/>
        <v>1000</v>
      </c>
      <c r="AI32" s="204">
        <f t="shared" si="7"/>
        <v>197.98059790140564</v>
      </c>
      <c r="AJ32" s="205">
        <v>0</v>
      </c>
      <c r="AK32" s="205">
        <v>1</v>
      </c>
      <c r="AL32" s="205">
        <v>1</v>
      </c>
      <c r="AM32" s="205">
        <v>0</v>
      </c>
      <c r="AN32" s="205">
        <v>1</v>
      </c>
      <c r="AO32" s="205">
        <v>0</v>
      </c>
      <c r="AP32" s="256">
        <v>7077906</v>
      </c>
      <c r="AQ32" s="256">
        <f t="shared" si="8"/>
        <v>0</v>
      </c>
      <c r="AR32" s="208"/>
      <c r="AS32" s="207" t="s">
        <v>114</v>
      </c>
      <c r="AV32" s="216">
        <v>1</v>
      </c>
      <c r="AW32" s="216">
        <f>IFERROR(AV32*VLOOKUP(AV31,AV24:AW28,2,FALSE)/VLOOKUP(AW31,AV24:AW28,2,FALSE),"Enter Unit and Value")</f>
        <v>1.4189189189189189</v>
      </c>
      <c r="AY32" s="257"/>
    </row>
    <row r="33" spans="2:51" x14ac:dyDescent="0.25">
      <c r="B33" s="190">
        <v>2.9166666666666701</v>
      </c>
      <c r="C33" s="190">
        <v>0.95833333333333803</v>
      </c>
      <c r="D33" s="191">
        <v>10</v>
      </c>
      <c r="E33" s="192">
        <f t="shared" si="0"/>
        <v>7.042253521126761</v>
      </c>
      <c r="F33" s="255">
        <v>66</v>
      </c>
      <c r="G33" s="192">
        <f t="shared" si="1"/>
        <v>46.478873239436624</v>
      </c>
      <c r="H33" s="193" t="s">
        <v>89</v>
      </c>
      <c r="I33" s="193">
        <f>J33-(2/1.42)</f>
        <v>41.549295774647888</v>
      </c>
      <c r="J33" s="194">
        <f t="shared" ref="J33:J34" si="14">(F33-5)/1.42</f>
        <v>42.95774647887324</v>
      </c>
      <c r="K33" s="193">
        <f t="shared" si="12"/>
        <v>47.183098591549296</v>
      </c>
      <c r="L33" s="195">
        <v>14</v>
      </c>
      <c r="M33" s="196" t="s">
        <v>119</v>
      </c>
      <c r="N33" s="196">
        <v>11.9</v>
      </c>
      <c r="O33" s="197">
        <v>117</v>
      </c>
      <c r="P33" s="197">
        <v>101</v>
      </c>
      <c r="Q33" s="197">
        <v>13283494</v>
      </c>
      <c r="R33" s="198">
        <f t="shared" si="3"/>
        <v>4338</v>
      </c>
      <c r="S33" s="199">
        <f t="shared" si="4"/>
        <v>104.11199999999999</v>
      </c>
      <c r="T33" s="199">
        <f t="shared" si="5"/>
        <v>4.3380000000000001</v>
      </c>
      <c r="U33" s="200">
        <v>3.4</v>
      </c>
      <c r="V33" s="200">
        <f t="shared" si="6"/>
        <v>3.4</v>
      </c>
      <c r="W33" s="262" t="s">
        <v>132</v>
      </c>
      <c r="X33" s="256">
        <v>0</v>
      </c>
      <c r="Y33" s="256">
        <v>0</v>
      </c>
      <c r="Z33" s="256">
        <v>1084</v>
      </c>
      <c r="AA33" s="256">
        <v>0</v>
      </c>
      <c r="AB33" s="256">
        <v>1110</v>
      </c>
      <c r="AC33" s="201" t="s">
        <v>91</v>
      </c>
      <c r="AD33" s="201" t="s">
        <v>91</v>
      </c>
      <c r="AE33" s="201" t="s">
        <v>91</v>
      </c>
      <c r="AF33" s="202" t="s">
        <v>91</v>
      </c>
      <c r="AG33" s="202">
        <v>32226046</v>
      </c>
      <c r="AH33" s="203">
        <f t="shared" si="9"/>
        <v>756</v>
      </c>
      <c r="AI33" s="204">
        <f t="shared" si="7"/>
        <v>174.27385892116183</v>
      </c>
      <c r="AJ33" s="205">
        <v>0</v>
      </c>
      <c r="AK33" s="205">
        <v>0</v>
      </c>
      <c r="AL33" s="205">
        <v>1</v>
      </c>
      <c r="AM33" s="205">
        <v>0</v>
      </c>
      <c r="AN33" s="205">
        <v>1</v>
      </c>
      <c r="AO33" s="205">
        <v>0.25</v>
      </c>
      <c r="AP33" s="256">
        <v>7078359</v>
      </c>
      <c r="AQ33" s="256">
        <f t="shared" si="8"/>
        <v>453</v>
      </c>
      <c r="AR33" s="206"/>
      <c r="AS33" s="207" t="s">
        <v>114</v>
      </c>
      <c r="AY33" s="257"/>
    </row>
    <row r="34" spans="2:51" x14ac:dyDescent="0.25">
      <c r="B34" s="190">
        <v>2.9583333333333299</v>
      </c>
      <c r="C34" s="190">
        <v>1</v>
      </c>
      <c r="D34" s="191">
        <v>14</v>
      </c>
      <c r="E34" s="192">
        <f t="shared" si="0"/>
        <v>9.8591549295774659</v>
      </c>
      <c r="F34" s="255">
        <v>66</v>
      </c>
      <c r="G34" s="192">
        <f t="shared" si="1"/>
        <v>46.478873239436624</v>
      </c>
      <c r="H34" s="193" t="s">
        <v>89</v>
      </c>
      <c r="I34" s="193">
        <f t="shared" si="2"/>
        <v>41.549295774647888</v>
      </c>
      <c r="J34" s="194">
        <f t="shared" si="14"/>
        <v>42.95774647887324</v>
      </c>
      <c r="K34" s="193">
        <f t="shared" si="12"/>
        <v>47.183098591549296</v>
      </c>
      <c r="L34" s="195">
        <v>14</v>
      </c>
      <c r="M34" s="196" t="s">
        <v>119</v>
      </c>
      <c r="N34" s="217">
        <v>11.5</v>
      </c>
      <c r="O34" s="197">
        <v>110</v>
      </c>
      <c r="P34" s="197">
        <v>97</v>
      </c>
      <c r="Q34" s="197">
        <v>13287556</v>
      </c>
      <c r="R34" s="198">
        <f t="shared" si="3"/>
        <v>4062</v>
      </c>
      <c r="S34" s="199">
        <f t="shared" si="4"/>
        <v>97.488</v>
      </c>
      <c r="T34" s="199">
        <f t="shared" si="5"/>
        <v>4.0620000000000003</v>
      </c>
      <c r="U34" s="200">
        <v>4.0999999999999996</v>
      </c>
      <c r="V34" s="200">
        <f t="shared" si="6"/>
        <v>4.0999999999999996</v>
      </c>
      <c r="W34" s="262" t="s">
        <v>132</v>
      </c>
      <c r="X34" s="256">
        <v>0</v>
      </c>
      <c r="Y34" s="256">
        <v>0</v>
      </c>
      <c r="Z34" s="256">
        <v>1048</v>
      </c>
      <c r="AA34" s="256">
        <v>0</v>
      </c>
      <c r="AB34" s="256">
        <v>1059</v>
      </c>
      <c r="AC34" s="201" t="s">
        <v>91</v>
      </c>
      <c r="AD34" s="201" t="s">
        <v>91</v>
      </c>
      <c r="AE34" s="201" t="s">
        <v>91</v>
      </c>
      <c r="AF34" s="202" t="s">
        <v>91</v>
      </c>
      <c r="AG34" s="202">
        <v>32226718</v>
      </c>
      <c r="AH34" s="203">
        <f t="shared" si="9"/>
        <v>672</v>
      </c>
      <c r="AI34" s="204">
        <f t="shared" si="7"/>
        <v>165.43574593796157</v>
      </c>
      <c r="AJ34" s="205">
        <v>0</v>
      </c>
      <c r="AK34" s="205">
        <v>0</v>
      </c>
      <c r="AL34" s="205">
        <v>1</v>
      </c>
      <c r="AM34" s="205">
        <v>0</v>
      </c>
      <c r="AN34" s="205">
        <v>1</v>
      </c>
      <c r="AO34" s="205">
        <v>0.25</v>
      </c>
      <c r="AP34" s="256">
        <v>7078977</v>
      </c>
      <c r="AQ34" s="256">
        <f t="shared" si="8"/>
        <v>618</v>
      </c>
      <c r="AR34" s="206"/>
      <c r="AS34" s="207" t="s">
        <v>114</v>
      </c>
      <c r="AV34" s="212" t="s">
        <v>120</v>
      </c>
      <c r="AW34" s="218" t="s">
        <v>31</v>
      </c>
      <c r="AY34" s="257"/>
    </row>
    <row r="35" spans="2:51" x14ac:dyDescent="0.25">
      <c r="B35" s="219"/>
      <c r="C35" s="220"/>
      <c r="D35" s="219"/>
      <c r="E35" s="221"/>
      <c r="F35" s="221"/>
      <c r="G35" s="222"/>
      <c r="H35" s="223"/>
      <c r="I35" s="221"/>
      <c r="J35" s="221"/>
      <c r="K35" s="222"/>
      <c r="L35" s="399" t="s">
        <v>121</v>
      </c>
      <c r="M35" s="400"/>
      <c r="N35" s="401"/>
      <c r="O35" s="224"/>
      <c r="P35" s="224">
        <f>AVERAGE(P11:P34)</f>
        <v>124.29166666666667</v>
      </c>
      <c r="Q35" s="225">
        <f>Q34-Q10</f>
        <v>123393</v>
      </c>
      <c r="R35" s="226">
        <f>SUM(R11:R34)</f>
        <v>123393</v>
      </c>
      <c r="S35" s="227">
        <f>AVERAGE(S11:S34)</f>
        <v>123.39300000000001</v>
      </c>
      <c r="T35" s="227">
        <f>SUM(T11:T34)</f>
        <v>123.393</v>
      </c>
      <c r="U35" s="223"/>
      <c r="V35" s="223"/>
      <c r="W35" s="213"/>
      <c r="X35" s="228"/>
      <c r="Y35" s="229"/>
      <c r="Z35" s="229"/>
      <c r="AA35" s="229"/>
      <c r="AB35" s="230"/>
      <c r="AC35" s="228"/>
      <c r="AD35" s="229"/>
      <c r="AE35" s="230"/>
      <c r="AF35" s="231"/>
      <c r="AG35" s="232">
        <f>AG34-AG10</f>
        <v>25206</v>
      </c>
      <c r="AH35" s="233">
        <f>SUM(AH11:AH34)</f>
        <v>25206</v>
      </c>
      <c r="AI35" s="234">
        <f>$AH$35/$T35</f>
        <v>204.27414845250541</v>
      </c>
      <c r="AJ35" s="231"/>
      <c r="AK35" s="235"/>
      <c r="AL35" s="235"/>
      <c r="AM35" s="235"/>
      <c r="AN35" s="236"/>
      <c r="AO35" s="237"/>
      <c r="AP35" s="238"/>
      <c r="AQ35" s="239">
        <f>SUM(AQ11:AQ34)</f>
        <v>5576</v>
      </c>
      <c r="AR35" s="240" t="e">
        <f>AVERAGE(AR11:AR34)</f>
        <v>#DIV/0!</v>
      </c>
      <c r="AS35" s="237"/>
      <c r="AV35" s="241" t="s">
        <v>31</v>
      </c>
      <c r="AW35" s="241">
        <v>1</v>
      </c>
      <c r="AY35" s="257"/>
    </row>
    <row r="36" spans="2:51" x14ac:dyDescent="0.25">
      <c r="B36" s="242"/>
      <c r="C36" s="242"/>
      <c r="D36" s="242"/>
      <c r="E36" s="243"/>
      <c r="F36" s="243"/>
      <c r="G36" s="243"/>
      <c r="H36" s="243"/>
      <c r="I36" s="244"/>
      <c r="J36" s="244"/>
      <c r="K36" s="244"/>
      <c r="L36" s="254"/>
      <c r="M36" s="254"/>
      <c r="N36" s="254"/>
      <c r="O36" s="254"/>
      <c r="P36" s="254"/>
      <c r="Q36" s="254"/>
      <c r="R36" s="254"/>
      <c r="S36" s="254"/>
      <c r="T36" s="254"/>
      <c r="U36" s="245"/>
      <c r="V36" s="245"/>
      <c r="W36" s="254"/>
      <c r="X36" s="254"/>
      <c r="Y36" s="254"/>
      <c r="Z36" s="258"/>
      <c r="AA36" s="254"/>
      <c r="AB36" s="254"/>
      <c r="AC36" s="254"/>
      <c r="AD36" s="254"/>
      <c r="AE36" s="254"/>
      <c r="AH36" s="246"/>
      <c r="AM36" s="254"/>
      <c r="AN36" s="254"/>
      <c r="AO36" s="254"/>
      <c r="AP36" s="254"/>
      <c r="AQ36" s="254"/>
      <c r="AR36" s="254"/>
      <c r="AV36" s="241" t="s">
        <v>122</v>
      </c>
      <c r="AW36" s="241">
        <v>41.67</v>
      </c>
      <c r="AY36" s="257"/>
    </row>
    <row r="37" spans="2:51" x14ac:dyDescent="0.25">
      <c r="B37" s="275" t="s">
        <v>123</v>
      </c>
      <c r="C37" s="275"/>
      <c r="D37" s="275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58"/>
      <c r="X37" s="258"/>
      <c r="Y37" s="258"/>
      <c r="Z37" s="258"/>
      <c r="AA37" s="258"/>
      <c r="AB37" s="258"/>
      <c r="AC37" s="258"/>
      <c r="AD37" s="258"/>
      <c r="AE37" s="258"/>
      <c r="AM37" s="169"/>
      <c r="AN37" s="254"/>
      <c r="AO37" s="254"/>
      <c r="AP37" s="254"/>
      <c r="AQ37" s="254"/>
      <c r="AR37" s="258"/>
      <c r="AV37" s="241" t="s">
        <v>124</v>
      </c>
      <c r="AW37" s="241">
        <v>11.574999999999999</v>
      </c>
      <c r="AY37" s="257"/>
    </row>
    <row r="38" spans="2:51" x14ac:dyDescent="0.25">
      <c r="B38" s="295" t="s">
        <v>170</v>
      </c>
      <c r="C38" s="275"/>
      <c r="D38" s="275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58"/>
      <c r="X38" s="258"/>
      <c r="Y38" s="258"/>
      <c r="Z38" s="258"/>
      <c r="AA38" s="258"/>
      <c r="AB38" s="258"/>
      <c r="AC38" s="258"/>
      <c r="AD38" s="258"/>
      <c r="AE38" s="258"/>
      <c r="AM38" s="169"/>
      <c r="AN38" s="254"/>
      <c r="AO38" s="254"/>
      <c r="AP38" s="254"/>
      <c r="AQ38" s="254"/>
      <c r="AR38" s="258"/>
      <c r="AV38" s="247"/>
      <c r="AW38" s="247"/>
      <c r="AY38" s="257"/>
    </row>
    <row r="39" spans="2:51" x14ac:dyDescent="0.25">
      <c r="B39" s="273" t="s">
        <v>131</v>
      </c>
      <c r="C39" s="264"/>
      <c r="D39" s="264"/>
      <c r="E39" s="264"/>
      <c r="F39" s="264"/>
      <c r="G39" s="264"/>
      <c r="H39" s="264"/>
      <c r="I39" s="265"/>
      <c r="J39" s="265"/>
      <c r="K39" s="265"/>
      <c r="L39" s="265"/>
      <c r="M39" s="265"/>
      <c r="N39" s="265"/>
      <c r="O39" s="265"/>
      <c r="P39" s="265"/>
      <c r="Q39" s="265"/>
      <c r="R39" s="265"/>
      <c r="S39" s="263"/>
      <c r="T39" s="263"/>
      <c r="U39" s="263"/>
      <c r="V39" s="263"/>
      <c r="W39" s="258"/>
      <c r="X39" s="258"/>
      <c r="Y39" s="258"/>
      <c r="Z39" s="258"/>
      <c r="AA39" s="258"/>
      <c r="AB39" s="258"/>
      <c r="AC39" s="258"/>
      <c r="AD39" s="258"/>
      <c r="AE39" s="258"/>
      <c r="AM39" s="169"/>
      <c r="AN39" s="254"/>
      <c r="AO39" s="254"/>
      <c r="AP39" s="254"/>
      <c r="AQ39" s="254"/>
      <c r="AR39" s="258"/>
      <c r="AV39" s="247"/>
      <c r="AW39" s="247"/>
      <c r="AY39" s="257"/>
    </row>
    <row r="40" spans="2:51" x14ac:dyDescent="0.25">
      <c r="B40" s="276" t="s">
        <v>141</v>
      </c>
      <c r="C40" s="264"/>
      <c r="D40" s="264"/>
      <c r="E40" s="264"/>
      <c r="F40" s="264"/>
      <c r="G40" s="264"/>
      <c r="H40" s="264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3"/>
      <c r="T40" s="263"/>
      <c r="U40" s="263"/>
      <c r="V40" s="263"/>
      <c r="W40" s="258"/>
      <c r="X40" s="258"/>
      <c r="Y40" s="258"/>
      <c r="Z40" s="258"/>
      <c r="AA40" s="258"/>
      <c r="AB40" s="258"/>
      <c r="AC40" s="258"/>
      <c r="AD40" s="258"/>
      <c r="AE40" s="258"/>
      <c r="AM40" s="169"/>
      <c r="AN40" s="254"/>
      <c r="AO40" s="254"/>
      <c r="AP40" s="254"/>
      <c r="AQ40" s="254"/>
      <c r="AR40" s="258"/>
      <c r="AV40" s="247"/>
      <c r="AW40" s="247"/>
      <c r="AY40" s="257"/>
    </row>
    <row r="41" spans="2:51" x14ac:dyDescent="0.25">
      <c r="B41" s="267" t="s">
        <v>186</v>
      </c>
      <c r="C41" s="264"/>
      <c r="D41" s="264"/>
      <c r="E41" s="264"/>
      <c r="F41" s="264"/>
      <c r="G41" s="264"/>
      <c r="H41" s="264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3"/>
      <c r="T41" s="263"/>
      <c r="U41" s="263"/>
      <c r="V41" s="263"/>
      <c r="W41" s="258"/>
      <c r="X41" s="258"/>
      <c r="Y41" s="258"/>
      <c r="Z41" s="258"/>
      <c r="AA41" s="258"/>
      <c r="AB41" s="258"/>
      <c r="AC41" s="258"/>
      <c r="AD41" s="258"/>
      <c r="AE41" s="258"/>
      <c r="AM41" s="169"/>
      <c r="AN41" s="254"/>
      <c r="AO41" s="254"/>
      <c r="AP41" s="254"/>
      <c r="AQ41" s="254"/>
      <c r="AR41" s="258"/>
      <c r="AV41" s="146"/>
      <c r="AW41" s="146"/>
      <c r="AY41" s="257"/>
    </row>
    <row r="42" spans="2:51" x14ac:dyDescent="0.25">
      <c r="B42" s="267" t="s">
        <v>187</v>
      </c>
      <c r="C42" s="264"/>
      <c r="D42" s="264"/>
      <c r="E42" s="264"/>
      <c r="F42" s="264"/>
      <c r="G42" s="264"/>
      <c r="H42" s="264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3"/>
      <c r="T42" s="263"/>
      <c r="U42" s="263"/>
      <c r="V42" s="263"/>
      <c r="W42" s="258"/>
      <c r="X42" s="258"/>
      <c r="Y42" s="258"/>
      <c r="Z42" s="258"/>
      <c r="AA42" s="258"/>
      <c r="AB42" s="258"/>
      <c r="AC42" s="258"/>
      <c r="AD42" s="258"/>
      <c r="AE42" s="258"/>
      <c r="AM42" s="169"/>
      <c r="AN42" s="254"/>
      <c r="AO42" s="254"/>
      <c r="AP42" s="254"/>
      <c r="AQ42" s="254"/>
      <c r="AR42" s="258"/>
      <c r="AV42" s="146"/>
      <c r="AW42" s="146"/>
      <c r="AY42" s="257"/>
    </row>
    <row r="43" spans="2:51" x14ac:dyDescent="0.25">
      <c r="B43" s="413" t="s">
        <v>188</v>
      </c>
      <c r="C43" s="413"/>
      <c r="D43" s="413"/>
      <c r="E43" s="413"/>
      <c r="F43" s="413"/>
      <c r="G43" s="413"/>
      <c r="H43" s="413"/>
      <c r="I43" s="413"/>
      <c r="J43" s="413"/>
      <c r="K43" s="413"/>
      <c r="L43" s="413"/>
      <c r="M43" s="413"/>
      <c r="N43" s="413"/>
      <c r="O43" s="265"/>
      <c r="P43" s="265"/>
      <c r="Q43" s="265"/>
      <c r="R43" s="265"/>
      <c r="S43" s="263"/>
      <c r="T43" s="263"/>
      <c r="U43" s="263"/>
      <c r="V43" s="263"/>
      <c r="W43" s="258"/>
      <c r="X43" s="258"/>
      <c r="Y43" s="258"/>
      <c r="Z43" s="258"/>
      <c r="AA43" s="258"/>
      <c r="AB43" s="258"/>
      <c r="AC43" s="258"/>
      <c r="AD43" s="258"/>
      <c r="AE43" s="258"/>
      <c r="AM43" s="169"/>
      <c r="AN43" s="254"/>
      <c r="AO43" s="254"/>
      <c r="AP43" s="254"/>
      <c r="AQ43" s="254"/>
      <c r="AR43" s="258"/>
      <c r="AV43" s="146"/>
      <c r="AW43" s="146"/>
      <c r="AY43" s="257"/>
    </row>
    <row r="44" spans="2:51" x14ac:dyDescent="0.25">
      <c r="B44" s="413" t="s">
        <v>189</v>
      </c>
      <c r="C44" s="413"/>
      <c r="D44" s="413"/>
      <c r="E44" s="413"/>
      <c r="F44" s="413"/>
      <c r="G44" s="413"/>
      <c r="H44" s="413"/>
      <c r="I44" s="413"/>
      <c r="J44" s="413"/>
      <c r="K44" s="413"/>
      <c r="L44" s="413"/>
      <c r="M44" s="413"/>
      <c r="N44" s="413"/>
      <c r="O44" s="265"/>
      <c r="P44" s="265"/>
      <c r="Q44" s="265"/>
      <c r="R44" s="265"/>
      <c r="S44" s="263"/>
      <c r="T44" s="263"/>
      <c r="U44" s="263"/>
      <c r="V44" s="263"/>
      <c r="W44" s="258"/>
      <c r="X44" s="258"/>
      <c r="Y44" s="258"/>
      <c r="Z44" s="258"/>
      <c r="AA44" s="258"/>
      <c r="AB44" s="258"/>
      <c r="AC44" s="258"/>
      <c r="AD44" s="258"/>
      <c r="AE44" s="258"/>
      <c r="AM44" s="169"/>
      <c r="AN44" s="254"/>
      <c r="AO44" s="254"/>
      <c r="AP44" s="254"/>
      <c r="AQ44" s="254"/>
      <c r="AR44" s="258"/>
      <c r="AV44" s="146"/>
      <c r="AW44" s="146"/>
      <c r="AY44" s="257"/>
    </row>
    <row r="45" spans="2:51" x14ac:dyDescent="0.25">
      <c r="B45" s="268" t="s">
        <v>185</v>
      </c>
      <c r="C45" s="264"/>
      <c r="D45" s="264"/>
      <c r="E45" s="264"/>
      <c r="F45" s="264"/>
      <c r="G45" s="264"/>
      <c r="H45" s="264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9"/>
      <c r="T45" s="269"/>
      <c r="U45" s="269"/>
      <c r="V45" s="269"/>
      <c r="W45" s="258"/>
      <c r="X45" s="258"/>
      <c r="Y45" s="258"/>
      <c r="Z45" s="258"/>
      <c r="AA45" s="258"/>
      <c r="AB45" s="258"/>
      <c r="AC45" s="258"/>
      <c r="AD45" s="258"/>
      <c r="AE45" s="258"/>
      <c r="AM45" s="259"/>
      <c r="AN45" s="259"/>
      <c r="AO45" s="259"/>
      <c r="AP45" s="259"/>
      <c r="AQ45" s="259"/>
      <c r="AR45" s="259"/>
      <c r="AS45" s="260"/>
      <c r="AV45" s="257"/>
      <c r="AW45" s="145"/>
      <c r="AX45" s="145"/>
      <c r="AY45" s="145"/>
    </row>
    <row r="46" spans="2:51" x14ac:dyDescent="0.25">
      <c r="B46" s="276" t="s">
        <v>126</v>
      </c>
      <c r="C46" s="264"/>
      <c r="D46" s="264"/>
      <c r="E46" s="274"/>
      <c r="F46" s="274"/>
      <c r="G46" s="274"/>
      <c r="H46" s="264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9"/>
      <c r="T46" s="269"/>
      <c r="U46" s="269"/>
      <c r="V46" s="269"/>
      <c r="W46" s="258"/>
      <c r="X46" s="258"/>
      <c r="Y46" s="258"/>
      <c r="Z46" s="258"/>
      <c r="AA46" s="258"/>
      <c r="AB46" s="258"/>
      <c r="AC46" s="258"/>
      <c r="AD46" s="258"/>
      <c r="AE46" s="258"/>
      <c r="AM46" s="259"/>
      <c r="AN46" s="259"/>
      <c r="AO46" s="259"/>
      <c r="AP46" s="259"/>
      <c r="AQ46" s="259"/>
      <c r="AR46" s="259"/>
      <c r="AS46" s="260"/>
      <c r="AV46" s="257"/>
      <c r="AW46" s="145"/>
      <c r="AX46" s="145"/>
      <c r="AY46" s="145"/>
    </row>
    <row r="47" spans="2:51" x14ac:dyDescent="0.25">
      <c r="B47" s="270" t="s">
        <v>197</v>
      </c>
      <c r="C47" s="264"/>
      <c r="D47" s="264"/>
      <c r="E47" s="264"/>
      <c r="F47" s="264"/>
      <c r="G47" s="264"/>
      <c r="H47" s="264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9"/>
      <c r="T47" s="269"/>
      <c r="U47" s="269"/>
      <c r="V47" s="269"/>
      <c r="W47" s="258"/>
      <c r="X47" s="258"/>
      <c r="Y47" s="258"/>
      <c r="Z47" s="258"/>
      <c r="AA47" s="258"/>
      <c r="AB47" s="258"/>
      <c r="AC47" s="258"/>
      <c r="AD47" s="258"/>
      <c r="AE47" s="258"/>
      <c r="AM47" s="259"/>
      <c r="AN47" s="259"/>
      <c r="AO47" s="259"/>
      <c r="AP47" s="259"/>
      <c r="AQ47" s="259"/>
      <c r="AR47" s="259"/>
      <c r="AS47" s="260"/>
      <c r="AV47" s="257"/>
      <c r="AW47" s="145"/>
      <c r="AX47" s="145"/>
      <c r="AY47" s="145"/>
    </row>
    <row r="48" spans="2:51" x14ac:dyDescent="0.25">
      <c r="B48" s="276" t="s">
        <v>127</v>
      </c>
      <c r="C48" s="264"/>
      <c r="D48" s="264"/>
      <c r="E48" s="264"/>
      <c r="F48" s="264"/>
      <c r="G48" s="264"/>
      <c r="H48" s="264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9"/>
      <c r="T48" s="269"/>
      <c r="U48" s="269"/>
      <c r="V48" s="269"/>
      <c r="W48" s="258"/>
      <c r="X48" s="258"/>
      <c r="Y48" s="258"/>
      <c r="Z48" s="258"/>
      <c r="AA48" s="258"/>
      <c r="AB48" s="258"/>
      <c r="AC48" s="258"/>
      <c r="AD48" s="258"/>
      <c r="AE48" s="258"/>
      <c r="AM48" s="259"/>
      <c r="AN48" s="259"/>
      <c r="AO48" s="259"/>
      <c r="AP48" s="259"/>
      <c r="AQ48" s="259"/>
      <c r="AR48" s="259"/>
      <c r="AS48" s="260"/>
      <c r="AV48" s="257"/>
      <c r="AW48" s="145"/>
      <c r="AX48" s="145"/>
      <c r="AY48" s="145"/>
    </row>
    <row r="49" spans="2:51" x14ac:dyDescent="0.25">
      <c r="B49" s="267" t="s">
        <v>128</v>
      </c>
      <c r="C49" s="264"/>
      <c r="D49" s="264"/>
      <c r="E49" s="264"/>
      <c r="F49" s="264"/>
      <c r="G49" s="264"/>
      <c r="H49" s="264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9"/>
      <c r="T49" s="269"/>
      <c r="U49" s="269"/>
      <c r="V49" s="269"/>
      <c r="W49" s="258"/>
      <c r="X49" s="258"/>
      <c r="Y49" s="258"/>
      <c r="Z49" s="258"/>
      <c r="AA49" s="258"/>
      <c r="AB49" s="258"/>
      <c r="AC49" s="258"/>
      <c r="AD49" s="258"/>
      <c r="AE49" s="258"/>
      <c r="AM49" s="259"/>
      <c r="AN49" s="259"/>
      <c r="AO49" s="259"/>
      <c r="AP49" s="259"/>
      <c r="AQ49" s="259"/>
      <c r="AR49" s="259"/>
      <c r="AS49" s="260"/>
      <c r="AV49" s="257"/>
      <c r="AW49" s="145"/>
      <c r="AX49" s="145"/>
      <c r="AY49" s="145"/>
    </row>
    <row r="50" spans="2:51" x14ac:dyDescent="0.25">
      <c r="B50" s="267" t="s">
        <v>161</v>
      </c>
      <c r="C50" s="264"/>
      <c r="D50" s="264"/>
      <c r="E50" s="264"/>
      <c r="F50" s="264"/>
      <c r="G50" s="264"/>
      <c r="H50" s="264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9"/>
      <c r="T50" s="269"/>
      <c r="U50" s="269"/>
      <c r="V50" s="269"/>
      <c r="W50" s="258"/>
      <c r="X50" s="258"/>
      <c r="Y50" s="258"/>
      <c r="Z50" s="258"/>
      <c r="AA50" s="258"/>
      <c r="AB50" s="258"/>
      <c r="AC50" s="258"/>
      <c r="AD50" s="258"/>
      <c r="AE50" s="258"/>
      <c r="AM50" s="259"/>
      <c r="AN50" s="259"/>
      <c r="AO50" s="259"/>
      <c r="AP50" s="259"/>
      <c r="AQ50" s="259"/>
      <c r="AR50" s="259"/>
      <c r="AS50" s="260"/>
      <c r="AV50" s="257"/>
      <c r="AW50" s="145"/>
      <c r="AX50" s="145"/>
      <c r="AY50" s="145"/>
    </row>
    <row r="51" spans="2:51" x14ac:dyDescent="0.25">
      <c r="B51" s="276" t="s">
        <v>190</v>
      </c>
      <c r="C51" s="264"/>
      <c r="D51" s="264"/>
      <c r="E51" s="264"/>
      <c r="F51" s="264"/>
      <c r="G51" s="264"/>
      <c r="H51" s="264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9"/>
      <c r="U51" s="269"/>
      <c r="V51" s="269"/>
      <c r="W51" s="258"/>
      <c r="X51" s="258"/>
      <c r="Y51" s="258"/>
      <c r="Z51" s="258"/>
      <c r="AA51" s="258"/>
      <c r="AB51" s="258"/>
      <c r="AC51" s="258"/>
      <c r="AD51" s="258"/>
      <c r="AE51" s="258"/>
      <c r="AM51" s="259"/>
      <c r="AN51" s="259"/>
      <c r="AO51" s="259"/>
      <c r="AP51" s="259"/>
      <c r="AQ51" s="259"/>
      <c r="AR51" s="259"/>
      <c r="AS51" s="260"/>
      <c r="AV51" s="257"/>
      <c r="AW51" s="145"/>
      <c r="AX51" s="145"/>
      <c r="AY51" s="145"/>
    </row>
    <row r="52" spans="2:51" x14ac:dyDescent="0.25">
      <c r="B52" s="276" t="s">
        <v>137</v>
      </c>
      <c r="C52" s="264"/>
      <c r="D52" s="264"/>
      <c r="E52" s="264"/>
      <c r="F52" s="264"/>
      <c r="G52" s="264"/>
      <c r="H52" s="264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9"/>
      <c r="U52" s="269"/>
      <c r="V52" s="269"/>
      <c r="W52" s="258"/>
      <c r="X52" s="258"/>
      <c r="Y52" s="258"/>
      <c r="Z52" s="258"/>
      <c r="AA52" s="258"/>
      <c r="AB52" s="258"/>
      <c r="AC52" s="258"/>
      <c r="AD52" s="258"/>
      <c r="AE52" s="258"/>
      <c r="AM52" s="259"/>
      <c r="AN52" s="259"/>
      <c r="AO52" s="259"/>
      <c r="AP52" s="259"/>
      <c r="AQ52" s="259"/>
      <c r="AR52" s="259"/>
      <c r="AS52" s="260"/>
      <c r="AV52" s="257"/>
      <c r="AW52" s="145"/>
      <c r="AX52" s="145"/>
      <c r="AY52" s="145"/>
    </row>
    <row r="53" spans="2:51" s="301" customFormat="1" x14ac:dyDescent="0.25">
      <c r="B53" s="261" t="s">
        <v>199</v>
      </c>
      <c r="C53" s="264"/>
      <c r="D53" s="264"/>
      <c r="E53" s="264"/>
      <c r="F53" s="264"/>
      <c r="G53" s="264"/>
      <c r="H53" s="264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69"/>
      <c r="U53" s="269"/>
      <c r="V53" s="269"/>
      <c r="W53" s="258"/>
      <c r="X53" s="258"/>
      <c r="Y53" s="258"/>
      <c r="Z53" s="258"/>
      <c r="AA53" s="258"/>
      <c r="AB53" s="258"/>
      <c r="AC53" s="258"/>
      <c r="AD53" s="258"/>
      <c r="AE53" s="258"/>
      <c r="AM53" s="259"/>
      <c r="AN53" s="259"/>
      <c r="AO53" s="259"/>
      <c r="AP53" s="259"/>
      <c r="AQ53" s="259"/>
      <c r="AR53" s="259"/>
      <c r="AS53" s="260"/>
      <c r="AT53" s="254"/>
      <c r="AU53" s="254"/>
      <c r="AV53" s="257"/>
    </row>
    <row r="54" spans="2:51" s="301" customFormat="1" x14ac:dyDescent="0.25">
      <c r="B54" s="261" t="s">
        <v>200</v>
      </c>
      <c r="C54" s="264"/>
      <c r="D54" s="264"/>
      <c r="E54" s="264"/>
      <c r="F54" s="264"/>
      <c r="G54" s="264"/>
      <c r="H54" s="264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69"/>
      <c r="U54" s="269"/>
      <c r="V54" s="269"/>
      <c r="W54" s="258"/>
      <c r="X54" s="258"/>
      <c r="Y54" s="258"/>
      <c r="Z54" s="258"/>
      <c r="AA54" s="258"/>
      <c r="AB54" s="258"/>
      <c r="AC54" s="258"/>
      <c r="AD54" s="258"/>
      <c r="AE54" s="258"/>
      <c r="AM54" s="259"/>
      <c r="AN54" s="259"/>
      <c r="AO54" s="259"/>
      <c r="AP54" s="259"/>
      <c r="AQ54" s="259"/>
      <c r="AR54" s="259"/>
      <c r="AS54" s="260"/>
      <c r="AT54" s="254"/>
      <c r="AU54" s="254"/>
      <c r="AV54" s="257"/>
    </row>
    <row r="55" spans="2:51" x14ac:dyDescent="0.25">
      <c r="B55" s="276" t="s">
        <v>138</v>
      </c>
      <c r="C55" s="264"/>
      <c r="D55" s="264"/>
      <c r="E55" s="264"/>
      <c r="F55" s="264"/>
      <c r="G55" s="264"/>
      <c r="H55" s="264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71"/>
      <c r="T55" s="269"/>
      <c r="U55" s="269"/>
      <c r="V55" s="269"/>
      <c r="W55" s="258"/>
      <c r="X55" s="258"/>
      <c r="Y55" s="258"/>
      <c r="Z55" s="258"/>
      <c r="AA55" s="258"/>
      <c r="AB55" s="258"/>
      <c r="AC55" s="258"/>
      <c r="AD55" s="258"/>
      <c r="AE55" s="258"/>
      <c r="AM55" s="259"/>
      <c r="AN55" s="259"/>
      <c r="AO55" s="259"/>
      <c r="AP55" s="259"/>
      <c r="AQ55" s="259"/>
      <c r="AR55" s="259"/>
      <c r="AS55" s="260"/>
      <c r="AV55" s="257"/>
      <c r="AW55" s="145"/>
      <c r="AX55" s="145"/>
      <c r="AY55" s="145"/>
    </row>
    <row r="56" spans="2:51" x14ac:dyDescent="0.25">
      <c r="B56" s="284" t="s">
        <v>139</v>
      </c>
      <c r="C56" s="264"/>
      <c r="D56" s="264"/>
      <c r="E56" s="264"/>
      <c r="F56" s="264"/>
      <c r="G56" s="264"/>
      <c r="H56" s="264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9"/>
      <c r="U56" s="269"/>
      <c r="V56" s="269"/>
      <c r="W56" s="258"/>
      <c r="X56" s="258"/>
      <c r="Y56" s="258"/>
      <c r="Z56" s="258"/>
      <c r="AA56" s="258"/>
      <c r="AB56" s="258"/>
      <c r="AC56" s="258"/>
      <c r="AD56" s="258"/>
      <c r="AE56" s="258"/>
      <c r="AM56" s="259"/>
      <c r="AN56" s="259"/>
      <c r="AO56" s="259"/>
      <c r="AP56" s="259"/>
      <c r="AQ56" s="259"/>
      <c r="AR56" s="259"/>
      <c r="AS56" s="260"/>
      <c r="AV56" s="257"/>
      <c r="AW56" s="145"/>
      <c r="AX56" s="145"/>
      <c r="AY56" s="145"/>
    </row>
    <row r="57" spans="2:51" x14ac:dyDescent="0.25">
      <c r="B57" s="270" t="s">
        <v>142</v>
      </c>
      <c r="C57" s="264"/>
      <c r="D57" s="264"/>
      <c r="E57" s="264"/>
      <c r="F57" s="264"/>
      <c r="G57" s="264"/>
      <c r="H57" s="264"/>
      <c r="I57" s="265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69"/>
      <c r="U57" s="269"/>
      <c r="V57" s="269"/>
      <c r="W57" s="258"/>
      <c r="X57" s="258"/>
      <c r="Y57" s="258"/>
      <c r="Z57" s="258"/>
      <c r="AA57" s="258"/>
      <c r="AB57" s="258"/>
      <c r="AC57" s="258"/>
      <c r="AD57" s="258"/>
      <c r="AE57" s="258"/>
      <c r="AM57" s="259"/>
      <c r="AN57" s="259"/>
      <c r="AO57" s="259"/>
      <c r="AP57" s="259"/>
      <c r="AQ57" s="259"/>
      <c r="AR57" s="259"/>
      <c r="AS57" s="260"/>
      <c r="AV57" s="257"/>
      <c r="AW57" s="145"/>
      <c r="AX57" s="145"/>
      <c r="AY57" s="145"/>
    </row>
    <row r="58" spans="2:51" x14ac:dyDescent="0.25">
      <c r="B58" s="270" t="s">
        <v>202</v>
      </c>
      <c r="C58" s="264"/>
      <c r="D58" s="264"/>
      <c r="E58" s="264"/>
      <c r="F58" s="264"/>
      <c r="G58" s="264"/>
      <c r="H58" s="264"/>
      <c r="I58" s="265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71"/>
      <c r="U58" s="271"/>
      <c r="V58" s="271"/>
      <c r="W58" s="258"/>
      <c r="X58" s="258"/>
      <c r="Y58" s="258"/>
      <c r="Z58" s="258"/>
      <c r="AA58" s="258"/>
      <c r="AB58" s="258"/>
      <c r="AC58" s="258"/>
      <c r="AD58" s="258"/>
      <c r="AE58" s="258"/>
      <c r="AM58" s="259"/>
      <c r="AN58" s="259"/>
      <c r="AO58" s="259"/>
      <c r="AP58" s="259"/>
      <c r="AQ58" s="259"/>
      <c r="AR58" s="259"/>
      <c r="AS58" s="260"/>
      <c r="AV58" s="257"/>
      <c r="AW58" s="145"/>
      <c r="AX58" s="145"/>
      <c r="AY58" s="145"/>
    </row>
    <row r="59" spans="2:51" x14ac:dyDescent="0.25">
      <c r="B59" s="276" t="s">
        <v>191</v>
      </c>
      <c r="C59" s="264"/>
      <c r="D59" s="264"/>
      <c r="E59" s="264"/>
      <c r="F59" s="264"/>
      <c r="G59" s="264"/>
      <c r="H59" s="264"/>
      <c r="I59" s="265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71"/>
      <c r="U59" s="250"/>
      <c r="V59" s="250"/>
      <c r="W59" s="258"/>
      <c r="X59" s="258"/>
      <c r="Y59" s="258"/>
      <c r="Z59" s="258"/>
      <c r="AA59" s="258"/>
      <c r="AB59" s="258"/>
      <c r="AC59" s="258"/>
      <c r="AD59" s="258"/>
      <c r="AE59" s="258"/>
      <c r="AM59" s="259"/>
      <c r="AN59" s="259"/>
      <c r="AO59" s="259"/>
      <c r="AP59" s="259"/>
      <c r="AQ59" s="259"/>
      <c r="AR59" s="259"/>
      <c r="AS59" s="260"/>
      <c r="AV59" s="257"/>
      <c r="AW59" s="145"/>
      <c r="AX59" s="145"/>
      <c r="AY59" s="145"/>
    </row>
    <row r="60" spans="2:51" x14ac:dyDescent="0.25">
      <c r="B60" s="272" t="s">
        <v>140</v>
      </c>
      <c r="C60" s="264"/>
      <c r="D60" s="264"/>
      <c r="E60" s="264"/>
      <c r="F60" s="264"/>
      <c r="G60" s="264"/>
      <c r="H60" s="264"/>
      <c r="I60" s="265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71"/>
      <c r="U60" s="250"/>
      <c r="V60" s="250"/>
      <c r="W60" s="258"/>
      <c r="X60" s="258"/>
      <c r="Y60" s="258"/>
      <c r="Z60" s="258"/>
      <c r="AA60" s="258"/>
      <c r="AB60" s="258"/>
      <c r="AC60" s="258"/>
      <c r="AD60" s="258"/>
      <c r="AE60" s="258"/>
      <c r="AM60" s="259"/>
      <c r="AN60" s="259"/>
      <c r="AO60" s="259"/>
      <c r="AP60" s="259"/>
      <c r="AQ60" s="259"/>
      <c r="AR60" s="259"/>
      <c r="AS60" s="260"/>
      <c r="AV60" s="257"/>
      <c r="AW60" s="145"/>
      <c r="AX60" s="145"/>
      <c r="AY60" s="145"/>
    </row>
    <row r="61" spans="2:51" x14ac:dyDescent="0.25">
      <c r="B61" s="277" t="s">
        <v>129</v>
      </c>
      <c r="C61" s="264"/>
      <c r="D61" s="264"/>
      <c r="E61" s="264"/>
      <c r="F61" s="264"/>
      <c r="G61" s="264"/>
      <c r="H61" s="264"/>
      <c r="I61" s="264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71"/>
      <c r="U61" s="250"/>
      <c r="V61" s="250"/>
      <c r="W61" s="258"/>
      <c r="X61" s="258"/>
      <c r="Y61" s="258"/>
      <c r="Z61" s="258"/>
      <c r="AA61" s="258"/>
      <c r="AB61" s="258"/>
      <c r="AC61" s="258"/>
      <c r="AD61" s="258"/>
      <c r="AE61" s="258"/>
      <c r="AM61" s="259"/>
      <c r="AN61" s="259"/>
      <c r="AO61" s="259"/>
      <c r="AP61" s="259"/>
      <c r="AQ61" s="259"/>
      <c r="AR61" s="259"/>
      <c r="AS61" s="260"/>
      <c r="AV61" s="257"/>
      <c r="AW61" s="145"/>
      <c r="AX61" s="145"/>
      <c r="AY61" s="145"/>
    </row>
    <row r="62" spans="2:51" x14ac:dyDescent="0.25">
      <c r="B62" s="277" t="s">
        <v>148</v>
      </c>
      <c r="C62" s="267"/>
      <c r="D62" s="264"/>
      <c r="E62" s="264"/>
      <c r="F62" s="264"/>
      <c r="G62" s="264"/>
      <c r="H62" s="264"/>
      <c r="I62" s="264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71"/>
      <c r="U62" s="250"/>
      <c r="V62" s="250"/>
      <c r="W62" s="258"/>
      <c r="X62" s="258"/>
      <c r="Y62" s="258"/>
      <c r="Z62" s="258"/>
      <c r="AA62" s="258"/>
      <c r="AB62" s="258"/>
      <c r="AC62" s="258"/>
      <c r="AD62" s="258"/>
      <c r="AE62" s="258"/>
      <c r="AM62" s="259"/>
      <c r="AN62" s="259"/>
      <c r="AO62" s="259"/>
      <c r="AP62" s="259"/>
      <c r="AQ62" s="259"/>
      <c r="AR62" s="259"/>
      <c r="AS62" s="260"/>
      <c r="AV62" s="257"/>
      <c r="AW62" s="145"/>
      <c r="AX62" s="145"/>
      <c r="AY62" s="145"/>
    </row>
    <row r="63" spans="2:51" x14ac:dyDescent="0.25">
      <c r="B63" s="277" t="s">
        <v>130</v>
      </c>
      <c r="C63" s="267"/>
      <c r="D63" s="264"/>
      <c r="E63" s="264"/>
      <c r="F63" s="264"/>
      <c r="G63" s="264"/>
      <c r="H63" s="264"/>
      <c r="I63" s="264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71"/>
      <c r="U63" s="250"/>
      <c r="V63" s="250"/>
      <c r="W63" s="258"/>
      <c r="X63" s="258"/>
      <c r="Y63" s="258"/>
      <c r="Z63" s="252"/>
      <c r="AA63" s="258"/>
      <c r="AB63" s="258"/>
      <c r="AC63" s="258"/>
      <c r="AD63" s="258"/>
      <c r="AE63" s="258"/>
      <c r="AM63" s="259"/>
      <c r="AN63" s="259"/>
      <c r="AO63" s="259"/>
      <c r="AP63" s="259"/>
      <c r="AQ63" s="259"/>
      <c r="AR63" s="259"/>
      <c r="AS63" s="260"/>
      <c r="AV63" s="257"/>
      <c r="AW63" s="145"/>
      <c r="AX63" s="145"/>
      <c r="AY63" s="145"/>
    </row>
    <row r="64" spans="2:51" x14ac:dyDescent="0.25">
      <c r="B64" s="147"/>
      <c r="C64" s="261"/>
      <c r="D64" s="248"/>
      <c r="E64" s="264"/>
      <c r="F64" s="264"/>
      <c r="G64" s="264"/>
      <c r="H64" s="264"/>
      <c r="I64" s="248"/>
      <c r="J64" s="265"/>
      <c r="K64" s="265"/>
      <c r="L64" s="265"/>
      <c r="M64" s="265"/>
      <c r="N64" s="265"/>
      <c r="O64" s="265"/>
      <c r="P64" s="265"/>
      <c r="Q64" s="265"/>
      <c r="R64" s="265"/>
      <c r="S64" s="252"/>
      <c r="T64" s="252"/>
      <c r="U64" s="252"/>
      <c r="V64" s="252"/>
      <c r="W64" s="252"/>
      <c r="X64" s="252"/>
      <c r="Y64" s="252"/>
      <c r="Z64" s="251"/>
      <c r="AA64" s="252"/>
      <c r="AB64" s="252"/>
      <c r="AC64" s="252"/>
      <c r="AD64" s="252"/>
      <c r="AE64" s="252"/>
      <c r="AF64" s="252"/>
      <c r="AG64" s="252"/>
      <c r="AH64" s="252"/>
      <c r="AI64" s="252"/>
      <c r="AJ64" s="252"/>
      <c r="AK64" s="252"/>
      <c r="AL64" s="252"/>
      <c r="AM64" s="252"/>
      <c r="AN64" s="252"/>
      <c r="AO64" s="252"/>
      <c r="AP64" s="252"/>
      <c r="AQ64" s="252"/>
      <c r="AR64" s="252"/>
      <c r="AS64" s="252"/>
      <c r="AT64" s="252"/>
      <c r="AU64" s="252"/>
      <c r="AV64" s="257"/>
      <c r="AW64" s="145"/>
      <c r="AX64" s="145"/>
      <c r="AY64" s="145"/>
    </row>
    <row r="65" spans="1:51" x14ac:dyDescent="0.25">
      <c r="B65" s="147"/>
      <c r="C65" s="276"/>
      <c r="D65" s="248"/>
      <c r="E65" s="264"/>
      <c r="F65" s="264"/>
      <c r="G65" s="264"/>
      <c r="H65" s="264"/>
      <c r="I65" s="248"/>
      <c r="J65" s="252"/>
      <c r="K65" s="252"/>
      <c r="L65" s="252"/>
      <c r="M65" s="252"/>
      <c r="N65" s="252"/>
      <c r="O65" s="252"/>
      <c r="P65" s="252"/>
      <c r="Q65" s="252"/>
      <c r="R65" s="252"/>
      <c r="S65" s="252"/>
      <c r="T65" s="252"/>
      <c r="U65" s="252"/>
      <c r="V65" s="252"/>
      <c r="W65" s="251"/>
      <c r="X65" s="251"/>
      <c r="Y65" s="251"/>
      <c r="Z65" s="258"/>
      <c r="AA65" s="251"/>
      <c r="AB65" s="251"/>
      <c r="AC65" s="251"/>
      <c r="AD65" s="251"/>
      <c r="AE65" s="251"/>
      <c r="AF65" s="251"/>
      <c r="AG65" s="251"/>
      <c r="AH65" s="251"/>
      <c r="AI65" s="251"/>
      <c r="AJ65" s="251"/>
      <c r="AK65" s="251"/>
      <c r="AL65" s="251"/>
      <c r="AM65" s="251"/>
      <c r="AN65" s="251"/>
      <c r="AO65" s="251"/>
      <c r="AP65" s="251"/>
      <c r="AQ65" s="251"/>
      <c r="AR65" s="251"/>
      <c r="AS65" s="251"/>
      <c r="AT65" s="251"/>
      <c r="AU65" s="251"/>
      <c r="AV65" s="257"/>
      <c r="AW65" s="145"/>
      <c r="AX65" s="145"/>
      <c r="AY65" s="145"/>
    </row>
    <row r="66" spans="1:51" x14ac:dyDescent="0.25">
      <c r="B66" s="249"/>
      <c r="C66" s="276"/>
      <c r="D66" s="264"/>
      <c r="E66" s="248"/>
      <c r="F66" s="264"/>
      <c r="G66" s="248"/>
      <c r="H66" s="248"/>
      <c r="I66" s="264"/>
      <c r="J66" s="252"/>
      <c r="K66" s="252"/>
      <c r="L66" s="252"/>
      <c r="M66" s="252"/>
      <c r="N66" s="252"/>
      <c r="O66" s="252"/>
      <c r="P66" s="252"/>
      <c r="Q66" s="252"/>
      <c r="R66" s="252"/>
      <c r="S66" s="265"/>
      <c r="T66" s="271"/>
      <c r="U66" s="250"/>
      <c r="V66" s="250"/>
      <c r="W66" s="258"/>
      <c r="X66" s="258"/>
      <c r="Y66" s="258"/>
      <c r="Z66" s="258"/>
      <c r="AA66" s="258"/>
      <c r="AB66" s="258"/>
      <c r="AC66" s="258"/>
      <c r="AD66" s="258"/>
      <c r="AE66" s="258"/>
      <c r="AM66" s="259"/>
      <c r="AN66" s="259"/>
      <c r="AO66" s="259"/>
      <c r="AP66" s="259"/>
      <c r="AQ66" s="259"/>
      <c r="AR66" s="259"/>
      <c r="AS66" s="260"/>
      <c r="AV66" s="257"/>
      <c r="AW66" s="145"/>
      <c r="AX66" s="145"/>
      <c r="AY66" s="145"/>
    </row>
    <row r="67" spans="1:51" x14ac:dyDescent="0.25">
      <c r="B67" s="249"/>
      <c r="C67" s="267"/>
      <c r="D67" s="264"/>
      <c r="E67" s="248"/>
      <c r="F67" s="248"/>
      <c r="G67" s="248"/>
      <c r="H67" s="248"/>
      <c r="I67" s="264"/>
      <c r="J67" s="265"/>
      <c r="K67" s="265"/>
      <c r="L67" s="265"/>
      <c r="M67" s="265"/>
      <c r="N67" s="265"/>
      <c r="O67" s="265"/>
      <c r="P67" s="265"/>
      <c r="Q67" s="265"/>
      <c r="R67" s="265"/>
      <c r="S67" s="265"/>
      <c r="T67" s="271"/>
      <c r="U67" s="250"/>
      <c r="V67" s="250"/>
      <c r="W67" s="258"/>
      <c r="X67" s="258"/>
      <c r="Y67" s="258"/>
      <c r="Z67" s="258"/>
      <c r="AA67" s="258"/>
      <c r="AB67" s="258"/>
      <c r="AC67" s="258"/>
      <c r="AD67" s="258"/>
      <c r="AE67" s="258"/>
      <c r="AM67" s="259"/>
      <c r="AN67" s="259"/>
      <c r="AO67" s="259"/>
      <c r="AP67" s="259"/>
      <c r="AQ67" s="259"/>
      <c r="AR67" s="259"/>
      <c r="AS67" s="260"/>
      <c r="AV67" s="257"/>
      <c r="AW67" s="145"/>
      <c r="AX67" s="145"/>
      <c r="AY67" s="145"/>
    </row>
    <row r="68" spans="1:51" x14ac:dyDescent="0.25">
      <c r="B68" s="249"/>
      <c r="C68" s="267"/>
      <c r="D68" s="264"/>
      <c r="E68" s="264"/>
      <c r="F68" s="248"/>
      <c r="G68" s="264"/>
      <c r="H68" s="264"/>
      <c r="I68" s="264"/>
      <c r="J68" s="265"/>
      <c r="K68" s="265"/>
      <c r="L68" s="265"/>
      <c r="M68" s="265"/>
      <c r="N68" s="265"/>
      <c r="O68" s="265"/>
      <c r="P68" s="265"/>
      <c r="Q68" s="265"/>
      <c r="R68" s="265"/>
      <c r="S68" s="265"/>
      <c r="T68" s="271"/>
      <c r="U68" s="250"/>
      <c r="V68" s="250"/>
      <c r="W68" s="258"/>
      <c r="X68" s="258"/>
      <c r="Y68" s="258"/>
      <c r="Z68" s="258"/>
      <c r="AA68" s="258"/>
      <c r="AB68" s="258"/>
      <c r="AC68" s="258"/>
      <c r="AD68" s="258"/>
      <c r="AE68" s="258"/>
      <c r="AM68" s="259"/>
      <c r="AN68" s="259"/>
      <c r="AO68" s="259"/>
      <c r="AP68" s="259"/>
      <c r="AQ68" s="259"/>
      <c r="AR68" s="259"/>
      <c r="AS68" s="260"/>
      <c r="AV68" s="257"/>
      <c r="AW68" s="145"/>
      <c r="AX68" s="145"/>
      <c r="AY68" s="145"/>
    </row>
    <row r="69" spans="1:51" x14ac:dyDescent="0.25">
      <c r="B69" s="249"/>
      <c r="C69" s="252"/>
      <c r="D69" s="264"/>
      <c r="E69" s="264"/>
      <c r="F69" s="264"/>
      <c r="G69" s="264"/>
      <c r="H69" s="264"/>
      <c r="I69" s="264"/>
      <c r="J69" s="265"/>
      <c r="K69" s="265"/>
      <c r="L69" s="265"/>
      <c r="M69" s="265"/>
      <c r="N69" s="265"/>
      <c r="O69" s="265"/>
      <c r="P69" s="265"/>
      <c r="Q69" s="265"/>
      <c r="R69" s="265"/>
      <c r="S69" s="265"/>
      <c r="T69" s="271"/>
      <c r="U69" s="250"/>
      <c r="V69" s="250"/>
      <c r="W69" s="258"/>
      <c r="X69" s="258"/>
      <c r="Y69" s="258"/>
      <c r="Z69" s="258"/>
      <c r="AA69" s="258"/>
      <c r="AB69" s="258"/>
      <c r="AC69" s="258"/>
      <c r="AD69" s="258"/>
      <c r="AE69" s="258"/>
      <c r="AM69" s="259"/>
      <c r="AN69" s="259"/>
      <c r="AO69" s="259"/>
      <c r="AP69" s="259"/>
      <c r="AQ69" s="259"/>
      <c r="AR69" s="259"/>
      <c r="AS69" s="260"/>
      <c r="AV69" s="257"/>
      <c r="AW69" s="145"/>
      <c r="AX69" s="145"/>
      <c r="AY69" s="145"/>
    </row>
    <row r="70" spans="1:51" x14ac:dyDescent="0.25">
      <c r="B70" s="252"/>
      <c r="C70" s="276"/>
      <c r="D70" s="252"/>
      <c r="E70" s="264"/>
      <c r="F70" s="264"/>
      <c r="G70" s="264"/>
      <c r="H70" s="264"/>
      <c r="I70" s="252"/>
      <c r="J70" s="265"/>
      <c r="K70" s="265"/>
      <c r="L70" s="265"/>
      <c r="M70" s="265"/>
      <c r="N70" s="265"/>
      <c r="O70" s="265"/>
      <c r="P70" s="265"/>
      <c r="Q70" s="265"/>
      <c r="R70" s="265"/>
      <c r="S70" s="265"/>
      <c r="T70" s="271"/>
      <c r="U70" s="250"/>
      <c r="V70" s="250"/>
      <c r="W70" s="258"/>
      <c r="X70" s="258"/>
      <c r="Y70" s="258"/>
      <c r="Z70" s="258"/>
      <c r="AA70" s="258"/>
      <c r="AB70" s="258"/>
      <c r="AC70" s="258"/>
      <c r="AD70" s="258"/>
      <c r="AE70" s="258"/>
      <c r="AM70" s="259"/>
      <c r="AN70" s="259"/>
      <c r="AO70" s="259"/>
      <c r="AP70" s="259"/>
      <c r="AQ70" s="259"/>
      <c r="AR70" s="259"/>
      <c r="AS70" s="260"/>
      <c r="AV70" s="257"/>
      <c r="AW70" s="145"/>
      <c r="AX70" s="145"/>
      <c r="AY70" s="145"/>
    </row>
    <row r="71" spans="1:51" x14ac:dyDescent="0.25">
      <c r="B71" s="252"/>
      <c r="C71" s="267"/>
      <c r="D71" s="252"/>
      <c r="E71" s="264"/>
      <c r="F71" s="264"/>
      <c r="G71" s="264"/>
      <c r="H71" s="264"/>
      <c r="I71" s="252"/>
      <c r="J71" s="265"/>
      <c r="K71" s="265"/>
      <c r="L71" s="265"/>
      <c r="M71" s="265"/>
      <c r="N71" s="265"/>
      <c r="O71" s="265"/>
      <c r="P71" s="265"/>
      <c r="Q71" s="265"/>
      <c r="R71" s="265"/>
      <c r="S71" s="265"/>
      <c r="T71" s="271"/>
      <c r="U71" s="250"/>
      <c r="V71" s="250"/>
      <c r="W71" s="258"/>
      <c r="X71" s="258"/>
      <c r="Y71" s="258"/>
      <c r="Z71" s="258"/>
      <c r="AA71" s="258"/>
      <c r="AB71" s="258"/>
      <c r="AC71" s="258"/>
      <c r="AD71" s="258"/>
      <c r="AE71" s="258"/>
      <c r="AM71" s="259"/>
      <c r="AN71" s="259"/>
      <c r="AO71" s="259"/>
      <c r="AP71" s="259"/>
      <c r="AQ71" s="259"/>
      <c r="AR71" s="259"/>
      <c r="AS71" s="260"/>
      <c r="AU71" s="145"/>
      <c r="AV71" s="257"/>
      <c r="AW71" s="145"/>
      <c r="AX71" s="145"/>
      <c r="AY71" s="145"/>
    </row>
    <row r="72" spans="1:51" x14ac:dyDescent="0.25">
      <c r="B72" s="249"/>
      <c r="C72" s="276"/>
      <c r="D72" s="264"/>
      <c r="E72" s="252"/>
      <c r="F72" s="264"/>
      <c r="G72" s="252"/>
      <c r="H72" s="252"/>
      <c r="I72" s="264"/>
      <c r="J72" s="265"/>
      <c r="K72" s="265"/>
      <c r="L72" s="265"/>
      <c r="M72" s="265"/>
      <c r="N72" s="265"/>
      <c r="O72" s="265"/>
      <c r="P72" s="265"/>
      <c r="Q72" s="265"/>
      <c r="R72" s="265"/>
      <c r="S72" s="265"/>
      <c r="T72" s="271"/>
      <c r="U72" s="250"/>
      <c r="V72" s="250"/>
      <c r="W72" s="258"/>
      <c r="X72" s="258"/>
      <c r="Y72" s="258"/>
      <c r="Z72" s="258"/>
      <c r="AA72" s="258"/>
      <c r="AB72" s="258"/>
      <c r="AC72" s="258"/>
      <c r="AD72" s="258"/>
      <c r="AE72" s="258"/>
      <c r="AM72" s="259"/>
      <c r="AN72" s="259"/>
      <c r="AO72" s="259"/>
      <c r="AP72" s="259"/>
      <c r="AQ72" s="259"/>
      <c r="AR72" s="259"/>
      <c r="AS72" s="260"/>
      <c r="AU72" s="145"/>
      <c r="AV72" s="257"/>
      <c r="AW72" s="145"/>
      <c r="AX72" s="145"/>
      <c r="AY72" s="145"/>
    </row>
    <row r="73" spans="1:51" x14ac:dyDescent="0.25">
      <c r="A73" s="258"/>
      <c r="C73" s="270"/>
      <c r="D73" s="264"/>
      <c r="E73" s="252"/>
      <c r="F73" s="252"/>
      <c r="G73" s="252"/>
      <c r="H73" s="252"/>
      <c r="I73" s="259"/>
      <c r="J73" s="259"/>
      <c r="K73" s="259"/>
      <c r="L73" s="259"/>
      <c r="M73" s="259"/>
      <c r="N73" s="259"/>
      <c r="O73" s="260"/>
      <c r="P73" s="254"/>
      <c r="R73" s="257"/>
      <c r="AS73" s="145"/>
      <c r="AT73" s="145"/>
      <c r="AU73" s="145"/>
      <c r="AV73" s="145"/>
      <c r="AW73" s="145"/>
      <c r="AX73" s="145"/>
      <c r="AY73" s="145"/>
    </row>
    <row r="74" spans="1:51" x14ac:dyDescent="0.25">
      <c r="A74" s="258"/>
      <c r="I74" s="259"/>
      <c r="J74" s="259"/>
      <c r="K74" s="259"/>
      <c r="L74" s="259"/>
      <c r="M74" s="259"/>
      <c r="N74" s="259"/>
      <c r="O74" s="260"/>
      <c r="P74" s="254"/>
      <c r="R74" s="254"/>
      <c r="AS74" s="145"/>
      <c r="AT74" s="145"/>
      <c r="AU74" s="145"/>
      <c r="AV74" s="145"/>
      <c r="AW74" s="145"/>
      <c r="AX74" s="145"/>
      <c r="AY74" s="145"/>
    </row>
    <row r="75" spans="1:51" x14ac:dyDescent="0.25">
      <c r="A75" s="258"/>
      <c r="I75" s="259"/>
      <c r="J75" s="259"/>
      <c r="K75" s="259"/>
      <c r="L75" s="259"/>
      <c r="M75" s="259"/>
      <c r="N75" s="259"/>
      <c r="O75" s="260"/>
      <c r="P75" s="254"/>
      <c r="R75" s="254"/>
      <c r="AS75" s="145"/>
      <c r="AT75" s="145"/>
      <c r="AU75" s="145"/>
      <c r="AV75" s="145"/>
      <c r="AW75" s="145"/>
      <c r="AX75" s="145"/>
      <c r="AY75" s="145"/>
    </row>
    <row r="76" spans="1:51" x14ac:dyDescent="0.25">
      <c r="A76" s="258"/>
      <c r="I76" s="259"/>
      <c r="J76" s="259"/>
      <c r="K76" s="259"/>
      <c r="L76" s="259"/>
      <c r="M76" s="259"/>
      <c r="N76" s="259"/>
      <c r="O76" s="260"/>
      <c r="P76" s="254"/>
      <c r="R76" s="254"/>
      <c r="AS76" s="145"/>
      <c r="AT76" s="145"/>
      <c r="AU76" s="145"/>
      <c r="AV76" s="145"/>
      <c r="AW76" s="145"/>
      <c r="AX76" s="145"/>
      <c r="AY76" s="145"/>
    </row>
    <row r="77" spans="1:51" x14ac:dyDescent="0.25">
      <c r="A77" s="258"/>
      <c r="I77" s="259"/>
      <c r="J77" s="259"/>
      <c r="K77" s="259"/>
      <c r="L77" s="259"/>
      <c r="M77" s="259"/>
      <c r="N77" s="259"/>
      <c r="O77" s="260"/>
      <c r="P77" s="254"/>
      <c r="R77" s="254"/>
      <c r="AS77" s="145"/>
      <c r="AT77" s="145"/>
      <c r="AU77" s="145"/>
      <c r="AV77" s="145"/>
      <c r="AW77" s="145"/>
      <c r="AX77" s="145"/>
      <c r="AY77" s="145"/>
    </row>
    <row r="78" spans="1:51" x14ac:dyDescent="0.25">
      <c r="A78" s="258"/>
      <c r="I78" s="259"/>
      <c r="J78" s="259"/>
      <c r="K78" s="259"/>
      <c r="L78" s="259"/>
      <c r="M78" s="259"/>
      <c r="N78" s="259"/>
      <c r="O78" s="260"/>
      <c r="P78" s="254"/>
      <c r="R78" s="254"/>
      <c r="AS78" s="145"/>
      <c r="AT78" s="145"/>
      <c r="AU78" s="145"/>
      <c r="AV78" s="145"/>
      <c r="AW78" s="145"/>
      <c r="AX78" s="145"/>
      <c r="AY78" s="145"/>
    </row>
    <row r="79" spans="1:51" x14ac:dyDescent="0.25">
      <c r="A79" s="258"/>
      <c r="I79" s="259"/>
      <c r="J79" s="259"/>
      <c r="K79" s="259"/>
      <c r="L79" s="259"/>
      <c r="M79" s="259"/>
      <c r="N79" s="259"/>
      <c r="O79" s="260"/>
      <c r="P79" s="254"/>
      <c r="R79" s="251"/>
      <c r="AS79" s="145"/>
      <c r="AT79" s="145"/>
      <c r="AU79" s="145"/>
      <c r="AV79" s="145"/>
      <c r="AW79" s="145"/>
      <c r="AX79" s="145"/>
      <c r="AY79" s="145"/>
    </row>
    <row r="80" spans="1:51" x14ac:dyDescent="0.25">
      <c r="A80" s="258"/>
      <c r="I80" s="259"/>
      <c r="J80" s="259"/>
      <c r="K80" s="259"/>
      <c r="L80" s="259"/>
      <c r="M80" s="259"/>
      <c r="N80" s="259"/>
      <c r="O80" s="260"/>
      <c r="R80" s="254"/>
      <c r="AS80" s="145"/>
      <c r="AT80" s="145"/>
      <c r="AU80" s="145"/>
      <c r="AV80" s="145"/>
      <c r="AW80" s="145"/>
      <c r="AX80" s="145"/>
      <c r="AY80" s="145"/>
    </row>
    <row r="81" spans="15:51" x14ac:dyDescent="0.25">
      <c r="O81" s="260"/>
      <c r="R81" s="254"/>
      <c r="AS81" s="145"/>
      <c r="AT81" s="145"/>
      <c r="AU81" s="145"/>
      <c r="AV81" s="145"/>
      <c r="AW81" s="145"/>
      <c r="AX81" s="145"/>
      <c r="AY81" s="145"/>
    </row>
    <row r="82" spans="15:51" x14ac:dyDescent="0.25">
      <c r="O82" s="260"/>
      <c r="R82" s="254"/>
      <c r="AS82" s="145"/>
      <c r="AT82" s="145"/>
      <c r="AU82" s="145"/>
      <c r="AV82" s="145"/>
      <c r="AW82" s="145"/>
      <c r="AX82" s="145"/>
      <c r="AY82" s="145"/>
    </row>
    <row r="83" spans="15:51" x14ac:dyDescent="0.25">
      <c r="O83" s="260"/>
      <c r="R83" s="254"/>
      <c r="AS83" s="145"/>
      <c r="AT83" s="145"/>
      <c r="AU83" s="145"/>
      <c r="AV83" s="145"/>
      <c r="AW83" s="145"/>
      <c r="AX83" s="145"/>
      <c r="AY83" s="145"/>
    </row>
    <row r="84" spans="15:51" x14ac:dyDescent="0.25">
      <c r="O84" s="260"/>
      <c r="R84" s="254"/>
      <c r="AS84" s="145"/>
      <c r="AT84" s="145"/>
      <c r="AU84" s="145"/>
      <c r="AV84" s="145"/>
      <c r="AW84" s="145"/>
      <c r="AX84" s="145"/>
      <c r="AY84" s="145"/>
    </row>
    <row r="85" spans="15:51" x14ac:dyDescent="0.25">
      <c r="O85" s="260"/>
      <c r="AS85" s="145"/>
      <c r="AT85" s="145"/>
      <c r="AU85" s="145"/>
      <c r="AV85" s="145"/>
      <c r="AW85" s="145"/>
      <c r="AX85" s="145"/>
      <c r="AY85" s="145"/>
    </row>
    <row r="86" spans="15:51" x14ac:dyDescent="0.25">
      <c r="O86" s="260"/>
      <c r="AS86" s="145"/>
      <c r="AT86" s="145"/>
      <c r="AU86" s="145"/>
      <c r="AV86" s="145"/>
      <c r="AW86" s="145"/>
      <c r="AX86" s="145"/>
      <c r="AY86" s="145"/>
    </row>
    <row r="87" spans="15:51" x14ac:dyDescent="0.25">
      <c r="O87" s="260"/>
      <c r="AS87" s="145"/>
      <c r="AT87" s="145"/>
      <c r="AU87" s="145"/>
      <c r="AV87" s="145"/>
      <c r="AW87" s="145"/>
      <c r="AX87" s="145"/>
      <c r="AY87" s="145"/>
    </row>
    <row r="88" spans="15:51" x14ac:dyDescent="0.25">
      <c r="O88" s="260"/>
      <c r="AS88" s="145"/>
      <c r="AT88" s="145"/>
      <c r="AU88" s="145"/>
      <c r="AV88" s="145"/>
      <c r="AW88" s="145"/>
      <c r="AX88" s="145"/>
      <c r="AY88" s="145"/>
    </row>
    <row r="89" spans="15:51" x14ac:dyDescent="0.25">
      <c r="O89" s="260"/>
      <c r="AS89" s="145"/>
      <c r="AT89" s="145"/>
      <c r="AU89" s="145"/>
      <c r="AV89" s="145"/>
      <c r="AW89" s="145"/>
      <c r="AX89" s="145"/>
      <c r="AY89" s="145"/>
    </row>
    <row r="90" spans="15:51" x14ac:dyDescent="0.25">
      <c r="O90" s="260"/>
      <c r="AS90" s="145"/>
      <c r="AT90" s="145"/>
      <c r="AU90" s="145"/>
      <c r="AV90" s="145"/>
      <c r="AW90" s="145"/>
      <c r="AX90" s="145"/>
      <c r="AY90" s="145"/>
    </row>
    <row r="91" spans="15:51" x14ac:dyDescent="0.25">
      <c r="O91" s="260"/>
      <c r="Q91" s="254"/>
      <c r="AS91" s="145"/>
      <c r="AT91" s="145"/>
      <c r="AU91" s="145"/>
      <c r="AV91" s="145"/>
      <c r="AW91" s="145"/>
      <c r="AX91" s="145"/>
      <c r="AY91" s="145"/>
    </row>
    <row r="92" spans="15:51" x14ac:dyDescent="0.25">
      <c r="O92" s="161"/>
      <c r="P92" s="254"/>
      <c r="Q92" s="254"/>
      <c r="AS92" s="145"/>
      <c r="AT92" s="145"/>
      <c r="AU92" s="145"/>
      <c r="AV92" s="145"/>
      <c r="AW92" s="145"/>
      <c r="AX92" s="145"/>
      <c r="AY92" s="145"/>
    </row>
    <row r="93" spans="15:51" x14ac:dyDescent="0.25">
      <c r="O93" s="161"/>
      <c r="P93" s="254"/>
      <c r="Q93" s="254"/>
      <c r="AS93" s="145"/>
      <c r="AT93" s="145"/>
      <c r="AU93" s="145"/>
      <c r="AV93" s="145"/>
      <c r="AW93" s="145"/>
      <c r="AX93" s="145"/>
      <c r="AY93" s="145"/>
    </row>
    <row r="94" spans="15:51" x14ac:dyDescent="0.25">
      <c r="O94" s="161"/>
      <c r="P94" s="254"/>
      <c r="Q94" s="254"/>
      <c r="AS94" s="145"/>
      <c r="AT94" s="145"/>
      <c r="AU94" s="145"/>
      <c r="AV94" s="145"/>
      <c r="AW94" s="145"/>
      <c r="AX94" s="145"/>
      <c r="AY94" s="145"/>
    </row>
    <row r="95" spans="15:51" x14ac:dyDescent="0.25">
      <c r="O95" s="161"/>
      <c r="P95" s="254"/>
      <c r="Q95" s="254"/>
      <c r="AS95" s="145"/>
      <c r="AT95" s="145"/>
      <c r="AU95" s="145"/>
      <c r="AV95" s="145"/>
      <c r="AW95" s="145"/>
      <c r="AX95" s="145"/>
      <c r="AY95" s="145"/>
    </row>
    <row r="96" spans="15:51" x14ac:dyDescent="0.25">
      <c r="O96" s="161"/>
      <c r="P96" s="254"/>
      <c r="Q96" s="254"/>
      <c r="AS96" s="145"/>
      <c r="AT96" s="145"/>
      <c r="AU96" s="145"/>
      <c r="AV96" s="145"/>
      <c r="AW96" s="145"/>
      <c r="AX96" s="145"/>
      <c r="AY96" s="145"/>
    </row>
    <row r="97" spans="15:51" x14ac:dyDescent="0.25">
      <c r="O97" s="161"/>
      <c r="P97" s="254"/>
      <c r="Q97" s="254"/>
      <c r="AS97" s="145"/>
      <c r="AT97" s="145"/>
      <c r="AU97" s="145"/>
      <c r="AV97" s="145"/>
      <c r="AW97" s="145"/>
      <c r="AX97" s="145"/>
      <c r="AY97" s="145"/>
    </row>
    <row r="98" spans="15:51" x14ac:dyDescent="0.25">
      <c r="O98" s="161"/>
      <c r="P98" s="254"/>
      <c r="Q98" s="254"/>
      <c r="AS98" s="145"/>
      <c r="AT98" s="145"/>
      <c r="AU98" s="145"/>
      <c r="AV98" s="145"/>
      <c r="AW98" s="145"/>
      <c r="AX98" s="145"/>
      <c r="AY98" s="145"/>
    </row>
    <row r="99" spans="15:51" x14ac:dyDescent="0.25">
      <c r="O99" s="161"/>
      <c r="P99" s="254"/>
      <c r="Q99" s="254"/>
      <c r="AS99" s="145"/>
      <c r="AT99" s="145"/>
      <c r="AU99" s="145"/>
      <c r="AV99" s="145"/>
      <c r="AW99" s="145"/>
      <c r="AX99" s="145"/>
      <c r="AY99" s="145"/>
    </row>
    <row r="100" spans="15:51" x14ac:dyDescent="0.25">
      <c r="O100" s="161"/>
      <c r="P100" s="254"/>
      <c r="Q100" s="254"/>
      <c r="AS100" s="145"/>
      <c r="AT100" s="145"/>
      <c r="AU100" s="145"/>
      <c r="AV100" s="145"/>
      <c r="AW100" s="145"/>
      <c r="AX100" s="145"/>
      <c r="AY100" s="145"/>
    </row>
    <row r="101" spans="15:51" x14ac:dyDescent="0.25">
      <c r="O101" s="161"/>
      <c r="P101" s="254"/>
      <c r="Q101" s="254"/>
      <c r="R101" s="254"/>
      <c r="S101" s="254"/>
      <c r="AS101" s="145"/>
      <c r="AT101" s="145"/>
      <c r="AU101" s="145"/>
      <c r="AV101" s="145"/>
      <c r="AW101" s="145"/>
      <c r="AX101" s="145"/>
      <c r="AY101" s="145"/>
    </row>
    <row r="102" spans="15:51" x14ac:dyDescent="0.25">
      <c r="O102" s="161"/>
      <c r="P102" s="254"/>
      <c r="Q102" s="254"/>
      <c r="R102" s="254"/>
      <c r="S102" s="254"/>
      <c r="T102" s="254"/>
      <c r="AS102" s="145"/>
      <c r="AT102" s="145"/>
      <c r="AU102" s="145"/>
      <c r="AV102" s="145"/>
      <c r="AW102" s="145"/>
      <c r="AX102" s="145"/>
      <c r="AY102" s="145"/>
    </row>
    <row r="103" spans="15:51" x14ac:dyDescent="0.25">
      <c r="O103" s="161"/>
      <c r="P103" s="254"/>
      <c r="Q103" s="254"/>
      <c r="R103" s="254"/>
      <c r="S103" s="254"/>
      <c r="T103" s="254"/>
      <c r="AS103" s="145"/>
      <c r="AT103" s="145"/>
      <c r="AU103" s="145"/>
      <c r="AV103" s="145"/>
      <c r="AW103" s="145"/>
      <c r="AX103" s="145"/>
      <c r="AY103" s="145"/>
    </row>
    <row r="104" spans="15:51" x14ac:dyDescent="0.25">
      <c r="O104" s="161"/>
      <c r="P104" s="254"/>
      <c r="T104" s="254"/>
      <c r="AS104" s="145"/>
      <c r="AT104" s="145"/>
      <c r="AU104" s="145"/>
      <c r="AV104" s="145"/>
      <c r="AW104" s="145"/>
      <c r="AX104" s="145"/>
      <c r="AY104" s="145"/>
    </row>
    <row r="105" spans="15:51" x14ac:dyDescent="0.25">
      <c r="O105" s="254"/>
      <c r="Q105" s="254"/>
      <c r="R105" s="254"/>
      <c r="S105" s="254"/>
      <c r="AS105" s="145"/>
      <c r="AT105" s="145"/>
      <c r="AU105" s="145"/>
      <c r="AV105" s="145"/>
      <c r="AW105" s="145"/>
      <c r="AX105" s="145"/>
      <c r="AY105" s="145"/>
    </row>
    <row r="106" spans="15:51" x14ac:dyDescent="0.25">
      <c r="O106" s="161"/>
      <c r="P106" s="254"/>
      <c r="Q106" s="254"/>
      <c r="R106" s="254"/>
      <c r="S106" s="254"/>
      <c r="T106" s="254"/>
      <c r="AS106" s="145"/>
      <c r="AT106" s="145"/>
      <c r="AU106" s="145"/>
      <c r="AV106" s="145"/>
      <c r="AW106" s="145"/>
      <c r="AX106" s="145"/>
      <c r="AY106" s="145"/>
    </row>
    <row r="107" spans="15:51" x14ac:dyDescent="0.25">
      <c r="O107" s="161"/>
      <c r="P107" s="254"/>
      <c r="Q107" s="254"/>
      <c r="R107" s="254"/>
      <c r="S107" s="254"/>
      <c r="T107" s="254"/>
      <c r="U107" s="254"/>
      <c r="AS107" s="145"/>
      <c r="AT107" s="145"/>
      <c r="AU107" s="145"/>
      <c r="AV107" s="145"/>
      <c r="AW107" s="145"/>
      <c r="AX107" s="145"/>
      <c r="AY107" s="145"/>
    </row>
    <row r="108" spans="15:51" x14ac:dyDescent="0.25">
      <c r="O108" s="161"/>
      <c r="P108" s="254"/>
      <c r="T108" s="254"/>
      <c r="U108" s="254"/>
      <c r="AS108" s="145"/>
      <c r="AT108" s="145"/>
      <c r="AU108" s="145"/>
      <c r="AV108" s="145"/>
      <c r="AW108" s="145"/>
      <c r="AX108" s="145"/>
      <c r="AY108" s="145"/>
    </row>
    <row r="120" spans="45:51" x14ac:dyDescent="0.25">
      <c r="AS120" s="145"/>
      <c r="AT120" s="145"/>
      <c r="AU120" s="145"/>
      <c r="AV120" s="145"/>
      <c r="AW120" s="145"/>
      <c r="AX120" s="145"/>
      <c r="AY120" s="145"/>
    </row>
  </sheetData>
  <protectedRanges>
    <protectedRange sqref="N64:R64 B72 S66:T72 B64:B69 S60:T63 N67:R72 T46 T57:T59" name="Range2_12_5_1_1_5"/>
    <protectedRange sqref="L10 L6 D6 D8 AD8 AF8 O8:U8 AJ8:AR8 AF10 AR11:AR34 L24:N31 E23:E34 G23:G34 N32:N34 N10:N23 E11:G22 O16:T34 R11:Y11 AA11:AA15 AC11:AF15 R12:T15 W12:Y15 U12:V34 W16:AG34" name="Range1_16_3_1_1_2"/>
    <protectedRange sqref="I69 J67:M72 J64:M64 I72" name="Range2_2_12_2_1_1_1"/>
    <protectedRange sqref="L16:M23" name="Range1_1_1_1_10_1_1_1_1"/>
    <protectedRange sqref="L32:M34" name="Range1_1_10_1_1_1_1"/>
    <protectedRange sqref="K11:L15 K16:K34 I11:I15 I16:J24 I25:I34 J25" name="Range1_1_2_1_10_2_1_1_1"/>
    <protectedRange sqref="M11:M15" name="Range1_2_1_2_1_10_1_1_1_1"/>
    <protectedRange sqref="G71:H71 F72 E71" name="Range2_2_2_9_2_1_1_1"/>
    <protectedRange sqref="D69 D72:D73" name="Range2_1_1_1_1_1_9_2_1_1_1"/>
    <protectedRange sqref="Q10" name="Range1_17_1_1_1_1"/>
    <protectedRange sqref="AG10" name="Range1_18_1_1_1_1"/>
    <protectedRange sqref="C70 C72" name="Range2_4_1_1_1_1"/>
    <protectedRange sqref="AS16:AS34" name="Range1_1_1_1_1"/>
    <protectedRange sqref="P3:U5" name="Range1_16_1_1_1_1_1"/>
    <protectedRange sqref="C73 C71 C68" name="Range2_1_3_1_1_1"/>
    <protectedRange sqref="H11:H34" name="Range1_1_1_1_1_1_1_1"/>
    <protectedRange sqref="B70:B71 J65:R66 D70:D71 I70:I71 Z63:Z64 S64:Y65 AA64:AU65 E72:E73 G72:H73 F73" name="Range2_2_1_10_1_1_1_2_1"/>
    <protectedRange sqref="C69" name="Range2_2_1_10_2_1_1_1_1"/>
    <protectedRange sqref="R60:R63 G68:H68 D66 F69 E68" name="Range2_12_1_6_1_1_1"/>
    <protectedRange sqref="I66:I68 G69:H70 G64:H64 E69:E70 F70:F71 F64:F65 E64" name="Range2_2_12_1_7_1_1_2"/>
    <protectedRange sqref="D67:D68" name="Range2_1_1_1_1_11_1_2_1_1_2"/>
    <protectedRange sqref="E65 G65:H65 F66" name="Range2_2_2_9_1_1_1_1_1"/>
    <protectedRange sqref="C67" name="Range2_1_1_2_1_1_1"/>
    <protectedRange sqref="C66" name="Range2_1_2_2_1_1_1"/>
    <protectedRange sqref="C65" name="Range2_3_2_1_1_1"/>
    <protectedRange sqref="C64" name="Range2_5_1_1_1_1"/>
    <protectedRange sqref="E66:E67 F67:F68 G66:H67 I64:I65" name="Range2_2_1_1_1_1_1"/>
    <protectedRange sqref="D64:D65" name="Range2_1_1_1_1_1_1_1_1_1"/>
    <protectedRange sqref="AS11:AS15" name="Range1_4_1_1_1_1_1"/>
    <protectedRange sqref="J11:J15 J26:J34" name="Range1_1_2_1_10_1_1_1_1_1"/>
    <protectedRange sqref="R79" name="Range2_2_1_10_1_1_1_1_1_1"/>
    <protectedRange sqref="T45" name="Range2_12_5_1_1_4_2"/>
    <protectedRange sqref="B45:B46" name="Range2_12_5_1_1_1_2"/>
    <protectedRange sqref="E45:H45" name="Range2_2_12_1_7_1_1_1_1"/>
    <protectedRange sqref="D45" name="Range2_3_2_1_3_1_1_2_10_1_1_1_1_1_1"/>
    <protectedRange sqref="C45" name="Range2_1_1_1_1_11_1_2_1_1_1_1"/>
    <protectedRange sqref="S39:S44" name="Range2_12_3_1_1_1_1_1"/>
    <protectedRange sqref="D39:H39 N39:R44" name="Range2_12_1_3_1_1_1_1_1"/>
    <protectedRange sqref="I39:M39 E40:M44" name="Range2_2_12_1_6_1_1_1_1_1"/>
    <protectedRange sqref="D40:D44" name="Range2_1_1_1_1_11_1_1_1_1_1_1_1"/>
    <protectedRange sqref="C40:C44" name="Range2_1_2_1_1_1_1_1_1"/>
    <protectedRange sqref="C39" name="Range2_3_1_1_1_1_1_1"/>
    <protectedRange sqref="S45" name="Range2_12_5_1_1_4_1_1"/>
    <protectedRange sqref="Q45:R45" name="Range2_12_1_5_1_1_1_1_1_1"/>
    <protectedRange sqref="N45:P45" name="Range2_12_1_2_2_1_1_1_1_1_1"/>
    <protectedRange sqref="K45:M45" name="Range2_2_12_1_4_2_1_1_1_1_1_1"/>
    <protectedRange sqref="G46:H46" name="Range2_2_12_1_3_1_1_1_1_1_4_1_1_1"/>
    <protectedRange sqref="E46:F46" name="Range2_2_12_1_7_1_1_3_1_1_1"/>
    <protectedRange sqref="I45:J45" name="Range2_2_12_1_4_2_1_1_1_2_1_1_1"/>
    <protectedRange sqref="S46" name="Range2_12_5_1_1_2_3_1_1"/>
    <protectedRange sqref="Q46:R46" name="Range2_12_1_6_1_1_1_1_2_1_1"/>
    <protectedRange sqref="N46:P46" name="Range2_12_1_2_3_1_1_1_1_2_1_1"/>
    <protectedRange sqref="I46:M46" name="Range2_2_12_1_4_3_1_1_1_1_2_1_1"/>
    <protectedRange sqref="D46" name="Range2_2_12_1_3_1_2_1_1_1_2_1_2_1_1"/>
    <protectedRange sqref="S59" name="Range2_12_5_1_1_5_1_1_1"/>
    <protectedRange sqref="S57:S58" name="Range2_12_2_1_1_1_2_1_1_2"/>
    <protectedRange sqref="R59" name="Range2_12_1_6_1_1_4_1_1_1_1_1_1_1_1_1_1_1"/>
    <protectedRange sqref="R58" name="Range2_12_1_4_1_1_1_1_1_1_1_1_1_1_1_1_1_1_1"/>
    <protectedRange sqref="Q57:R57" name="Range2_12_1_6_1_1_1_2_3_1_1_3_1_1_1_1_1_1_2"/>
    <protectedRange sqref="N57:P57" name="Range2_12_1_2_3_1_1_1_2_3_1_1_3_1_1_1_1_1_1_2"/>
    <protectedRange sqref="J57:M57" name="Range2_2_12_1_4_3_1_1_1_3_3_1_1_3_1_1_1_1_1_1_2"/>
    <protectedRange sqref="I57" name="Range2_2_12_1_7_1_1_5_2_1_1_1_1_1_1_1_1_1_1_1_1"/>
    <protectedRange sqref="D57:E57" name="Range2_2_12_1_3_1_2_1_1_1_2_1_1_1_1_3_1_1_1_1_1_1_1"/>
    <protectedRange sqref="F57" name="Range2_2_12_1_3_1_2_1_1_1_3_1_1_1_1_1_3_1_1_1_1_1_1_1"/>
    <protectedRange sqref="T55:T56" name="Range2_12_5_1_1_3_1"/>
    <protectedRange sqref="S55" name="Range2_12_4_1_1_1_4_2_2_2_1"/>
    <protectedRange sqref="Q55:R55" name="Range2_12_1_6_1_1_1_2_3_2_1_1_3_1"/>
    <protectedRange sqref="N55:P55" name="Range2_12_1_2_3_1_1_1_2_3_2_1_1_3_1"/>
    <protectedRange sqref="K55:M55" name="Range2_2_12_1_4_3_1_1_1_3_3_2_1_1_3_1"/>
    <protectedRange sqref="J55" name="Range2_2_12_1_4_3_1_1_1_3_2_1_2_2_1"/>
    <protectedRange sqref="S56" name="Range2_12_2_1_1_1_2_1_1_1_1"/>
    <protectedRange sqref="G55:H56" name="Range2_2_12_1_3_1_2_1_1_1_2_1_1_1_1_1_1_2_1_1_1"/>
    <protectedRange sqref="D55:E56" name="Range2_2_12_1_3_1_2_1_1_1_2_1_1_1_1_3_1_1_1_1_1"/>
    <protectedRange sqref="F55:F56" name="Range2_2_12_1_3_1_2_1_1_1_3_1_1_1_1_1_3_1_1_1_1_1"/>
    <protectedRange sqref="Q56:R56" name="Range2_12_1_6_1_1_1_2_3_1_1_3_1_1_1_1_1_1_1_1"/>
    <protectedRange sqref="N56:P56" name="Range2_12_1_2_3_1_1_1_2_3_1_1_3_1_1_1_1_1_1_1_1"/>
    <protectedRange sqref="J56:M56" name="Range2_2_12_1_4_3_1_1_1_3_3_1_1_3_1_1_1_1_1_1_1_1"/>
    <protectedRange sqref="I55:I56" name="Range2_2_12_1_4_3_1_1_1_2_1_2_1_1_3_1_1_1_1_1_1_1"/>
    <protectedRange sqref="G57:H57" name="Range2_2_12_1_3_1_2_1_1_1_2_1_3_1_1_3_1_1_1_1_1_1_1_1"/>
    <protectedRange sqref="T47:T49" name="Range2_12_5_1_1_3_1_1_1_1_1_1"/>
    <protectedRange sqref="S47:S49" name="Range2_12_5_1_1_2_3_1_1_1_1_1_1_1_1"/>
    <protectedRange sqref="Q47:R49" name="Range2_12_1_6_1_1_1_1_2_1_1_1_1_1_1_1"/>
    <protectedRange sqref="N47:P49" name="Range2_12_1_2_3_1_1_1_1_2_1_1_1_1_1_1_1"/>
    <protectedRange sqref="I47:M49" name="Range2_2_12_1_4_3_1_1_1_1_2_1_1_1_1_1_1_1"/>
    <protectedRange sqref="E47:H49" name="Range2_2_12_1_3_1_2_1_1_1_1_2_1_1_1_1_1_1_1"/>
    <protectedRange sqref="D47:D49" name="Range2_2_12_1_3_1_2_1_1_1_2_1_2_3_1_1_1_1_1"/>
    <protectedRange sqref="T50" name="Range2_12_5_1_1_2_1_1_1_1_1_1_1_1"/>
    <protectedRange sqref="S50" name="Range2_12_4_1_1_1_4_2_1_1_1_1_1_1_1"/>
    <protectedRange sqref="Q50:R50" name="Range2_12_1_6_1_1_1_2_3_2_1_1_1_1_1_1_1"/>
    <protectedRange sqref="N50:P50" name="Range2_12_1_2_3_1_1_1_2_3_2_1_1_1_1_1_1_1"/>
    <protectedRange sqref="J50:M50" name="Range2_2_12_1_4_3_1_1_1_3_3_2_1_1_1_1_1_1_1"/>
    <protectedRange sqref="I50" name="Range2_2_12_1_4_3_1_1_1_2_1_2_2_1_1_1_1_1_1"/>
    <protectedRange sqref="G50:H50 D50:E50" name="Range2_2_12_1_3_1_2_1_1_1_2_1_3_2_1_1_1_1_1_1"/>
    <protectedRange sqref="F50" name="Range2_2_12_1_3_1_2_1_1_1_1_1_2_2_1_1_1_1_1_1"/>
    <protectedRange sqref="T51:T54" name="Range2_12_5_1_1_6_1_1_1_1_1_1_1_1"/>
    <protectedRange sqref="S51:S54" name="Range2_12_5_1_1_5_3_1_1_1_1_1_1_1_1"/>
    <protectedRange sqref="Q51:R54" name="Range2_12_1_6_1_1_1_2_3_2_1_1_2_1_1_1_1_1_1"/>
    <protectedRange sqref="N51:P54" name="Range2_12_1_2_3_1_1_1_2_3_2_1_1_2_1_1_1_1_1_1"/>
    <protectedRange sqref="J51:M54" name="Range2_2_12_1_4_3_1_1_1_3_3_2_1_1_2_1_1_1_1_1_1"/>
    <protectedRange sqref="I51:I54" name="Range2_2_12_1_4_3_1_1_1_2_1_2_2_1_2_1_1_1_1_1_1"/>
    <protectedRange sqref="G51:H54 D51:E54" name="Range2_2_12_1_3_1_2_1_1_1_2_1_3_2_1_2_1_1_1_1_1_1"/>
    <protectedRange sqref="F51:F54" name="Range2_2_12_1_3_1_2_1_1_1_1_1_2_2_1_2_1_1_1_1_1_1"/>
    <protectedRange sqref="B47:B49" name="Range2_12_5_1_1_1_2_2_1_1_1_1_1_1_1_1_1"/>
    <protectedRange sqref="B50" name="Range2_12_5_1_1_1_3_1_1_1_1_1_1_1_1_1_1"/>
    <protectedRange sqref="B57" name="Range2_12_5_1_1_1_2_1_1_1_1_1_1_1_1"/>
    <protectedRange sqref="B56" name="Range2_12_5_1_1_2_1_4_1_1_1_2_1_1_1_1_1_1_1_1"/>
    <protectedRange sqref="N61:Q63" name="Range2_12_1_6_1_1_2"/>
    <protectedRange sqref="D62:D63 I61:M63 G63:H63 E63" name="Range2_2_12_1_7_1_1_3"/>
    <protectedRange sqref="C63" name="Range2_1_1_2_1_1_2"/>
    <protectedRange sqref="F62:F63 E62 G62:H62" name="Range2_2_12_1_1_1_1_1_2"/>
    <protectedRange sqref="C62" name="Range2_1_4_2_1_1_1_2"/>
    <protectedRange sqref="N60:Q60" name="Range2_12_1_6_1_1_4_1_1_1_1_1_1_1_1_1_1_2"/>
    <protectedRange sqref="J60:M60" name="Range2_2_12_1_7_1_1_6_1_1_1_1_1_1_1_1_1_1_2"/>
    <protectedRange sqref="I60" name="Range2_2_12_1_4_3_1_1_1_5_1_1_1_1_1_1_1_1_1_1_1_2"/>
    <protectedRange sqref="G61:H61" name="Range2_2_12_1_3_1_2_1_1_1_2_1_1_1_1_1_1_2_1_1_1_1_2"/>
    <protectedRange sqref="Q59" name="Range2_12_1_4_1_1_1_1_1_1_1_1_1_1_1_1_1_1_2"/>
    <protectedRange sqref="N59:P59" name="Range2_12_1_2_1_1_1_1_1_1_1_1_1_1_1_1_1_1_1_2"/>
    <protectedRange sqref="J59:M59" name="Range2_2_12_1_4_1_1_1_1_1_1_1_1_1_1_1_1_1_1_1_2"/>
    <protectedRange sqref="Q58" name="Range2_12_1_6_1_1_1_2_3_1_1_3_1_1_1_1_1_1_3"/>
    <protectedRange sqref="N58:P58" name="Range2_12_1_2_3_1_1_1_2_3_1_1_3_1_1_1_1_1_1_3"/>
    <protectedRange sqref="I59 J58:M58" name="Range2_2_12_1_4_3_1_1_1_3_3_1_1_3_1_1_1_1_1_1_3"/>
    <protectedRange sqref="D61:E61 G60:H60" name="Range2_2_12_1_3_1_2_1_1_1_3_1_1_1_1_1_1_1_2_1_1_2"/>
    <protectedRange sqref="I58" name="Range2_2_12_1_7_1_1_5_2_1_1_1_1_1_1_1_1_1_1_1_2"/>
    <protectedRange sqref="D59:E60 G59:H59 F61" name="Range2_2_12_1_3_3_1_1_1_2_1_1_1_1_1_1_1_1_1_1_1_2"/>
    <protectedRange sqref="F59:F60" name="Range2_2_12_1_3_1_2_1_1_1_2_1_3_1_1_3_1_1_1_1_1_1_3"/>
    <protectedRange sqref="D58:E58" name="Range2_2_12_1_3_1_2_1_1_1_2_1_1_1_1_3_1_1_1_1_1_1_2"/>
    <protectedRange sqref="F58" name="Range2_2_12_1_3_1_2_1_1_1_3_1_1_1_1_1_3_1_1_1_1_1_1_2"/>
    <protectedRange sqref="G58:H58" name="Range2_2_12_1_3_1_2_1_1_1_2_1_3_1_1_3_1_1_1_1_1_1_1_2"/>
    <protectedRange sqref="B58" name="Range2_12_5_1_1_1_2_1_1_1_1_1_1_1_1_1"/>
    <protectedRange sqref="B61:B63" name="Range2_12_5_1_1_2_1_3"/>
    <protectedRange sqref="B59" name="Range2_12_5_1_1_2_2_1_3_1_1_1_1_1_1_1_1_1_1_1_1"/>
    <protectedRange sqref="B60" name="Range2_12_5_1_1_2_1_4_1_1_1_2_1_1_1_1_1_1_1_1_1"/>
    <protectedRange sqref="O11:O15" name="Range1_16_3_1_1"/>
    <protectedRange sqref="P11:P15" name="Range1_16_3_1_1_1"/>
    <protectedRange sqref="Q11:Q15" name="Range1_16_3_1_1_3"/>
    <protectedRange sqref="Z11:Z15" name="Range1_16_3_1_1_4"/>
    <protectedRange sqref="AB11:AB15" name="Range1_16_3_1_1_5"/>
    <protectedRange sqref="AG11:AG15" name="Range1_16_3_1_1_6"/>
  </protectedRanges>
  <mergeCells count="43">
    <mergeCell ref="B43:N43"/>
    <mergeCell ref="B44:N44"/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Y15 AA11:AA15 AC11:AE15 X16:AE34">
    <cfRule type="containsText" dxfId="827" priority="21" operator="containsText" text="N/A">
      <formula>NOT(ISERROR(SEARCH("N/A",X11)))</formula>
    </cfRule>
    <cfRule type="cellIs" dxfId="826" priority="39" operator="equal">
      <formula>0</formula>
    </cfRule>
  </conditionalFormatting>
  <conditionalFormatting sqref="X11:Y15 AA11:AA15 AC11:AE15 X16:AE34">
    <cfRule type="cellIs" dxfId="825" priority="38" operator="greaterThanOrEqual">
      <formula>1185</formula>
    </cfRule>
  </conditionalFormatting>
  <conditionalFormatting sqref="X11:Y15 AA11:AA15 AC11:AE15 X16:AE34">
    <cfRule type="cellIs" dxfId="824" priority="37" operator="between">
      <formula>0.1</formula>
      <formula>1184</formula>
    </cfRule>
  </conditionalFormatting>
  <conditionalFormatting sqref="X8 AJ16:AJ34 AK17:AK32 AJ11:AO15 AL16:AN34 AO16:AO32">
    <cfRule type="cellIs" dxfId="823" priority="36" operator="equal">
      <formula>0</formula>
    </cfRule>
  </conditionalFormatting>
  <conditionalFormatting sqref="X8 AJ16:AJ34 AK17:AK32 AJ11:AO15 AL16:AN34 AO16:AO32">
    <cfRule type="cellIs" dxfId="822" priority="35" operator="greaterThan">
      <formula>1179</formula>
    </cfRule>
  </conditionalFormatting>
  <conditionalFormatting sqref="X8 AJ16:AJ34 AK17:AK32 AJ11:AO15 AL16:AN34 AO16:AO32">
    <cfRule type="cellIs" dxfId="821" priority="34" operator="greaterThan">
      <formula>99</formula>
    </cfRule>
  </conditionalFormatting>
  <conditionalFormatting sqref="X8 AJ16:AJ34 AK17:AK32 AJ11:AO15 AL16:AN34 AO16:AO32">
    <cfRule type="cellIs" dxfId="820" priority="33" operator="greaterThan">
      <formula>0.99</formula>
    </cfRule>
  </conditionalFormatting>
  <conditionalFormatting sqref="AB8">
    <cfRule type="cellIs" dxfId="819" priority="32" operator="equal">
      <formula>0</formula>
    </cfRule>
  </conditionalFormatting>
  <conditionalFormatting sqref="AB8">
    <cfRule type="cellIs" dxfId="818" priority="31" operator="greaterThan">
      <formula>1179</formula>
    </cfRule>
  </conditionalFormatting>
  <conditionalFormatting sqref="AB8">
    <cfRule type="cellIs" dxfId="817" priority="30" operator="greaterThan">
      <formula>99</formula>
    </cfRule>
  </conditionalFormatting>
  <conditionalFormatting sqref="AB8">
    <cfRule type="cellIs" dxfId="816" priority="29" operator="greaterThan">
      <formula>0.99</formula>
    </cfRule>
  </conditionalFormatting>
  <conditionalFormatting sqref="AQ11:AQ34 AK33 AK16 AO33:AO34">
    <cfRule type="cellIs" dxfId="815" priority="28" operator="equal">
      <formula>0</formula>
    </cfRule>
  </conditionalFormatting>
  <conditionalFormatting sqref="AQ11:AQ34 AK33 AK16 AO33:AO34">
    <cfRule type="cellIs" dxfId="814" priority="27" operator="greaterThan">
      <formula>1179</formula>
    </cfRule>
  </conditionalFormatting>
  <conditionalFormatting sqref="AQ11:AQ34 AK33 AK16 AO33:AO34">
    <cfRule type="cellIs" dxfId="813" priority="26" operator="greaterThan">
      <formula>99</formula>
    </cfRule>
  </conditionalFormatting>
  <conditionalFormatting sqref="AQ11:AQ34 AK33 AK16 AO33:AO34">
    <cfRule type="cellIs" dxfId="812" priority="25" operator="greaterThan">
      <formula>0.99</formula>
    </cfRule>
  </conditionalFormatting>
  <conditionalFormatting sqref="AI11:AI34">
    <cfRule type="cellIs" dxfId="811" priority="24" operator="greaterThan">
      <formula>$AI$8</formula>
    </cfRule>
  </conditionalFormatting>
  <conditionalFormatting sqref="AH11:AH34">
    <cfRule type="cellIs" dxfId="810" priority="22" operator="greaterThan">
      <formula>$AH$8</formula>
    </cfRule>
    <cfRule type="cellIs" dxfId="809" priority="23" operator="greaterThan">
      <formula>$AH$8</formula>
    </cfRule>
  </conditionalFormatting>
  <conditionalFormatting sqref="AP33:AP34">
    <cfRule type="cellIs" dxfId="808" priority="20" operator="equal">
      <formula>0</formula>
    </cfRule>
  </conditionalFormatting>
  <conditionalFormatting sqref="AP33:AP34">
    <cfRule type="cellIs" dxfId="807" priority="19" operator="greaterThan">
      <formula>1179</formula>
    </cfRule>
  </conditionalFormatting>
  <conditionalFormatting sqref="AP33:AP34">
    <cfRule type="cellIs" dxfId="806" priority="18" operator="greaterThan">
      <formula>99</formula>
    </cfRule>
  </conditionalFormatting>
  <conditionalFormatting sqref="AP33:AP34">
    <cfRule type="cellIs" dxfId="805" priority="17" operator="greaterThan">
      <formula>0.99</formula>
    </cfRule>
  </conditionalFormatting>
  <conditionalFormatting sqref="AK34">
    <cfRule type="cellIs" dxfId="804" priority="16" operator="equal">
      <formula>0</formula>
    </cfRule>
  </conditionalFormatting>
  <conditionalFormatting sqref="AK34">
    <cfRule type="cellIs" dxfId="803" priority="15" operator="greaterThan">
      <formula>1179</formula>
    </cfRule>
  </conditionalFormatting>
  <conditionalFormatting sqref="AK34">
    <cfRule type="cellIs" dxfId="802" priority="14" operator="greaterThan">
      <formula>99</formula>
    </cfRule>
  </conditionalFormatting>
  <conditionalFormatting sqref="AK34">
    <cfRule type="cellIs" dxfId="801" priority="13" operator="greaterThan">
      <formula>0.99</formula>
    </cfRule>
  </conditionalFormatting>
  <conditionalFormatting sqref="Z11:Z15">
    <cfRule type="containsText" dxfId="800" priority="9" operator="containsText" text="N/A">
      <formula>NOT(ISERROR(SEARCH("N/A",Z11)))</formula>
    </cfRule>
    <cfRule type="cellIs" dxfId="799" priority="12" operator="equal">
      <formula>0</formula>
    </cfRule>
  </conditionalFormatting>
  <conditionalFormatting sqref="Z11:Z15">
    <cfRule type="cellIs" dxfId="798" priority="11" operator="greaterThanOrEqual">
      <formula>1185</formula>
    </cfRule>
  </conditionalFormatting>
  <conditionalFormatting sqref="Z11:Z15">
    <cfRule type="cellIs" dxfId="797" priority="10" operator="between">
      <formula>0.1</formula>
      <formula>1184</formula>
    </cfRule>
  </conditionalFormatting>
  <conditionalFormatting sqref="AB11:AB15">
    <cfRule type="containsText" dxfId="796" priority="5" operator="containsText" text="N/A">
      <formula>NOT(ISERROR(SEARCH("N/A",AB11)))</formula>
    </cfRule>
    <cfRule type="cellIs" dxfId="795" priority="8" operator="equal">
      <formula>0</formula>
    </cfRule>
  </conditionalFormatting>
  <conditionalFormatting sqref="AB11:AB15">
    <cfRule type="cellIs" dxfId="794" priority="7" operator="greaterThanOrEqual">
      <formula>1185</formula>
    </cfRule>
  </conditionalFormatting>
  <conditionalFormatting sqref="AB11:AB15">
    <cfRule type="cellIs" dxfId="793" priority="6" operator="between">
      <formula>0.1</formula>
      <formula>1184</formula>
    </cfRule>
  </conditionalFormatting>
  <conditionalFormatting sqref="AP11:AP32">
    <cfRule type="cellIs" dxfId="792" priority="4" operator="equal">
      <formula>0</formula>
    </cfRule>
  </conditionalFormatting>
  <conditionalFormatting sqref="AP11:AP32">
    <cfRule type="cellIs" dxfId="791" priority="3" operator="greaterThan">
      <formula>1179</formula>
    </cfRule>
  </conditionalFormatting>
  <conditionalFormatting sqref="AP11:AP32">
    <cfRule type="cellIs" dxfId="790" priority="2" operator="greaterThan">
      <formula>99</formula>
    </cfRule>
  </conditionalFormatting>
  <conditionalFormatting sqref="AP11:AP32">
    <cfRule type="cellIs" dxfId="789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4"/>
  <sheetViews>
    <sheetView showGridLines="0" topLeftCell="A40" zoomScaleNormal="100" workbookViewId="0">
      <selection activeCell="H61" sqref="H61"/>
    </sheetView>
  </sheetViews>
  <sheetFormatPr defaultRowHeight="15" x14ac:dyDescent="0.25"/>
  <cols>
    <col min="1" max="1" width="7.140625" style="145" customWidth="1"/>
    <col min="2" max="2" width="10.5703125" style="145" customWidth="1"/>
    <col min="3" max="3" width="14" style="145" customWidth="1"/>
    <col min="4" max="7" width="9.140625" style="145"/>
    <col min="8" max="8" width="20.42578125" style="145" customWidth="1"/>
    <col min="9" max="10" width="9.140625" style="145"/>
    <col min="11" max="11" width="9" style="145" customWidth="1"/>
    <col min="12" max="14" width="9.140625" style="145" hidden="1" customWidth="1"/>
    <col min="15" max="16" width="9.140625" style="145"/>
    <col min="17" max="18" width="9.140625" style="145" customWidth="1"/>
    <col min="19" max="32" width="9.140625" style="145"/>
    <col min="33" max="33" width="10.42578125" style="145" bestFit="1" customWidth="1"/>
    <col min="34" max="44" width="9.140625" style="145"/>
    <col min="45" max="45" width="83.85546875" style="161" customWidth="1"/>
    <col min="46" max="47" width="9.140625" style="254"/>
    <col min="48" max="48" width="29.7109375" style="254" customWidth="1"/>
    <col min="49" max="49" width="22" style="254" customWidth="1"/>
    <col min="50" max="50" width="9.140625" style="254"/>
    <col min="51" max="51" width="38.5703125" style="254" bestFit="1" customWidth="1"/>
    <col min="52" max="16384" width="9.140625" style="145"/>
  </cols>
  <sheetData>
    <row r="2" spans="2:51" ht="21" x14ac:dyDescent="0.25">
      <c r="B2" s="151"/>
      <c r="C2" s="254"/>
      <c r="D2" s="254"/>
      <c r="E2" s="152"/>
      <c r="F2" s="152"/>
      <c r="G2" s="254"/>
      <c r="H2" s="153"/>
      <c r="I2" s="153"/>
      <c r="J2" s="254"/>
      <c r="K2" s="153"/>
      <c r="L2" s="153"/>
      <c r="M2" s="254"/>
      <c r="N2" s="254"/>
      <c r="O2" s="154"/>
      <c r="P2" s="155" t="s">
        <v>0</v>
      </c>
      <c r="Q2" s="155"/>
      <c r="R2" s="156"/>
      <c r="S2" s="157"/>
      <c r="T2" s="158"/>
      <c r="U2" s="158"/>
      <c r="V2" s="159"/>
      <c r="W2" s="160"/>
      <c r="X2" s="158"/>
      <c r="Y2" s="158"/>
      <c r="Z2" s="158"/>
      <c r="AA2" s="158"/>
      <c r="AB2" s="158"/>
      <c r="AC2" s="158"/>
      <c r="AD2" s="158"/>
      <c r="AE2" s="158"/>
      <c r="AM2" s="254"/>
      <c r="AN2" s="254"/>
      <c r="AO2" s="254"/>
      <c r="AP2" s="254"/>
      <c r="AQ2" s="254"/>
      <c r="AR2" s="254"/>
    </row>
    <row r="3" spans="2:51" ht="21" x14ac:dyDescent="0.25">
      <c r="B3" s="162" t="s">
        <v>1</v>
      </c>
      <c r="C3" s="162"/>
      <c r="D3" s="162"/>
      <c r="E3" s="254"/>
      <c r="F3" s="153"/>
      <c r="G3" s="153"/>
      <c r="H3" s="254"/>
      <c r="I3" s="254"/>
      <c r="J3" s="254"/>
      <c r="K3" s="163"/>
      <c r="L3" s="164"/>
      <c r="M3" s="254"/>
      <c r="N3" s="254"/>
      <c r="O3" s="165" t="s">
        <v>2</v>
      </c>
      <c r="P3" s="367" t="s">
        <v>134</v>
      </c>
      <c r="Q3" s="368"/>
      <c r="R3" s="368"/>
      <c r="S3" s="368"/>
      <c r="T3" s="368"/>
      <c r="U3" s="369"/>
      <c r="V3" s="166"/>
      <c r="W3" s="166"/>
      <c r="X3" s="166"/>
      <c r="Y3" s="166"/>
      <c r="Z3" s="166"/>
      <c r="AH3" s="254"/>
      <c r="AI3" s="254"/>
      <c r="AJ3" s="254"/>
      <c r="AK3" s="254"/>
      <c r="AL3" s="161"/>
      <c r="AM3" s="254"/>
      <c r="AN3" s="254"/>
      <c r="AO3" s="254"/>
      <c r="AP3" s="254"/>
      <c r="AQ3" s="254"/>
      <c r="AR3" s="254"/>
      <c r="AS3" s="254"/>
    </row>
    <row r="4" spans="2:51" x14ac:dyDescent="0.25">
      <c r="B4" s="167" t="s">
        <v>4</v>
      </c>
      <c r="C4" s="167"/>
      <c r="D4" s="167"/>
      <c r="E4" s="254"/>
      <c r="F4" s="168"/>
      <c r="G4" s="254"/>
      <c r="H4" s="254"/>
      <c r="I4" s="254"/>
      <c r="J4" s="254"/>
      <c r="K4" s="254"/>
      <c r="L4" s="254"/>
      <c r="M4" s="254"/>
      <c r="N4" s="254"/>
      <c r="O4" s="165" t="s">
        <v>5</v>
      </c>
      <c r="P4" s="367" t="s">
        <v>135</v>
      </c>
      <c r="Q4" s="368"/>
      <c r="R4" s="368"/>
      <c r="S4" s="368"/>
      <c r="T4" s="368"/>
      <c r="U4" s="369"/>
      <c r="V4" s="166"/>
      <c r="W4" s="166"/>
      <c r="X4" s="166"/>
      <c r="Y4" s="166"/>
      <c r="Z4" s="166"/>
      <c r="AH4" s="254"/>
      <c r="AI4" s="254"/>
      <c r="AJ4" s="254"/>
      <c r="AK4" s="254"/>
      <c r="AL4" s="161"/>
      <c r="AM4" s="254"/>
      <c r="AN4" s="254"/>
      <c r="AO4" s="254"/>
      <c r="AP4" s="254"/>
      <c r="AQ4" s="254"/>
      <c r="AR4" s="254"/>
      <c r="AS4" s="254"/>
    </row>
    <row r="5" spans="2:51" x14ac:dyDescent="0.25">
      <c r="B5" s="254"/>
      <c r="C5" s="254"/>
      <c r="D5" s="254"/>
      <c r="E5" s="169"/>
      <c r="F5" s="169"/>
      <c r="G5" s="254"/>
      <c r="H5" s="254"/>
      <c r="I5" s="254"/>
      <c r="J5" s="254"/>
      <c r="K5" s="254"/>
      <c r="L5" s="254"/>
      <c r="M5" s="254"/>
      <c r="N5" s="254"/>
      <c r="O5" s="165" t="s">
        <v>6</v>
      </c>
      <c r="P5" s="367" t="s">
        <v>133</v>
      </c>
      <c r="Q5" s="368"/>
      <c r="R5" s="368"/>
      <c r="S5" s="368"/>
      <c r="T5" s="368"/>
      <c r="U5" s="369"/>
      <c r="V5" s="166"/>
      <c r="W5" s="166"/>
      <c r="X5" s="166"/>
      <c r="Y5" s="166"/>
      <c r="Z5" s="166"/>
      <c r="AH5" s="254"/>
      <c r="AI5" s="254"/>
      <c r="AJ5" s="254"/>
      <c r="AK5" s="254"/>
      <c r="AL5" s="161"/>
      <c r="AM5" s="254"/>
      <c r="AN5" s="254"/>
      <c r="AO5" s="254"/>
      <c r="AP5" s="254"/>
      <c r="AQ5" s="254"/>
      <c r="AR5" s="254"/>
      <c r="AS5" s="254"/>
    </row>
    <row r="6" spans="2:51" x14ac:dyDescent="0.25">
      <c r="B6" s="367" t="s">
        <v>7</v>
      </c>
      <c r="C6" s="369"/>
      <c r="D6" s="370" t="s">
        <v>8</v>
      </c>
      <c r="E6" s="371"/>
      <c r="F6" s="371"/>
      <c r="G6" s="371"/>
      <c r="H6" s="372"/>
      <c r="I6" s="254"/>
      <c r="J6" s="254"/>
      <c r="K6" s="165"/>
      <c r="L6" s="373">
        <v>41686</v>
      </c>
      <c r="M6" s="373"/>
      <c r="N6" s="170"/>
      <c r="O6" s="170"/>
      <c r="P6" s="171"/>
      <c r="Q6" s="171"/>
      <c r="R6" s="171"/>
      <c r="S6" s="171"/>
      <c r="T6" s="171"/>
      <c r="U6" s="171"/>
      <c r="V6" s="171"/>
      <c r="W6" s="172"/>
      <c r="X6" s="172"/>
      <c r="Y6" s="172"/>
      <c r="Z6" s="172"/>
      <c r="AA6" s="172"/>
      <c r="AB6" s="172"/>
      <c r="AC6" s="172"/>
      <c r="AD6" s="172"/>
      <c r="AE6" s="172"/>
      <c r="AJ6" s="173"/>
      <c r="AM6" s="174"/>
      <c r="AN6" s="174"/>
      <c r="AO6" s="174"/>
      <c r="AP6" s="174"/>
      <c r="AQ6" s="174"/>
      <c r="AR6" s="174"/>
      <c r="AS6" s="175"/>
    </row>
    <row r="7" spans="2:51" ht="36" x14ac:dyDescent="0.25">
      <c r="B7" s="374" t="s">
        <v>9</v>
      </c>
      <c r="C7" s="375"/>
      <c r="D7" s="374" t="s">
        <v>10</v>
      </c>
      <c r="E7" s="376"/>
      <c r="F7" s="376"/>
      <c r="G7" s="375"/>
      <c r="H7" s="290" t="s">
        <v>11</v>
      </c>
      <c r="I7" s="291" t="s">
        <v>12</v>
      </c>
      <c r="J7" s="291" t="s">
        <v>13</v>
      </c>
      <c r="K7" s="291" t="s">
        <v>14</v>
      </c>
      <c r="L7" s="161"/>
      <c r="M7" s="161"/>
      <c r="N7" s="161"/>
      <c r="O7" s="290" t="s">
        <v>15</v>
      </c>
      <c r="P7" s="374" t="s">
        <v>16</v>
      </c>
      <c r="Q7" s="376"/>
      <c r="R7" s="376"/>
      <c r="S7" s="376"/>
      <c r="T7" s="375"/>
      <c r="U7" s="387" t="s">
        <v>17</v>
      </c>
      <c r="V7" s="387"/>
      <c r="W7" s="291" t="s">
        <v>18</v>
      </c>
      <c r="X7" s="374" t="s">
        <v>19</v>
      </c>
      <c r="Y7" s="375"/>
      <c r="Z7" s="374" t="s">
        <v>20</v>
      </c>
      <c r="AA7" s="375"/>
      <c r="AB7" s="374" t="s">
        <v>21</v>
      </c>
      <c r="AC7" s="375"/>
      <c r="AD7" s="374" t="s">
        <v>22</v>
      </c>
      <c r="AE7" s="375"/>
      <c r="AF7" s="291" t="s">
        <v>23</v>
      </c>
      <c r="AG7" s="291" t="s">
        <v>24</v>
      </c>
      <c r="AH7" s="291" t="s">
        <v>25</v>
      </c>
      <c r="AI7" s="291" t="s">
        <v>26</v>
      </c>
      <c r="AJ7" s="374" t="s">
        <v>27</v>
      </c>
      <c r="AK7" s="376"/>
      <c r="AL7" s="376"/>
      <c r="AM7" s="376"/>
      <c r="AN7" s="375"/>
      <c r="AO7" s="374" t="s">
        <v>28</v>
      </c>
      <c r="AP7" s="376"/>
      <c r="AQ7" s="375"/>
      <c r="AR7" s="291" t="s">
        <v>29</v>
      </c>
      <c r="AS7" s="176"/>
      <c r="AT7" s="161"/>
      <c r="AU7" s="161"/>
      <c r="AV7" s="161"/>
      <c r="AW7" s="161"/>
      <c r="AX7" s="161"/>
      <c r="AY7" s="161"/>
    </row>
    <row r="8" spans="2:51" x14ac:dyDescent="0.25">
      <c r="B8" s="377">
        <v>41951</v>
      </c>
      <c r="C8" s="378"/>
      <c r="D8" s="379" t="s">
        <v>30</v>
      </c>
      <c r="E8" s="380"/>
      <c r="F8" s="380"/>
      <c r="G8" s="381"/>
      <c r="H8" s="177"/>
      <c r="I8" s="379" t="s">
        <v>30</v>
      </c>
      <c r="J8" s="380"/>
      <c r="K8" s="381"/>
      <c r="L8" s="178"/>
      <c r="M8" s="178"/>
      <c r="N8" s="178"/>
      <c r="O8" s="177" t="s">
        <v>31</v>
      </c>
      <c r="P8" s="177" t="s">
        <v>31</v>
      </c>
      <c r="Q8" s="177" t="s">
        <v>32</v>
      </c>
      <c r="R8" s="177" t="s">
        <v>32</v>
      </c>
      <c r="S8" s="177" t="s">
        <v>31</v>
      </c>
      <c r="T8" s="177" t="s">
        <v>33</v>
      </c>
      <c r="U8" s="382" t="s">
        <v>34</v>
      </c>
      <c r="V8" s="382"/>
      <c r="W8" s="179" t="s">
        <v>35</v>
      </c>
      <c r="X8" s="383">
        <v>0</v>
      </c>
      <c r="Y8" s="384"/>
      <c r="Z8" s="385" t="s">
        <v>36</v>
      </c>
      <c r="AA8" s="386"/>
      <c r="AB8" s="383">
        <v>1185</v>
      </c>
      <c r="AC8" s="384"/>
      <c r="AD8" s="388">
        <v>800</v>
      </c>
      <c r="AE8" s="389"/>
      <c r="AF8" s="177"/>
      <c r="AG8" s="179">
        <f>AG34-AG10</f>
        <v>25812</v>
      </c>
      <c r="AH8" s="180"/>
      <c r="AI8" s="180"/>
      <c r="AJ8" s="177" t="s">
        <v>37</v>
      </c>
      <c r="AK8" s="177" t="s">
        <v>37</v>
      </c>
      <c r="AL8" s="177" t="s">
        <v>37</v>
      </c>
      <c r="AM8" s="177" t="s">
        <v>37</v>
      </c>
      <c r="AN8" s="177" t="s">
        <v>37</v>
      </c>
      <c r="AO8" s="177" t="s">
        <v>37</v>
      </c>
      <c r="AP8" s="177" t="s">
        <v>32</v>
      </c>
      <c r="AQ8" s="177" t="s">
        <v>32</v>
      </c>
      <c r="AR8" s="177" t="s">
        <v>38</v>
      </c>
      <c r="AS8" s="176"/>
      <c r="AV8" s="181" t="s">
        <v>39</v>
      </c>
    </row>
    <row r="9" spans="2:51" ht="60" x14ac:dyDescent="0.25">
      <c r="B9" s="390" t="s">
        <v>40</v>
      </c>
      <c r="C9" s="390"/>
      <c r="D9" s="391" t="s">
        <v>41</v>
      </c>
      <c r="E9" s="392"/>
      <c r="F9" s="393" t="s">
        <v>42</v>
      </c>
      <c r="G9" s="392"/>
      <c r="H9" s="394" t="s">
        <v>43</v>
      </c>
      <c r="I9" s="390" t="s">
        <v>44</v>
      </c>
      <c r="J9" s="390"/>
      <c r="K9" s="390"/>
      <c r="L9" s="291" t="s">
        <v>45</v>
      </c>
      <c r="M9" s="387" t="s">
        <v>46</v>
      </c>
      <c r="N9" s="182" t="s">
        <v>47</v>
      </c>
      <c r="O9" s="395" t="s">
        <v>48</v>
      </c>
      <c r="P9" s="395" t="s">
        <v>49</v>
      </c>
      <c r="Q9" s="183" t="s">
        <v>50</v>
      </c>
      <c r="R9" s="402" t="s">
        <v>51</v>
      </c>
      <c r="S9" s="403"/>
      <c r="T9" s="404"/>
      <c r="U9" s="292" t="s">
        <v>52</v>
      </c>
      <c r="V9" s="292" t="s">
        <v>53</v>
      </c>
      <c r="W9" s="390" t="s">
        <v>54</v>
      </c>
      <c r="X9" s="408" t="s">
        <v>55</v>
      </c>
      <c r="Y9" s="409"/>
      <c r="Z9" s="409"/>
      <c r="AA9" s="409"/>
      <c r="AB9" s="409"/>
      <c r="AC9" s="409"/>
      <c r="AD9" s="409"/>
      <c r="AE9" s="410"/>
      <c r="AF9" s="294" t="s">
        <v>56</v>
      </c>
      <c r="AG9" s="294" t="s">
        <v>57</v>
      </c>
      <c r="AH9" s="397" t="s">
        <v>58</v>
      </c>
      <c r="AI9" s="411" t="s">
        <v>59</v>
      </c>
      <c r="AJ9" s="292" t="s">
        <v>60</v>
      </c>
      <c r="AK9" s="292" t="s">
        <v>61</v>
      </c>
      <c r="AL9" s="292" t="s">
        <v>62</v>
      </c>
      <c r="AM9" s="292" t="s">
        <v>63</v>
      </c>
      <c r="AN9" s="292" t="s">
        <v>64</v>
      </c>
      <c r="AO9" s="292" t="s">
        <v>65</v>
      </c>
      <c r="AP9" s="292" t="s">
        <v>66</v>
      </c>
      <c r="AQ9" s="395" t="s">
        <v>67</v>
      </c>
      <c r="AR9" s="292" t="s">
        <v>68</v>
      </c>
      <c r="AS9" s="397" t="s">
        <v>69</v>
      </c>
      <c r="AV9" s="184" t="s">
        <v>70</v>
      </c>
      <c r="AW9" s="184" t="s">
        <v>71</v>
      </c>
      <c r="AY9" s="185" t="s">
        <v>72</v>
      </c>
    </row>
    <row r="10" spans="2:51" x14ac:dyDescent="0.25">
      <c r="B10" s="292" t="s">
        <v>73</v>
      </c>
      <c r="C10" s="292" t="s">
        <v>74</v>
      </c>
      <c r="D10" s="292" t="s">
        <v>75</v>
      </c>
      <c r="E10" s="292" t="s">
        <v>76</v>
      </c>
      <c r="F10" s="292" t="s">
        <v>75</v>
      </c>
      <c r="G10" s="292" t="s">
        <v>76</v>
      </c>
      <c r="H10" s="394"/>
      <c r="I10" s="292" t="s">
        <v>76</v>
      </c>
      <c r="J10" s="292" t="s">
        <v>76</v>
      </c>
      <c r="K10" s="292" t="s">
        <v>76</v>
      </c>
      <c r="L10" s="177" t="s">
        <v>30</v>
      </c>
      <c r="M10" s="387"/>
      <c r="N10" s="177" t="s">
        <v>30</v>
      </c>
      <c r="O10" s="396"/>
      <c r="P10" s="396"/>
      <c r="Q10" s="150">
        <f>'NOV 7'!Q34</f>
        <v>13287556</v>
      </c>
      <c r="R10" s="405"/>
      <c r="S10" s="406"/>
      <c r="T10" s="407"/>
      <c r="U10" s="292" t="s">
        <v>76</v>
      </c>
      <c r="V10" s="292" t="s">
        <v>76</v>
      </c>
      <c r="W10" s="390"/>
      <c r="X10" s="186" t="s">
        <v>77</v>
      </c>
      <c r="Y10" s="186" t="s">
        <v>78</v>
      </c>
      <c r="Z10" s="186" t="s">
        <v>79</v>
      </c>
      <c r="AA10" s="186" t="s">
        <v>80</v>
      </c>
      <c r="AB10" s="186" t="s">
        <v>81</v>
      </c>
      <c r="AC10" s="186" t="s">
        <v>82</v>
      </c>
      <c r="AD10" s="186" t="s">
        <v>83</v>
      </c>
      <c r="AE10" s="186" t="s">
        <v>84</v>
      </c>
      <c r="AF10" s="187"/>
      <c r="AG10" s="148">
        <f>'NOV 7'!AG34</f>
        <v>32226718</v>
      </c>
      <c r="AH10" s="397"/>
      <c r="AI10" s="412"/>
      <c r="AJ10" s="292" t="s">
        <v>85</v>
      </c>
      <c r="AK10" s="292" t="s">
        <v>85</v>
      </c>
      <c r="AL10" s="292" t="s">
        <v>85</v>
      </c>
      <c r="AM10" s="292" t="s">
        <v>85</v>
      </c>
      <c r="AN10" s="292" t="s">
        <v>85</v>
      </c>
      <c r="AO10" s="292" t="s">
        <v>85</v>
      </c>
      <c r="AP10" s="149">
        <f>'NOV 7'!AP34</f>
        <v>7078977</v>
      </c>
      <c r="AQ10" s="396"/>
      <c r="AR10" s="293" t="s">
        <v>86</v>
      </c>
      <c r="AS10" s="397"/>
      <c r="AV10" s="188" t="s">
        <v>87</v>
      </c>
      <c r="AW10" s="188" t="s">
        <v>88</v>
      </c>
      <c r="AY10" s="189"/>
    </row>
    <row r="11" spans="2:51" x14ac:dyDescent="0.25">
      <c r="B11" s="190">
        <v>2</v>
      </c>
      <c r="C11" s="190">
        <v>4.1666666666666664E-2</v>
      </c>
      <c r="D11" s="191">
        <v>14</v>
      </c>
      <c r="E11" s="192">
        <f>D11/1.42</f>
        <v>9.8591549295774659</v>
      </c>
      <c r="F11" s="255">
        <v>66</v>
      </c>
      <c r="G11" s="192">
        <f>F11/1.42</f>
        <v>46.478873239436624</v>
      </c>
      <c r="H11" s="193" t="s">
        <v>89</v>
      </c>
      <c r="I11" s="193">
        <f>J11-(2/1.42)</f>
        <v>41.549295774647888</v>
      </c>
      <c r="J11" s="194">
        <f>(F11-5)/1.42</f>
        <v>42.95774647887324</v>
      </c>
      <c r="K11" s="193">
        <f>J11+(6/1.42)</f>
        <v>47.183098591549296</v>
      </c>
      <c r="L11" s="195">
        <v>14</v>
      </c>
      <c r="M11" s="196" t="s">
        <v>90</v>
      </c>
      <c r="N11" s="196">
        <v>11.4</v>
      </c>
      <c r="O11" s="197">
        <v>119</v>
      </c>
      <c r="P11" s="197">
        <v>93</v>
      </c>
      <c r="Q11" s="197">
        <v>13291395</v>
      </c>
      <c r="R11" s="198">
        <f>Q11-Q10</f>
        <v>3839</v>
      </c>
      <c r="S11" s="199">
        <f>R11*24/1000</f>
        <v>92.135999999999996</v>
      </c>
      <c r="T11" s="199">
        <f>R11/1000</f>
        <v>3.839</v>
      </c>
      <c r="U11" s="200">
        <v>5.3</v>
      </c>
      <c r="V11" s="200">
        <f>U11</f>
        <v>5.3</v>
      </c>
      <c r="W11" s="262" t="s">
        <v>132</v>
      </c>
      <c r="X11" s="256">
        <v>0</v>
      </c>
      <c r="Y11" s="256">
        <v>0</v>
      </c>
      <c r="Z11" s="256">
        <v>1027</v>
      </c>
      <c r="AA11" s="256">
        <v>0</v>
      </c>
      <c r="AB11" s="256">
        <v>1028</v>
      </c>
      <c r="AC11" s="201" t="s">
        <v>91</v>
      </c>
      <c r="AD11" s="201" t="s">
        <v>91</v>
      </c>
      <c r="AE11" s="201" t="s">
        <v>91</v>
      </c>
      <c r="AF11" s="202" t="s">
        <v>91</v>
      </c>
      <c r="AG11" s="202">
        <v>32227342</v>
      </c>
      <c r="AH11" s="203">
        <f>IF(ISBLANK(AG11),"-",AG11-AG10)</f>
        <v>624</v>
      </c>
      <c r="AI11" s="204">
        <f>AH11/T11</f>
        <v>162.54232873144048</v>
      </c>
      <c r="AJ11" s="205">
        <v>0</v>
      </c>
      <c r="AK11" s="205">
        <v>0</v>
      </c>
      <c r="AL11" s="205">
        <v>1</v>
      </c>
      <c r="AM11" s="205">
        <v>0</v>
      </c>
      <c r="AN11" s="205">
        <v>1</v>
      </c>
      <c r="AO11" s="205">
        <v>0.35</v>
      </c>
      <c r="AP11" s="256">
        <v>7080073</v>
      </c>
      <c r="AQ11" s="256">
        <f>AP11-AP10</f>
        <v>1096</v>
      </c>
      <c r="AR11" s="206"/>
      <c r="AS11" s="207" t="s">
        <v>114</v>
      </c>
      <c r="AV11" s="188" t="s">
        <v>89</v>
      </c>
      <c r="AW11" s="188" t="s">
        <v>92</v>
      </c>
      <c r="AY11" s="253" t="s">
        <v>134</v>
      </c>
    </row>
    <row r="12" spans="2:51" x14ac:dyDescent="0.25">
      <c r="B12" s="190">
        <v>2.0416666666666701</v>
      </c>
      <c r="C12" s="190">
        <v>8.3333333333333329E-2</v>
      </c>
      <c r="D12" s="191">
        <v>16</v>
      </c>
      <c r="E12" s="192">
        <f t="shared" ref="E12:E34" si="0">D12/1.42</f>
        <v>11.267605633802818</v>
      </c>
      <c r="F12" s="255">
        <v>66</v>
      </c>
      <c r="G12" s="192">
        <f t="shared" ref="G12:G34" si="1">F12/1.42</f>
        <v>46.478873239436624</v>
      </c>
      <c r="H12" s="193" t="s">
        <v>89</v>
      </c>
      <c r="I12" s="193">
        <f t="shared" ref="I12:I34" si="2">J12-(2/1.42)</f>
        <v>41.549295774647888</v>
      </c>
      <c r="J12" s="194">
        <f>(F12-5)/1.42</f>
        <v>42.95774647887324</v>
      </c>
      <c r="K12" s="193">
        <f>J12+(6/1.42)</f>
        <v>47.183098591549296</v>
      </c>
      <c r="L12" s="195">
        <v>14</v>
      </c>
      <c r="M12" s="196" t="s">
        <v>90</v>
      </c>
      <c r="N12" s="196">
        <v>11.2</v>
      </c>
      <c r="O12" s="197">
        <v>116</v>
      </c>
      <c r="P12" s="197">
        <v>88</v>
      </c>
      <c r="Q12" s="197">
        <v>13294976</v>
      </c>
      <c r="R12" s="198">
        <f t="shared" ref="R12:R34" si="3">Q12-Q11</f>
        <v>3581</v>
      </c>
      <c r="S12" s="199">
        <f t="shared" ref="S12:S34" si="4">R12*24/1000</f>
        <v>85.944000000000003</v>
      </c>
      <c r="T12" s="199">
        <f t="shared" ref="T12:T34" si="5">R12/1000</f>
        <v>3.581</v>
      </c>
      <c r="U12" s="200">
        <v>6.5</v>
      </c>
      <c r="V12" s="200">
        <f t="shared" ref="V12:V34" si="6">U12</f>
        <v>6.5</v>
      </c>
      <c r="W12" s="262" t="s">
        <v>132</v>
      </c>
      <c r="X12" s="256">
        <v>0</v>
      </c>
      <c r="Y12" s="256">
        <v>0</v>
      </c>
      <c r="Z12" s="256">
        <v>995</v>
      </c>
      <c r="AA12" s="256">
        <v>0</v>
      </c>
      <c r="AB12" s="256">
        <v>998</v>
      </c>
      <c r="AC12" s="201" t="s">
        <v>91</v>
      </c>
      <c r="AD12" s="201" t="s">
        <v>91</v>
      </c>
      <c r="AE12" s="201" t="s">
        <v>91</v>
      </c>
      <c r="AF12" s="202" t="s">
        <v>91</v>
      </c>
      <c r="AG12" s="202">
        <v>32227902</v>
      </c>
      <c r="AH12" s="203">
        <f>IF(ISBLANK(AG12),"-",AG12-AG11)</f>
        <v>560</v>
      </c>
      <c r="AI12" s="204">
        <f t="shared" ref="AI12:AI34" si="7">AH12/T12</f>
        <v>156.38089919017034</v>
      </c>
      <c r="AJ12" s="205">
        <v>0</v>
      </c>
      <c r="AK12" s="205">
        <v>0</v>
      </c>
      <c r="AL12" s="205">
        <v>1</v>
      </c>
      <c r="AM12" s="205">
        <v>0</v>
      </c>
      <c r="AN12" s="205">
        <v>1</v>
      </c>
      <c r="AO12" s="205">
        <v>0.35</v>
      </c>
      <c r="AP12" s="256">
        <v>7081264</v>
      </c>
      <c r="AQ12" s="256">
        <f t="shared" ref="AQ12:AQ34" si="8">AP12-AP11</f>
        <v>1191</v>
      </c>
      <c r="AR12" s="208"/>
      <c r="AS12" s="207" t="s">
        <v>114</v>
      </c>
      <c r="AV12" s="188" t="s">
        <v>93</v>
      </c>
      <c r="AW12" s="188" t="s">
        <v>94</v>
      </c>
      <c r="AY12" s="253" t="s">
        <v>3</v>
      </c>
    </row>
    <row r="13" spans="2:51" x14ac:dyDescent="0.25">
      <c r="B13" s="190">
        <v>2.0833333333333299</v>
      </c>
      <c r="C13" s="190">
        <v>0.125</v>
      </c>
      <c r="D13" s="191">
        <v>18</v>
      </c>
      <c r="E13" s="192">
        <f t="shared" si="0"/>
        <v>12.67605633802817</v>
      </c>
      <c r="F13" s="255">
        <v>66</v>
      </c>
      <c r="G13" s="192">
        <f t="shared" si="1"/>
        <v>46.478873239436624</v>
      </c>
      <c r="H13" s="193" t="s">
        <v>89</v>
      </c>
      <c r="I13" s="193">
        <f t="shared" si="2"/>
        <v>41.549295774647888</v>
      </c>
      <c r="J13" s="194">
        <f>(F13-5)/1.42</f>
        <v>42.95774647887324</v>
      </c>
      <c r="K13" s="193">
        <f>J13+(6/1.42)</f>
        <v>47.183098591549296</v>
      </c>
      <c r="L13" s="195">
        <v>14</v>
      </c>
      <c r="M13" s="196" t="s">
        <v>90</v>
      </c>
      <c r="N13" s="196">
        <v>11.2</v>
      </c>
      <c r="O13" s="197">
        <v>115</v>
      </c>
      <c r="P13" s="197">
        <v>85</v>
      </c>
      <c r="Q13" s="197">
        <v>13298451</v>
      </c>
      <c r="R13" s="198">
        <f t="shared" si="3"/>
        <v>3475</v>
      </c>
      <c r="S13" s="199">
        <f t="shared" si="4"/>
        <v>83.4</v>
      </c>
      <c r="T13" s="199">
        <f t="shared" si="5"/>
        <v>3.4750000000000001</v>
      </c>
      <c r="U13" s="200">
        <v>7.8</v>
      </c>
      <c r="V13" s="200">
        <f t="shared" si="6"/>
        <v>7.8</v>
      </c>
      <c r="W13" s="262" t="s">
        <v>132</v>
      </c>
      <c r="X13" s="256">
        <v>0</v>
      </c>
      <c r="Y13" s="256">
        <v>0</v>
      </c>
      <c r="Z13" s="256">
        <v>967</v>
      </c>
      <c r="AA13" s="256">
        <v>0</v>
      </c>
      <c r="AB13" s="256">
        <v>998</v>
      </c>
      <c r="AC13" s="201" t="s">
        <v>91</v>
      </c>
      <c r="AD13" s="201" t="s">
        <v>91</v>
      </c>
      <c r="AE13" s="201" t="s">
        <v>91</v>
      </c>
      <c r="AF13" s="202" t="s">
        <v>91</v>
      </c>
      <c r="AG13" s="202">
        <v>32228422</v>
      </c>
      <c r="AH13" s="203">
        <f>IF(ISBLANK(AG13),"-",AG13-AG12)</f>
        <v>520</v>
      </c>
      <c r="AI13" s="204">
        <f t="shared" si="7"/>
        <v>149.64028776978418</v>
      </c>
      <c r="AJ13" s="205">
        <v>0</v>
      </c>
      <c r="AK13" s="205">
        <v>0</v>
      </c>
      <c r="AL13" s="205">
        <v>1</v>
      </c>
      <c r="AM13" s="205">
        <v>0</v>
      </c>
      <c r="AN13" s="205">
        <v>1</v>
      </c>
      <c r="AO13" s="205">
        <v>0.35</v>
      </c>
      <c r="AP13" s="256">
        <v>7082488</v>
      </c>
      <c r="AQ13" s="256">
        <f t="shared" si="8"/>
        <v>1224</v>
      </c>
      <c r="AR13" s="206"/>
      <c r="AS13" s="207" t="s">
        <v>114</v>
      </c>
      <c r="AV13" s="188" t="s">
        <v>95</v>
      </c>
      <c r="AW13" s="188" t="s">
        <v>96</v>
      </c>
      <c r="AY13" s="253" t="s">
        <v>136</v>
      </c>
    </row>
    <row r="14" spans="2:51" x14ac:dyDescent="0.25">
      <c r="B14" s="190">
        <v>2.125</v>
      </c>
      <c r="C14" s="190">
        <v>0.16666666666666699</v>
      </c>
      <c r="D14" s="191">
        <v>19</v>
      </c>
      <c r="E14" s="192">
        <f t="shared" si="0"/>
        <v>13.380281690140846</v>
      </c>
      <c r="F14" s="255">
        <v>66</v>
      </c>
      <c r="G14" s="192">
        <f t="shared" si="1"/>
        <v>46.478873239436624</v>
      </c>
      <c r="H14" s="193" t="s">
        <v>89</v>
      </c>
      <c r="I14" s="193">
        <f t="shared" si="2"/>
        <v>41.549295774647888</v>
      </c>
      <c r="J14" s="194">
        <f>(F14-5)/1.42</f>
        <v>42.95774647887324</v>
      </c>
      <c r="K14" s="193">
        <f>J14+(6/1.42)</f>
        <v>47.183098591549296</v>
      </c>
      <c r="L14" s="195">
        <v>14</v>
      </c>
      <c r="M14" s="196" t="s">
        <v>90</v>
      </c>
      <c r="N14" s="196">
        <v>12.8</v>
      </c>
      <c r="O14" s="197">
        <v>118</v>
      </c>
      <c r="P14" s="197">
        <v>87</v>
      </c>
      <c r="Q14" s="197">
        <v>13301991</v>
      </c>
      <c r="R14" s="198">
        <f t="shared" si="3"/>
        <v>3540</v>
      </c>
      <c r="S14" s="199">
        <f t="shared" si="4"/>
        <v>84.96</v>
      </c>
      <c r="T14" s="199">
        <f t="shared" si="5"/>
        <v>3.54</v>
      </c>
      <c r="U14" s="200">
        <v>9</v>
      </c>
      <c r="V14" s="200">
        <f t="shared" si="6"/>
        <v>9</v>
      </c>
      <c r="W14" s="262" t="s">
        <v>132</v>
      </c>
      <c r="X14" s="256">
        <v>0</v>
      </c>
      <c r="Y14" s="256">
        <v>0</v>
      </c>
      <c r="Z14" s="256">
        <v>970</v>
      </c>
      <c r="AA14" s="256">
        <v>0</v>
      </c>
      <c r="AB14" s="256">
        <v>998</v>
      </c>
      <c r="AC14" s="201" t="s">
        <v>91</v>
      </c>
      <c r="AD14" s="201" t="s">
        <v>91</v>
      </c>
      <c r="AE14" s="201" t="s">
        <v>91</v>
      </c>
      <c r="AF14" s="202" t="s">
        <v>91</v>
      </c>
      <c r="AG14" s="202">
        <v>32228936</v>
      </c>
      <c r="AH14" s="203">
        <f t="shared" ref="AH14:AH34" si="9">IF(ISBLANK(AG14),"-",AG14-AG13)</f>
        <v>514</v>
      </c>
      <c r="AI14" s="204">
        <f t="shared" si="7"/>
        <v>145.19774011299435</v>
      </c>
      <c r="AJ14" s="205">
        <v>0</v>
      </c>
      <c r="AK14" s="205">
        <v>0</v>
      </c>
      <c r="AL14" s="205">
        <v>1</v>
      </c>
      <c r="AM14" s="205">
        <v>0</v>
      </c>
      <c r="AN14" s="205">
        <v>1</v>
      </c>
      <c r="AO14" s="205">
        <v>0.35</v>
      </c>
      <c r="AP14" s="256">
        <v>7083670</v>
      </c>
      <c r="AQ14" s="256">
        <f t="shared" si="8"/>
        <v>1182</v>
      </c>
      <c r="AR14" s="206"/>
      <c r="AS14" s="207" t="s">
        <v>114</v>
      </c>
      <c r="AT14" s="209"/>
      <c r="AV14" s="188" t="s">
        <v>97</v>
      </c>
      <c r="AW14" s="188" t="s">
        <v>98</v>
      </c>
      <c r="AY14" s="253" t="s">
        <v>135</v>
      </c>
    </row>
    <row r="15" spans="2:51" x14ac:dyDescent="0.25">
      <c r="B15" s="190">
        <v>2.1666666666666701</v>
      </c>
      <c r="C15" s="190">
        <v>0.20833333333333301</v>
      </c>
      <c r="D15" s="191">
        <v>28</v>
      </c>
      <c r="E15" s="192">
        <f t="shared" si="0"/>
        <v>19.718309859154932</v>
      </c>
      <c r="F15" s="255">
        <v>66</v>
      </c>
      <c r="G15" s="192">
        <f t="shared" si="1"/>
        <v>46.478873239436624</v>
      </c>
      <c r="H15" s="193" t="s">
        <v>89</v>
      </c>
      <c r="I15" s="193">
        <f t="shared" si="2"/>
        <v>41.549295774647888</v>
      </c>
      <c r="J15" s="194">
        <f>(F15-5)/1.42</f>
        <v>42.95774647887324</v>
      </c>
      <c r="K15" s="193">
        <f>J15+(6/1.42)</f>
        <v>47.183098591549296</v>
      </c>
      <c r="L15" s="195">
        <v>18</v>
      </c>
      <c r="M15" s="196" t="s">
        <v>90</v>
      </c>
      <c r="N15" s="196">
        <v>13.1</v>
      </c>
      <c r="O15" s="197">
        <v>94</v>
      </c>
      <c r="P15" s="197">
        <v>95</v>
      </c>
      <c r="Q15" s="197">
        <v>13305693</v>
      </c>
      <c r="R15" s="198">
        <f t="shared" si="3"/>
        <v>3702</v>
      </c>
      <c r="S15" s="199">
        <f t="shared" si="4"/>
        <v>88.847999999999999</v>
      </c>
      <c r="T15" s="199">
        <f t="shared" si="5"/>
        <v>3.702</v>
      </c>
      <c r="U15" s="200">
        <v>9.5</v>
      </c>
      <c r="V15" s="200">
        <f t="shared" si="6"/>
        <v>9.5</v>
      </c>
      <c r="W15" s="262" t="s">
        <v>132</v>
      </c>
      <c r="X15" s="256">
        <v>0</v>
      </c>
      <c r="Y15" s="256">
        <v>0</v>
      </c>
      <c r="Z15" s="256">
        <v>933</v>
      </c>
      <c r="AA15" s="256">
        <v>0</v>
      </c>
      <c r="AB15" s="256">
        <v>938</v>
      </c>
      <c r="AC15" s="201" t="s">
        <v>91</v>
      </c>
      <c r="AD15" s="201" t="s">
        <v>91</v>
      </c>
      <c r="AE15" s="201" t="s">
        <v>91</v>
      </c>
      <c r="AF15" s="202" t="s">
        <v>91</v>
      </c>
      <c r="AG15" s="202">
        <v>32229404</v>
      </c>
      <c r="AH15" s="203">
        <f t="shared" si="9"/>
        <v>468</v>
      </c>
      <c r="AI15" s="204">
        <f t="shared" si="7"/>
        <v>126.41815235008104</v>
      </c>
      <c r="AJ15" s="205">
        <v>0</v>
      </c>
      <c r="AK15" s="205">
        <v>0</v>
      </c>
      <c r="AL15" s="205">
        <v>1</v>
      </c>
      <c r="AM15" s="205">
        <v>0</v>
      </c>
      <c r="AN15" s="205">
        <v>1</v>
      </c>
      <c r="AO15" s="205">
        <v>0.35</v>
      </c>
      <c r="AP15" s="256">
        <v>7084041</v>
      </c>
      <c r="AQ15" s="256">
        <f t="shared" si="8"/>
        <v>371</v>
      </c>
      <c r="AR15" s="206"/>
      <c r="AS15" s="207" t="s">
        <v>114</v>
      </c>
      <c r="AV15" s="188" t="s">
        <v>99</v>
      </c>
      <c r="AW15" s="188" t="s">
        <v>100</v>
      </c>
      <c r="AY15" s="253" t="s">
        <v>143</v>
      </c>
    </row>
    <row r="16" spans="2:51" x14ac:dyDescent="0.25">
      <c r="B16" s="190">
        <v>2.2083333333333299</v>
      </c>
      <c r="C16" s="190">
        <v>0.25</v>
      </c>
      <c r="D16" s="191">
        <v>18</v>
      </c>
      <c r="E16" s="192">
        <f t="shared" si="0"/>
        <v>12.67605633802817</v>
      </c>
      <c r="F16" s="210">
        <v>68</v>
      </c>
      <c r="G16" s="192">
        <f t="shared" si="1"/>
        <v>47.887323943661976</v>
      </c>
      <c r="H16" s="193" t="s">
        <v>89</v>
      </c>
      <c r="I16" s="193">
        <f t="shared" si="2"/>
        <v>46.478873239436624</v>
      </c>
      <c r="J16" s="194">
        <f t="shared" ref="J16:J25" si="10">F16/1.42</f>
        <v>47.887323943661976</v>
      </c>
      <c r="K16" s="193">
        <f>J16+1.42</f>
        <v>49.307323943661977</v>
      </c>
      <c r="L16" s="195">
        <v>19</v>
      </c>
      <c r="M16" s="196" t="s">
        <v>101</v>
      </c>
      <c r="N16" s="196">
        <v>13.1</v>
      </c>
      <c r="O16" s="197">
        <v>115</v>
      </c>
      <c r="P16" s="197">
        <v>114</v>
      </c>
      <c r="Q16" s="197">
        <v>13309978</v>
      </c>
      <c r="R16" s="198">
        <f t="shared" si="3"/>
        <v>4285</v>
      </c>
      <c r="S16" s="199">
        <f t="shared" si="4"/>
        <v>102.84</v>
      </c>
      <c r="T16" s="199">
        <f t="shared" si="5"/>
        <v>4.2850000000000001</v>
      </c>
      <c r="U16" s="200">
        <v>9.5</v>
      </c>
      <c r="V16" s="200">
        <f t="shared" si="6"/>
        <v>9.5</v>
      </c>
      <c r="W16" s="262" t="s">
        <v>132</v>
      </c>
      <c r="X16" s="256">
        <v>0</v>
      </c>
      <c r="Y16" s="256">
        <v>0</v>
      </c>
      <c r="Z16" s="256">
        <v>1087</v>
      </c>
      <c r="AA16" s="256">
        <v>0</v>
      </c>
      <c r="AB16" s="256">
        <v>1080</v>
      </c>
      <c r="AC16" s="201" t="s">
        <v>91</v>
      </c>
      <c r="AD16" s="201" t="s">
        <v>91</v>
      </c>
      <c r="AE16" s="201" t="s">
        <v>91</v>
      </c>
      <c r="AF16" s="202" t="s">
        <v>91</v>
      </c>
      <c r="AG16" s="202">
        <v>32229982</v>
      </c>
      <c r="AH16" s="203">
        <f t="shared" si="9"/>
        <v>578</v>
      </c>
      <c r="AI16" s="204">
        <f t="shared" si="7"/>
        <v>134.88914819136522</v>
      </c>
      <c r="AJ16" s="205">
        <v>0</v>
      </c>
      <c r="AK16" s="205">
        <v>0</v>
      </c>
      <c r="AL16" s="205">
        <v>1</v>
      </c>
      <c r="AM16" s="205">
        <v>0</v>
      </c>
      <c r="AN16" s="205">
        <v>1</v>
      </c>
      <c r="AO16" s="205">
        <v>0</v>
      </c>
      <c r="AP16" s="256">
        <v>7084041</v>
      </c>
      <c r="AQ16" s="256">
        <f t="shared" si="8"/>
        <v>0</v>
      </c>
      <c r="AR16" s="208"/>
      <c r="AS16" s="207" t="s">
        <v>102</v>
      </c>
      <c r="AV16" s="188" t="s">
        <v>103</v>
      </c>
      <c r="AW16" s="188" t="s">
        <v>104</v>
      </c>
      <c r="AY16" s="253" t="s">
        <v>133</v>
      </c>
    </row>
    <row r="17" spans="1:51" x14ac:dyDescent="0.25">
      <c r="B17" s="190">
        <v>2.25</v>
      </c>
      <c r="C17" s="190">
        <v>0.29166666666666702</v>
      </c>
      <c r="D17" s="191">
        <v>9</v>
      </c>
      <c r="E17" s="192">
        <f t="shared" si="0"/>
        <v>6.3380281690140849</v>
      </c>
      <c r="F17" s="210">
        <v>83</v>
      </c>
      <c r="G17" s="192">
        <f t="shared" si="1"/>
        <v>58.450704225352112</v>
      </c>
      <c r="H17" s="193" t="s">
        <v>89</v>
      </c>
      <c r="I17" s="193">
        <f t="shared" si="2"/>
        <v>57.04225352112676</v>
      </c>
      <c r="J17" s="194">
        <f t="shared" si="10"/>
        <v>58.450704225352112</v>
      </c>
      <c r="K17" s="193">
        <f t="shared" ref="K17:K22" si="11">J17+1.42</f>
        <v>59.870704225352114</v>
      </c>
      <c r="L17" s="195">
        <v>19</v>
      </c>
      <c r="M17" s="196" t="s">
        <v>101</v>
      </c>
      <c r="N17" s="196">
        <v>16.7</v>
      </c>
      <c r="O17" s="197">
        <v>144</v>
      </c>
      <c r="P17" s="197">
        <v>140</v>
      </c>
      <c r="Q17" s="197">
        <v>13315691</v>
      </c>
      <c r="R17" s="198">
        <f t="shared" si="3"/>
        <v>5713</v>
      </c>
      <c r="S17" s="199">
        <f t="shared" si="4"/>
        <v>137.11199999999999</v>
      </c>
      <c r="T17" s="199">
        <f t="shared" si="5"/>
        <v>5.7130000000000001</v>
      </c>
      <c r="U17" s="200">
        <v>9.5</v>
      </c>
      <c r="V17" s="200">
        <f t="shared" si="6"/>
        <v>9.5</v>
      </c>
      <c r="W17" s="262" t="s">
        <v>149</v>
      </c>
      <c r="X17" s="256">
        <v>0</v>
      </c>
      <c r="Y17" s="256">
        <v>0</v>
      </c>
      <c r="Z17" s="256">
        <v>1196</v>
      </c>
      <c r="AA17" s="256">
        <v>1185</v>
      </c>
      <c r="AB17" s="256">
        <v>1199</v>
      </c>
      <c r="AC17" s="201" t="s">
        <v>91</v>
      </c>
      <c r="AD17" s="201" t="s">
        <v>91</v>
      </c>
      <c r="AE17" s="201" t="s">
        <v>91</v>
      </c>
      <c r="AF17" s="202" t="s">
        <v>91</v>
      </c>
      <c r="AG17" s="202">
        <v>32231214</v>
      </c>
      <c r="AH17" s="203">
        <f t="shared" si="9"/>
        <v>1232</v>
      </c>
      <c r="AI17" s="204">
        <f t="shared" si="7"/>
        <v>215.64852091720635</v>
      </c>
      <c r="AJ17" s="205">
        <v>0</v>
      </c>
      <c r="AK17" s="205">
        <v>0</v>
      </c>
      <c r="AL17" s="205">
        <v>1</v>
      </c>
      <c r="AM17" s="205">
        <v>1</v>
      </c>
      <c r="AN17" s="205">
        <v>1</v>
      </c>
      <c r="AO17" s="205">
        <v>0</v>
      </c>
      <c r="AP17" s="256">
        <v>7084041</v>
      </c>
      <c r="AQ17" s="256">
        <f t="shared" si="8"/>
        <v>0</v>
      </c>
      <c r="AR17" s="206"/>
      <c r="AS17" s="207" t="s">
        <v>102</v>
      </c>
      <c r="AT17" s="209"/>
      <c r="AV17" s="188" t="s">
        <v>105</v>
      </c>
      <c r="AW17" s="188" t="s">
        <v>106</v>
      </c>
      <c r="AY17" s="257"/>
    </row>
    <row r="18" spans="1:51" x14ac:dyDescent="0.25">
      <c r="B18" s="190">
        <v>2.2916666666666701</v>
      </c>
      <c r="C18" s="190">
        <v>0.33333333333333298</v>
      </c>
      <c r="D18" s="191">
        <v>8</v>
      </c>
      <c r="E18" s="192">
        <f t="shared" si="0"/>
        <v>5.6338028169014089</v>
      </c>
      <c r="F18" s="210">
        <v>83</v>
      </c>
      <c r="G18" s="192">
        <f t="shared" si="1"/>
        <v>58.450704225352112</v>
      </c>
      <c r="H18" s="193" t="s">
        <v>89</v>
      </c>
      <c r="I18" s="193">
        <f t="shared" si="2"/>
        <v>57.04225352112676</v>
      </c>
      <c r="J18" s="194">
        <f t="shared" si="10"/>
        <v>58.450704225352112</v>
      </c>
      <c r="K18" s="193">
        <f t="shared" si="11"/>
        <v>59.870704225352114</v>
      </c>
      <c r="L18" s="195">
        <v>19</v>
      </c>
      <c r="M18" s="196" t="s">
        <v>101</v>
      </c>
      <c r="N18" s="196">
        <v>17.3</v>
      </c>
      <c r="O18" s="197">
        <v>139</v>
      </c>
      <c r="P18" s="197">
        <v>147</v>
      </c>
      <c r="Q18" s="197">
        <v>13321804</v>
      </c>
      <c r="R18" s="198">
        <f t="shared" si="3"/>
        <v>6113</v>
      </c>
      <c r="S18" s="199">
        <f t="shared" si="4"/>
        <v>146.71199999999999</v>
      </c>
      <c r="T18" s="199">
        <f t="shared" si="5"/>
        <v>6.1130000000000004</v>
      </c>
      <c r="U18" s="200">
        <v>9.1</v>
      </c>
      <c r="V18" s="200">
        <f t="shared" si="6"/>
        <v>9.1</v>
      </c>
      <c r="W18" s="262" t="s">
        <v>152</v>
      </c>
      <c r="X18" s="256">
        <v>0</v>
      </c>
      <c r="Y18" s="256">
        <v>1047</v>
      </c>
      <c r="Z18" s="256">
        <v>1196</v>
      </c>
      <c r="AA18" s="256">
        <v>1185</v>
      </c>
      <c r="AB18" s="256">
        <v>1199</v>
      </c>
      <c r="AC18" s="201" t="s">
        <v>91</v>
      </c>
      <c r="AD18" s="201" t="s">
        <v>91</v>
      </c>
      <c r="AE18" s="201" t="s">
        <v>91</v>
      </c>
      <c r="AF18" s="202" t="s">
        <v>91</v>
      </c>
      <c r="AG18" s="202">
        <v>32232562</v>
      </c>
      <c r="AH18" s="203">
        <f t="shared" si="9"/>
        <v>1348</v>
      </c>
      <c r="AI18" s="204">
        <f t="shared" si="7"/>
        <v>220.51365941436282</v>
      </c>
      <c r="AJ18" s="205">
        <v>0</v>
      </c>
      <c r="AK18" s="205">
        <v>1</v>
      </c>
      <c r="AL18" s="205">
        <v>1</v>
      </c>
      <c r="AM18" s="205">
        <v>1</v>
      </c>
      <c r="AN18" s="205">
        <v>1</v>
      </c>
      <c r="AO18" s="205">
        <v>0</v>
      </c>
      <c r="AP18" s="256">
        <v>7084041</v>
      </c>
      <c r="AQ18" s="256">
        <f t="shared" si="8"/>
        <v>0</v>
      </c>
      <c r="AR18" s="206"/>
      <c r="AS18" s="207" t="s">
        <v>102</v>
      </c>
      <c r="AV18" s="188" t="s">
        <v>107</v>
      </c>
      <c r="AW18" s="188" t="s">
        <v>108</v>
      </c>
      <c r="AY18" s="257"/>
    </row>
    <row r="19" spans="1:51" x14ac:dyDescent="0.25">
      <c r="B19" s="190">
        <v>2.3333333333333299</v>
      </c>
      <c r="C19" s="190">
        <v>0.375</v>
      </c>
      <c r="D19" s="191">
        <v>8</v>
      </c>
      <c r="E19" s="192">
        <f t="shared" si="0"/>
        <v>5.6338028169014089</v>
      </c>
      <c r="F19" s="210">
        <v>83</v>
      </c>
      <c r="G19" s="192">
        <f t="shared" si="1"/>
        <v>58.450704225352112</v>
      </c>
      <c r="H19" s="193" t="s">
        <v>89</v>
      </c>
      <c r="I19" s="193">
        <f t="shared" si="2"/>
        <v>57.04225352112676</v>
      </c>
      <c r="J19" s="194">
        <f t="shared" si="10"/>
        <v>58.450704225352112</v>
      </c>
      <c r="K19" s="193">
        <f t="shared" si="11"/>
        <v>59.870704225352114</v>
      </c>
      <c r="L19" s="195">
        <v>19</v>
      </c>
      <c r="M19" s="196" t="s">
        <v>101</v>
      </c>
      <c r="N19" s="196">
        <v>18.399999999999999</v>
      </c>
      <c r="O19" s="197">
        <v>136</v>
      </c>
      <c r="P19" s="197">
        <v>149</v>
      </c>
      <c r="Q19" s="197">
        <v>13328125</v>
      </c>
      <c r="R19" s="198">
        <f t="shared" si="3"/>
        <v>6321</v>
      </c>
      <c r="S19" s="199">
        <f t="shared" si="4"/>
        <v>151.70400000000001</v>
      </c>
      <c r="T19" s="199">
        <f t="shared" si="5"/>
        <v>6.3209999999999997</v>
      </c>
      <c r="U19" s="200">
        <v>8.4</v>
      </c>
      <c r="V19" s="200">
        <f t="shared" si="6"/>
        <v>8.4</v>
      </c>
      <c r="W19" s="262" t="s">
        <v>152</v>
      </c>
      <c r="X19" s="256">
        <v>0</v>
      </c>
      <c r="Y19" s="256">
        <v>1104</v>
      </c>
      <c r="Z19" s="256">
        <v>1196</v>
      </c>
      <c r="AA19" s="256">
        <v>1185</v>
      </c>
      <c r="AB19" s="256">
        <v>1199</v>
      </c>
      <c r="AC19" s="201" t="s">
        <v>91</v>
      </c>
      <c r="AD19" s="201" t="s">
        <v>91</v>
      </c>
      <c r="AE19" s="201" t="s">
        <v>91</v>
      </c>
      <c r="AF19" s="202" t="s">
        <v>91</v>
      </c>
      <c r="AG19" s="202">
        <v>32233974</v>
      </c>
      <c r="AH19" s="203">
        <f t="shared" si="9"/>
        <v>1412</v>
      </c>
      <c r="AI19" s="204">
        <f t="shared" si="7"/>
        <v>223.38237620629647</v>
      </c>
      <c r="AJ19" s="205">
        <v>0</v>
      </c>
      <c r="AK19" s="205">
        <v>1</v>
      </c>
      <c r="AL19" s="205">
        <v>1</v>
      </c>
      <c r="AM19" s="205">
        <v>1</v>
      </c>
      <c r="AN19" s="205">
        <v>1</v>
      </c>
      <c r="AO19" s="205">
        <v>0</v>
      </c>
      <c r="AP19" s="256">
        <v>7084041</v>
      </c>
      <c r="AQ19" s="256">
        <f t="shared" si="8"/>
        <v>0</v>
      </c>
      <c r="AR19" s="206"/>
      <c r="AS19" s="207" t="s">
        <v>102</v>
      </c>
      <c r="AV19" s="188" t="s">
        <v>109</v>
      </c>
      <c r="AW19" s="188" t="s">
        <v>110</v>
      </c>
      <c r="AY19" s="257"/>
    </row>
    <row r="20" spans="1:51" x14ac:dyDescent="0.25">
      <c r="B20" s="190">
        <v>2.375</v>
      </c>
      <c r="C20" s="190">
        <v>0.41666666666666669</v>
      </c>
      <c r="D20" s="191">
        <v>7</v>
      </c>
      <c r="E20" s="192">
        <f t="shared" si="0"/>
        <v>4.9295774647887329</v>
      </c>
      <c r="F20" s="210">
        <v>83</v>
      </c>
      <c r="G20" s="192">
        <f t="shared" si="1"/>
        <v>58.450704225352112</v>
      </c>
      <c r="H20" s="193" t="s">
        <v>89</v>
      </c>
      <c r="I20" s="193">
        <f t="shared" si="2"/>
        <v>57.04225352112676</v>
      </c>
      <c r="J20" s="194">
        <f t="shared" si="10"/>
        <v>58.450704225352112</v>
      </c>
      <c r="K20" s="193">
        <f t="shared" si="11"/>
        <v>59.870704225352114</v>
      </c>
      <c r="L20" s="195">
        <v>19</v>
      </c>
      <c r="M20" s="196" t="s">
        <v>101</v>
      </c>
      <c r="N20" s="196">
        <v>17.7</v>
      </c>
      <c r="O20" s="197">
        <v>138</v>
      </c>
      <c r="P20" s="197">
        <v>151</v>
      </c>
      <c r="Q20" s="197">
        <v>13334481</v>
      </c>
      <c r="R20" s="198">
        <f t="shared" si="3"/>
        <v>6356</v>
      </c>
      <c r="S20" s="199">
        <f t="shared" si="4"/>
        <v>152.54400000000001</v>
      </c>
      <c r="T20" s="199">
        <f t="shared" si="5"/>
        <v>6.3559999999999999</v>
      </c>
      <c r="U20" s="200">
        <v>7.5</v>
      </c>
      <c r="V20" s="200">
        <f t="shared" si="6"/>
        <v>7.5</v>
      </c>
      <c r="W20" s="262" t="s">
        <v>152</v>
      </c>
      <c r="X20" s="256">
        <v>0</v>
      </c>
      <c r="Y20" s="256">
        <v>1149</v>
      </c>
      <c r="Z20" s="256">
        <v>1196</v>
      </c>
      <c r="AA20" s="256">
        <v>1185</v>
      </c>
      <c r="AB20" s="256">
        <v>1199</v>
      </c>
      <c r="AC20" s="201" t="s">
        <v>91</v>
      </c>
      <c r="AD20" s="201" t="s">
        <v>91</v>
      </c>
      <c r="AE20" s="201" t="s">
        <v>91</v>
      </c>
      <c r="AF20" s="202" t="s">
        <v>91</v>
      </c>
      <c r="AG20" s="202">
        <v>32235410</v>
      </c>
      <c r="AH20" s="203">
        <f t="shared" si="9"/>
        <v>1436</v>
      </c>
      <c r="AI20" s="204">
        <f t="shared" si="7"/>
        <v>225.92825676526118</v>
      </c>
      <c r="AJ20" s="205">
        <v>0</v>
      </c>
      <c r="AK20" s="205">
        <v>1</v>
      </c>
      <c r="AL20" s="205">
        <v>1</v>
      </c>
      <c r="AM20" s="205">
        <v>1</v>
      </c>
      <c r="AN20" s="205">
        <v>1</v>
      </c>
      <c r="AO20" s="205">
        <v>0</v>
      </c>
      <c r="AP20" s="256">
        <v>7084041</v>
      </c>
      <c r="AQ20" s="256">
        <f t="shared" si="8"/>
        <v>0</v>
      </c>
      <c r="AR20" s="208"/>
      <c r="AS20" s="207" t="s">
        <v>102</v>
      </c>
      <c r="AY20" s="257"/>
    </row>
    <row r="21" spans="1:51" x14ac:dyDescent="0.25">
      <c r="B21" s="190">
        <v>2.4166666666666701</v>
      </c>
      <c r="C21" s="190">
        <v>0.45833333333333298</v>
      </c>
      <c r="D21" s="191">
        <v>8</v>
      </c>
      <c r="E21" s="192">
        <f t="shared" si="0"/>
        <v>5.6338028169014089</v>
      </c>
      <c r="F21" s="210">
        <v>83</v>
      </c>
      <c r="G21" s="192">
        <f t="shared" si="1"/>
        <v>58.450704225352112</v>
      </c>
      <c r="H21" s="193" t="s">
        <v>89</v>
      </c>
      <c r="I21" s="193">
        <f t="shared" si="2"/>
        <v>57.04225352112676</v>
      </c>
      <c r="J21" s="194">
        <f t="shared" si="10"/>
        <v>58.450704225352112</v>
      </c>
      <c r="K21" s="193">
        <f t="shared" si="11"/>
        <v>59.870704225352114</v>
      </c>
      <c r="L21" s="195">
        <v>19</v>
      </c>
      <c r="M21" s="196" t="s">
        <v>101</v>
      </c>
      <c r="N21" s="196">
        <v>17.7</v>
      </c>
      <c r="O21" s="197">
        <v>133</v>
      </c>
      <c r="P21" s="197">
        <v>148</v>
      </c>
      <c r="Q21" s="197">
        <v>13340719</v>
      </c>
      <c r="R21" s="198">
        <f>Q21-Q20</f>
        <v>6238</v>
      </c>
      <c r="S21" s="199">
        <f t="shared" si="4"/>
        <v>149.71199999999999</v>
      </c>
      <c r="T21" s="199">
        <f t="shared" si="5"/>
        <v>6.2380000000000004</v>
      </c>
      <c r="U21" s="200">
        <v>6.7</v>
      </c>
      <c r="V21" s="200">
        <f t="shared" si="6"/>
        <v>6.7</v>
      </c>
      <c r="W21" s="262" t="s">
        <v>152</v>
      </c>
      <c r="X21" s="256">
        <v>0</v>
      </c>
      <c r="Y21" s="256">
        <v>1109</v>
      </c>
      <c r="Z21" s="256">
        <v>1196</v>
      </c>
      <c r="AA21" s="256">
        <v>1185</v>
      </c>
      <c r="AB21" s="256">
        <v>1199</v>
      </c>
      <c r="AC21" s="201" t="s">
        <v>91</v>
      </c>
      <c r="AD21" s="201" t="s">
        <v>91</v>
      </c>
      <c r="AE21" s="201" t="s">
        <v>91</v>
      </c>
      <c r="AF21" s="202" t="s">
        <v>91</v>
      </c>
      <c r="AG21" s="202">
        <v>32236840</v>
      </c>
      <c r="AH21" s="203">
        <f t="shared" si="9"/>
        <v>1430</v>
      </c>
      <c r="AI21" s="204">
        <f t="shared" si="7"/>
        <v>229.24014107085603</v>
      </c>
      <c r="AJ21" s="205">
        <v>0</v>
      </c>
      <c r="AK21" s="205">
        <v>1</v>
      </c>
      <c r="AL21" s="205">
        <v>1</v>
      </c>
      <c r="AM21" s="205">
        <v>1</v>
      </c>
      <c r="AN21" s="205">
        <v>1</v>
      </c>
      <c r="AO21" s="205">
        <v>0</v>
      </c>
      <c r="AP21" s="256">
        <v>7084041</v>
      </c>
      <c r="AQ21" s="256">
        <f t="shared" si="8"/>
        <v>0</v>
      </c>
      <c r="AR21" s="206"/>
      <c r="AS21" s="207" t="s">
        <v>102</v>
      </c>
      <c r="AY21" s="257"/>
    </row>
    <row r="22" spans="1:51" x14ac:dyDescent="0.25">
      <c r="B22" s="190">
        <v>2.4583333333333299</v>
      </c>
      <c r="C22" s="190">
        <v>0.5</v>
      </c>
      <c r="D22" s="191">
        <v>6</v>
      </c>
      <c r="E22" s="192">
        <f t="shared" si="0"/>
        <v>4.2253521126760569</v>
      </c>
      <c r="F22" s="210">
        <v>83</v>
      </c>
      <c r="G22" s="192">
        <f t="shared" si="1"/>
        <v>58.450704225352112</v>
      </c>
      <c r="H22" s="193" t="s">
        <v>89</v>
      </c>
      <c r="I22" s="193">
        <f t="shared" si="2"/>
        <v>57.04225352112676</v>
      </c>
      <c r="J22" s="194">
        <f t="shared" si="10"/>
        <v>58.450704225352112</v>
      </c>
      <c r="K22" s="193">
        <f t="shared" si="11"/>
        <v>59.870704225352114</v>
      </c>
      <c r="L22" s="195">
        <v>19</v>
      </c>
      <c r="M22" s="196" t="s">
        <v>101</v>
      </c>
      <c r="N22" s="196">
        <v>17.3</v>
      </c>
      <c r="O22" s="197">
        <v>130</v>
      </c>
      <c r="P22" s="197">
        <v>146</v>
      </c>
      <c r="Q22" s="197">
        <v>13347072</v>
      </c>
      <c r="R22" s="198">
        <f t="shared" si="3"/>
        <v>6353</v>
      </c>
      <c r="S22" s="199">
        <f t="shared" si="4"/>
        <v>152.47200000000001</v>
      </c>
      <c r="T22" s="199">
        <f t="shared" si="5"/>
        <v>6.3529999999999998</v>
      </c>
      <c r="U22" s="200">
        <v>5.9</v>
      </c>
      <c r="V22" s="200">
        <f t="shared" si="6"/>
        <v>5.9</v>
      </c>
      <c r="W22" s="262" t="s">
        <v>152</v>
      </c>
      <c r="X22" s="256">
        <v>0</v>
      </c>
      <c r="Y22" s="256">
        <v>1138</v>
      </c>
      <c r="Z22" s="256">
        <v>1196</v>
      </c>
      <c r="AA22" s="256">
        <v>1185</v>
      </c>
      <c r="AB22" s="256">
        <v>1199</v>
      </c>
      <c r="AC22" s="201" t="s">
        <v>91</v>
      </c>
      <c r="AD22" s="201" t="s">
        <v>91</v>
      </c>
      <c r="AE22" s="201" t="s">
        <v>91</v>
      </c>
      <c r="AF22" s="202" t="s">
        <v>91</v>
      </c>
      <c r="AG22" s="202">
        <v>32238252</v>
      </c>
      <c r="AH22" s="203">
        <f t="shared" si="9"/>
        <v>1412</v>
      </c>
      <c r="AI22" s="204">
        <f t="shared" si="7"/>
        <v>222.25720132220999</v>
      </c>
      <c r="AJ22" s="205">
        <v>0</v>
      </c>
      <c r="AK22" s="205">
        <v>1</v>
      </c>
      <c r="AL22" s="205">
        <v>1</v>
      </c>
      <c r="AM22" s="205">
        <v>1</v>
      </c>
      <c r="AN22" s="205">
        <v>1</v>
      </c>
      <c r="AO22" s="205">
        <v>0</v>
      </c>
      <c r="AP22" s="256">
        <v>7084041</v>
      </c>
      <c r="AQ22" s="256">
        <f t="shared" si="8"/>
        <v>0</v>
      </c>
      <c r="AR22" s="206"/>
      <c r="AS22" s="207" t="s">
        <v>102</v>
      </c>
      <c r="AV22" s="211" t="s">
        <v>111</v>
      </c>
      <c r="AY22" s="257"/>
    </row>
    <row r="23" spans="1:51" x14ac:dyDescent="0.25">
      <c r="A23" s="145" t="s">
        <v>144</v>
      </c>
      <c r="B23" s="190">
        <v>2.5</v>
      </c>
      <c r="C23" s="190">
        <v>0.54166666666666696</v>
      </c>
      <c r="D23" s="191">
        <v>5</v>
      </c>
      <c r="E23" s="192">
        <v>81</v>
      </c>
      <c r="F23" s="255">
        <v>81</v>
      </c>
      <c r="G23" s="192">
        <f t="shared" si="1"/>
        <v>57.04225352112676</v>
      </c>
      <c r="H23" s="193" t="s">
        <v>89</v>
      </c>
      <c r="I23" s="193">
        <f t="shared" si="2"/>
        <v>55.633802816901408</v>
      </c>
      <c r="J23" s="194">
        <f t="shared" si="10"/>
        <v>57.04225352112676</v>
      </c>
      <c r="K23" s="193">
        <f>J23+(6/1.42)</f>
        <v>61.267605633802816</v>
      </c>
      <c r="L23" s="195">
        <v>19</v>
      </c>
      <c r="M23" s="196" t="s">
        <v>101</v>
      </c>
      <c r="N23" s="196">
        <v>17.5</v>
      </c>
      <c r="O23" s="197">
        <v>133</v>
      </c>
      <c r="P23" s="197">
        <v>133</v>
      </c>
      <c r="Q23" s="197">
        <v>13353074</v>
      </c>
      <c r="R23" s="198">
        <f t="shared" si="3"/>
        <v>6002</v>
      </c>
      <c r="S23" s="199">
        <f t="shared" si="4"/>
        <v>144.048</v>
      </c>
      <c r="T23" s="199">
        <f t="shared" si="5"/>
        <v>6.0019999999999998</v>
      </c>
      <c r="U23" s="200">
        <v>5.3</v>
      </c>
      <c r="V23" s="200">
        <f t="shared" si="6"/>
        <v>5.3</v>
      </c>
      <c r="W23" s="262" t="s">
        <v>152</v>
      </c>
      <c r="X23" s="256">
        <v>0</v>
      </c>
      <c r="Y23" s="256">
        <v>1088</v>
      </c>
      <c r="Z23" s="256">
        <v>1196</v>
      </c>
      <c r="AA23" s="256">
        <v>1185</v>
      </c>
      <c r="AB23" s="256">
        <v>1199</v>
      </c>
      <c r="AC23" s="201" t="s">
        <v>91</v>
      </c>
      <c r="AD23" s="201" t="s">
        <v>91</v>
      </c>
      <c r="AE23" s="201" t="s">
        <v>91</v>
      </c>
      <c r="AF23" s="202" t="s">
        <v>91</v>
      </c>
      <c r="AG23" s="202">
        <v>32239630</v>
      </c>
      <c r="AH23" s="203">
        <f t="shared" si="9"/>
        <v>1378</v>
      </c>
      <c r="AI23" s="204">
        <f t="shared" si="7"/>
        <v>229.59013662112631</v>
      </c>
      <c r="AJ23" s="205">
        <v>0</v>
      </c>
      <c r="AK23" s="205">
        <v>1</v>
      </c>
      <c r="AL23" s="205">
        <v>1</v>
      </c>
      <c r="AM23" s="205">
        <v>1</v>
      </c>
      <c r="AN23" s="205">
        <v>1</v>
      </c>
      <c r="AO23" s="205">
        <v>0</v>
      </c>
      <c r="AP23" s="256">
        <v>7084041</v>
      </c>
      <c r="AQ23" s="256">
        <f t="shared" si="8"/>
        <v>0</v>
      </c>
      <c r="AR23" s="206"/>
      <c r="AS23" s="207" t="s">
        <v>114</v>
      </c>
      <c r="AT23" s="209"/>
      <c r="AV23" s="212" t="s">
        <v>112</v>
      </c>
      <c r="AW23" s="213" t="s">
        <v>113</v>
      </c>
      <c r="AY23" s="257"/>
    </row>
    <row r="24" spans="1:51" x14ac:dyDescent="0.25">
      <c r="B24" s="190">
        <v>2.5416666666666701</v>
      </c>
      <c r="C24" s="190">
        <v>0.58333333333333404</v>
      </c>
      <c r="D24" s="191">
        <v>5</v>
      </c>
      <c r="E24" s="192">
        <f t="shared" si="0"/>
        <v>3.5211267605633805</v>
      </c>
      <c r="F24" s="255">
        <v>81</v>
      </c>
      <c r="G24" s="192">
        <f t="shared" si="1"/>
        <v>57.04225352112676</v>
      </c>
      <c r="H24" s="193" t="s">
        <v>89</v>
      </c>
      <c r="I24" s="193">
        <f t="shared" si="2"/>
        <v>55.633802816901408</v>
      </c>
      <c r="J24" s="194">
        <f t="shared" si="10"/>
        <v>57.04225352112676</v>
      </c>
      <c r="K24" s="193">
        <f t="shared" ref="K24:K34" si="12">J24+(6/1.42)</f>
        <v>61.267605633802816</v>
      </c>
      <c r="L24" s="195">
        <v>18</v>
      </c>
      <c r="M24" s="196" t="s">
        <v>101</v>
      </c>
      <c r="N24" s="196">
        <v>17.3</v>
      </c>
      <c r="O24" s="197">
        <v>130</v>
      </c>
      <c r="P24" s="197">
        <v>141</v>
      </c>
      <c r="Q24" s="197">
        <v>13359033</v>
      </c>
      <c r="R24" s="198">
        <f t="shared" si="3"/>
        <v>5959</v>
      </c>
      <c r="S24" s="199">
        <f t="shared" si="4"/>
        <v>143.01599999999999</v>
      </c>
      <c r="T24" s="199">
        <f t="shared" si="5"/>
        <v>5.9589999999999996</v>
      </c>
      <c r="U24" s="200">
        <v>4.5999999999999996</v>
      </c>
      <c r="V24" s="200">
        <f t="shared" si="6"/>
        <v>4.5999999999999996</v>
      </c>
      <c r="W24" s="262" t="s">
        <v>152</v>
      </c>
      <c r="X24" s="256">
        <v>0</v>
      </c>
      <c r="Y24" s="256">
        <v>1098</v>
      </c>
      <c r="Z24" s="256">
        <v>1195</v>
      </c>
      <c r="AA24" s="256">
        <v>1185</v>
      </c>
      <c r="AB24" s="256">
        <v>1198</v>
      </c>
      <c r="AC24" s="201" t="s">
        <v>91</v>
      </c>
      <c r="AD24" s="201" t="s">
        <v>91</v>
      </c>
      <c r="AE24" s="201" t="s">
        <v>91</v>
      </c>
      <c r="AF24" s="202" t="s">
        <v>91</v>
      </c>
      <c r="AG24" s="202">
        <v>32241002</v>
      </c>
      <c r="AH24" s="203">
        <f t="shared" si="9"/>
        <v>1372</v>
      </c>
      <c r="AI24" s="204">
        <f t="shared" si="7"/>
        <v>230.23997314985738</v>
      </c>
      <c r="AJ24" s="205">
        <v>0</v>
      </c>
      <c r="AK24" s="205">
        <v>1</v>
      </c>
      <c r="AL24" s="205">
        <v>1</v>
      </c>
      <c r="AM24" s="205">
        <v>1</v>
      </c>
      <c r="AN24" s="205">
        <v>1</v>
      </c>
      <c r="AO24" s="205">
        <v>0</v>
      </c>
      <c r="AP24" s="256">
        <v>7084041</v>
      </c>
      <c r="AQ24" s="256">
        <f t="shared" si="8"/>
        <v>0</v>
      </c>
      <c r="AR24" s="208"/>
      <c r="AS24" s="207" t="s">
        <v>114</v>
      </c>
      <c r="AV24" s="214" t="s">
        <v>30</v>
      </c>
      <c r="AW24" s="214">
        <v>14.7</v>
      </c>
      <c r="AY24" s="257"/>
    </row>
    <row r="25" spans="1:51" x14ac:dyDescent="0.25">
      <c r="B25" s="190">
        <v>2.5833333333333299</v>
      </c>
      <c r="C25" s="190">
        <v>0.625</v>
      </c>
      <c r="D25" s="191">
        <v>5</v>
      </c>
      <c r="E25" s="192">
        <f t="shared" si="0"/>
        <v>3.5211267605633805</v>
      </c>
      <c r="F25" s="255">
        <v>81</v>
      </c>
      <c r="G25" s="192">
        <f t="shared" si="1"/>
        <v>57.04225352112676</v>
      </c>
      <c r="H25" s="193" t="s">
        <v>89</v>
      </c>
      <c r="I25" s="193">
        <f t="shared" si="2"/>
        <v>55.633802816901408</v>
      </c>
      <c r="J25" s="194">
        <f t="shared" si="10"/>
        <v>57.04225352112676</v>
      </c>
      <c r="K25" s="193">
        <f t="shared" si="12"/>
        <v>61.267605633802816</v>
      </c>
      <c r="L25" s="195">
        <v>18</v>
      </c>
      <c r="M25" s="196" t="s">
        <v>101</v>
      </c>
      <c r="N25" s="196">
        <v>16.899999999999999</v>
      </c>
      <c r="O25" s="197">
        <v>131</v>
      </c>
      <c r="P25" s="197">
        <v>141</v>
      </c>
      <c r="Q25" s="197">
        <v>13364957</v>
      </c>
      <c r="R25" s="198">
        <f t="shared" si="3"/>
        <v>5924</v>
      </c>
      <c r="S25" s="199">
        <f t="shared" si="4"/>
        <v>142.17599999999999</v>
      </c>
      <c r="T25" s="199">
        <f t="shared" si="5"/>
        <v>5.9240000000000004</v>
      </c>
      <c r="U25" s="200">
        <v>3.7</v>
      </c>
      <c r="V25" s="200">
        <f t="shared" si="6"/>
        <v>3.7</v>
      </c>
      <c r="W25" s="262" t="s">
        <v>152</v>
      </c>
      <c r="X25" s="256">
        <v>0</v>
      </c>
      <c r="Y25" s="256">
        <v>1075</v>
      </c>
      <c r="Z25" s="256">
        <v>1196</v>
      </c>
      <c r="AA25" s="256">
        <v>1185</v>
      </c>
      <c r="AB25" s="256">
        <v>1198</v>
      </c>
      <c r="AC25" s="201" t="s">
        <v>91</v>
      </c>
      <c r="AD25" s="201" t="s">
        <v>91</v>
      </c>
      <c r="AE25" s="201" t="s">
        <v>91</v>
      </c>
      <c r="AF25" s="202" t="s">
        <v>91</v>
      </c>
      <c r="AG25" s="202">
        <v>32242376</v>
      </c>
      <c r="AH25" s="203">
        <f t="shared" si="9"/>
        <v>1374</v>
      </c>
      <c r="AI25" s="204">
        <f t="shared" si="7"/>
        <v>231.93787981093854</v>
      </c>
      <c r="AJ25" s="205">
        <v>0</v>
      </c>
      <c r="AK25" s="205">
        <v>1</v>
      </c>
      <c r="AL25" s="205">
        <v>1</v>
      </c>
      <c r="AM25" s="205">
        <v>1</v>
      </c>
      <c r="AN25" s="205">
        <v>1</v>
      </c>
      <c r="AO25" s="205">
        <v>0</v>
      </c>
      <c r="AP25" s="256">
        <v>7084041</v>
      </c>
      <c r="AQ25" s="256">
        <f t="shared" si="8"/>
        <v>0</v>
      </c>
      <c r="AR25" s="206"/>
      <c r="AS25" s="207" t="s">
        <v>114</v>
      </c>
      <c r="AV25" s="214" t="s">
        <v>75</v>
      </c>
      <c r="AW25" s="214">
        <v>10.36</v>
      </c>
      <c r="AY25" s="257"/>
    </row>
    <row r="26" spans="1:51" x14ac:dyDescent="0.25">
      <c r="B26" s="190">
        <v>2.625</v>
      </c>
      <c r="C26" s="190">
        <v>0.66666666666666696</v>
      </c>
      <c r="D26" s="191">
        <v>5</v>
      </c>
      <c r="E26" s="192">
        <f t="shared" si="0"/>
        <v>3.5211267605633805</v>
      </c>
      <c r="F26" s="255">
        <v>81</v>
      </c>
      <c r="G26" s="192">
        <f t="shared" si="1"/>
        <v>57.04225352112676</v>
      </c>
      <c r="H26" s="193" t="s">
        <v>89</v>
      </c>
      <c r="I26" s="193">
        <f t="shared" si="2"/>
        <v>53.521126760563384</v>
      </c>
      <c r="J26" s="194">
        <f>(F26-3)/1.42</f>
        <v>54.929577464788736</v>
      </c>
      <c r="K26" s="193">
        <f t="shared" si="12"/>
        <v>59.154929577464792</v>
      </c>
      <c r="L26" s="195">
        <v>18</v>
      </c>
      <c r="M26" s="196" t="s">
        <v>101</v>
      </c>
      <c r="N26" s="196">
        <v>16.7</v>
      </c>
      <c r="O26" s="197">
        <v>133</v>
      </c>
      <c r="P26" s="197">
        <v>142</v>
      </c>
      <c r="Q26" s="197">
        <v>13370881</v>
      </c>
      <c r="R26" s="198">
        <f t="shared" si="3"/>
        <v>5924</v>
      </c>
      <c r="S26" s="199">
        <f t="shared" si="4"/>
        <v>142.17599999999999</v>
      </c>
      <c r="T26" s="199">
        <f t="shared" si="5"/>
        <v>5.9240000000000004</v>
      </c>
      <c r="U26" s="200">
        <v>3.4</v>
      </c>
      <c r="V26" s="200">
        <f t="shared" si="6"/>
        <v>3.4</v>
      </c>
      <c r="W26" s="262" t="s">
        <v>152</v>
      </c>
      <c r="X26" s="256">
        <v>0</v>
      </c>
      <c r="Y26" s="256">
        <v>1064</v>
      </c>
      <c r="Z26" s="256">
        <v>1196</v>
      </c>
      <c r="AA26" s="256">
        <v>1185</v>
      </c>
      <c r="AB26" s="256">
        <v>1198</v>
      </c>
      <c r="AC26" s="201" t="s">
        <v>91</v>
      </c>
      <c r="AD26" s="201" t="s">
        <v>91</v>
      </c>
      <c r="AE26" s="201" t="s">
        <v>91</v>
      </c>
      <c r="AF26" s="202" t="s">
        <v>91</v>
      </c>
      <c r="AG26" s="202">
        <v>32243750</v>
      </c>
      <c r="AH26" s="203">
        <f t="shared" si="9"/>
        <v>1374</v>
      </c>
      <c r="AI26" s="204">
        <f t="shared" si="7"/>
        <v>231.93787981093854</v>
      </c>
      <c r="AJ26" s="205">
        <v>0</v>
      </c>
      <c r="AK26" s="205">
        <v>1</v>
      </c>
      <c r="AL26" s="205">
        <v>1</v>
      </c>
      <c r="AM26" s="205">
        <v>1</v>
      </c>
      <c r="AN26" s="205">
        <v>1</v>
      </c>
      <c r="AO26" s="205">
        <v>0</v>
      </c>
      <c r="AP26" s="256">
        <v>7084041</v>
      </c>
      <c r="AQ26" s="256">
        <f t="shared" si="8"/>
        <v>0</v>
      </c>
      <c r="AR26" s="206"/>
      <c r="AS26" s="207" t="s">
        <v>114</v>
      </c>
      <c r="AV26" s="214" t="s">
        <v>115</v>
      </c>
      <c r="AW26" s="214">
        <v>1.01325</v>
      </c>
      <c r="AY26" s="257"/>
    </row>
    <row r="27" spans="1:51" x14ac:dyDescent="0.25">
      <c r="B27" s="190">
        <v>2.6666666666666701</v>
      </c>
      <c r="C27" s="190">
        <v>0.70833333333333404</v>
      </c>
      <c r="D27" s="191">
        <v>3</v>
      </c>
      <c r="E27" s="192">
        <f t="shared" si="0"/>
        <v>2.1126760563380285</v>
      </c>
      <c r="F27" s="255">
        <v>81</v>
      </c>
      <c r="G27" s="192">
        <f t="shared" si="1"/>
        <v>57.04225352112676</v>
      </c>
      <c r="H27" s="193" t="s">
        <v>89</v>
      </c>
      <c r="I27" s="193">
        <f t="shared" si="2"/>
        <v>53.521126760563384</v>
      </c>
      <c r="J27" s="194">
        <f t="shared" ref="J27:J32" si="13">(F27-3)/1.42</f>
        <v>54.929577464788736</v>
      </c>
      <c r="K27" s="193">
        <f t="shared" si="12"/>
        <v>59.154929577464792</v>
      </c>
      <c r="L27" s="195">
        <v>18</v>
      </c>
      <c r="M27" s="196" t="s">
        <v>101</v>
      </c>
      <c r="N27" s="196">
        <v>16.7</v>
      </c>
      <c r="O27" s="197">
        <v>126</v>
      </c>
      <c r="P27" s="197">
        <v>140</v>
      </c>
      <c r="Q27" s="197">
        <v>13376703</v>
      </c>
      <c r="R27" s="198">
        <f t="shared" si="3"/>
        <v>5822</v>
      </c>
      <c r="S27" s="199">
        <f t="shared" si="4"/>
        <v>139.72800000000001</v>
      </c>
      <c r="T27" s="199">
        <f t="shared" si="5"/>
        <v>5.8220000000000001</v>
      </c>
      <c r="U27" s="200">
        <v>2.7</v>
      </c>
      <c r="V27" s="200">
        <f t="shared" si="6"/>
        <v>2.7</v>
      </c>
      <c r="W27" s="262" t="s">
        <v>152</v>
      </c>
      <c r="X27" s="256">
        <v>0</v>
      </c>
      <c r="Y27" s="256">
        <v>1134</v>
      </c>
      <c r="Z27" s="256">
        <v>1195</v>
      </c>
      <c r="AA27" s="256">
        <v>1185</v>
      </c>
      <c r="AB27" s="256">
        <v>1198</v>
      </c>
      <c r="AC27" s="201" t="s">
        <v>91</v>
      </c>
      <c r="AD27" s="201" t="s">
        <v>91</v>
      </c>
      <c r="AE27" s="201" t="s">
        <v>91</v>
      </c>
      <c r="AF27" s="202" t="s">
        <v>91</v>
      </c>
      <c r="AG27" s="202">
        <v>32245126</v>
      </c>
      <c r="AH27" s="203">
        <f t="shared" si="9"/>
        <v>1376</v>
      </c>
      <c r="AI27" s="204">
        <f t="shared" si="7"/>
        <v>236.34489866025422</v>
      </c>
      <c r="AJ27" s="205">
        <v>0</v>
      </c>
      <c r="AK27" s="205">
        <v>1</v>
      </c>
      <c r="AL27" s="205">
        <v>1</v>
      </c>
      <c r="AM27" s="205">
        <v>1</v>
      </c>
      <c r="AN27" s="205">
        <v>1</v>
      </c>
      <c r="AO27" s="205">
        <v>0</v>
      </c>
      <c r="AP27" s="256">
        <v>7084041</v>
      </c>
      <c r="AQ27" s="256">
        <f t="shared" si="8"/>
        <v>0</v>
      </c>
      <c r="AR27" s="206"/>
      <c r="AS27" s="207" t="s">
        <v>114</v>
      </c>
      <c r="AV27" s="214" t="s">
        <v>116</v>
      </c>
      <c r="AW27" s="214">
        <v>1</v>
      </c>
      <c r="AY27" s="257"/>
    </row>
    <row r="28" spans="1:51" x14ac:dyDescent="0.25">
      <c r="B28" s="190">
        <v>2.7083333333333299</v>
      </c>
      <c r="C28" s="190">
        <v>0.750000000000002</v>
      </c>
      <c r="D28" s="191">
        <v>3</v>
      </c>
      <c r="E28" s="192">
        <f t="shared" si="0"/>
        <v>2.1126760563380285</v>
      </c>
      <c r="F28" s="255">
        <v>78</v>
      </c>
      <c r="G28" s="192">
        <f t="shared" si="1"/>
        <v>54.929577464788736</v>
      </c>
      <c r="H28" s="193" t="s">
        <v>89</v>
      </c>
      <c r="I28" s="193">
        <f t="shared" si="2"/>
        <v>51.408450704225352</v>
      </c>
      <c r="J28" s="194">
        <f t="shared" si="13"/>
        <v>52.816901408450704</v>
      </c>
      <c r="K28" s="193">
        <f t="shared" si="12"/>
        <v>57.04225352112676</v>
      </c>
      <c r="L28" s="195">
        <v>18</v>
      </c>
      <c r="M28" s="196" t="s">
        <v>101</v>
      </c>
      <c r="N28" s="196">
        <v>16.7</v>
      </c>
      <c r="O28" s="197">
        <v>128</v>
      </c>
      <c r="P28" s="197">
        <v>135</v>
      </c>
      <c r="Q28" s="197">
        <v>13382334</v>
      </c>
      <c r="R28" s="198">
        <f t="shared" si="3"/>
        <v>5631</v>
      </c>
      <c r="S28" s="199">
        <f t="shared" si="4"/>
        <v>135.14400000000001</v>
      </c>
      <c r="T28" s="199">
        <f t="shared" si="5"/>
        <v>5.6310000000000002</v>
      </c>
      <c r="U28" s="200">
        <v>2.2999999999999998</v>
      </c>
      <c r="V28" s="200">
        <f t="shared" si="6"/>
        <v>2.2999999999999998</v>
      </c>
      <c r="W28" s="262" t="s">
        <v>152</v>
      </c>
      <c r="X28" s="256">
        <v>0</v>
      </c>
      <c r="Y28" s="256">
        <v>1060</v>
      </c>
      <c r="Z28" s="256">
        <v>1195</v>
      </c>
      <c r="AA28" s="256">
        <v>1185</v>
      </c>
      <c r="AB28" s="256">
        <v>1198</v>
      </c>
      <c r="AC28" s="201" t="s">
        <v>91</v>
      </c>
      <c r="AD28" s="201" t="s">
        <v>91</v>
      </c>
      <c r="AE28" s="201" t="s">
        <v>91</v>
      </c>
      <c r="AF28" s="202" t="s">
        <v>91</v>
      </c>
      <c r="AG28" s="202">
        <v>32246446</v>
      </c>
      <c r="AH28" s="203">
        <f t="shared" si="9"/>
        <v>1320</v>
      </c>
      <c r="AI28" s="204">
        <f t="shared" si="7"/>
        <v>234.41662226957911</v>
      </c>
      <c r="AJ28" s="205">
        <v>0</v>
      </c>
      <c r="AK28" s="205">
        <v>1</v>
      </c>
      <c r="AL28" s="205">
        <v>1</v>
      </c>
      <c r="AM28" s="205">
        <v>1</v>
      </c>
      <c r="AN28" s="205">
        <v>1</v>
      </c>
      <c r="AO28" s="205">
        <v>0</v>
      </c>
      <c r="AP28" s="256">
        <v>7084041</v>
      </c>
      <c r="AQ28" s="256">
        <f t="shared" si="8"/>
        <v>0</v>
      </c>
      <c r="AR28" s="208"/>
      <c r="AS28" s="207" t="s">
        <v>114</v>
      </c>
      <c r="AV28" s="214" t="s">
        <v>117</v>
      </c>
      <c r="AW28" s="214">
        <v>101.325</v>
      </c>
      <c r="AY28" s="257"/>
    </row>
    <row r="29" spans="1:51" x14ac:dyDescent="0.25">
      <c r="B29" s="190">
        <v>2.75</v>
      </c>
      <c r="C29" s="190">
        <v>0.79166666666666896</v>
      </c>
      <c r="D29" s="191">
        <v>3</v>
      </c>
      <c r="E29" s="192">
        <f t="shared" si="0"/>
        <v>2.1126760563380285</v>
      </c>
      <c r="F29" s="255">
        <v>78</v>
      </c>
      <c r="G29" s="192">
        <f t="shared" si="1"/>
        <v>54.929577464788736</v>
      </c>
      <c r="H29" s="193" t="s">
        <v>89</v>
      </c>
      <c r="I29" s="193">
        <f t="shared" si="2"/>
        <v>51.408450704225352</v>
      </c>
      <c r="J29" s="194">
        <f t="shared" si="13"/>
        <v>52.816901408450704</v>
      </c>
      <c r="K29" s="193">
        <f t="shared" si="12"/>
        <v>57.04225352112676</v>
      </c>
      <c r="L29" s="195">
        <v>18</v>
      </c>
      <c r="M29" s="196" t="s">
        <v>101</v>
      </c>
      <c r="N29" s="196">
        <v>16.600000000000001</v>
      </c>
      <c r="O29" s="197">
        <v>132</v>
      </c>
      <c r="P29" s="197">
        <v>135</v>
      </c>
      <c r="Q29" s="197">
        <v>13388022</v>
      </c>
      <c r="R29" s="198">
        <f t="shared" si="3"/>
        <v>5688</v>
      </c>
      <c r="S29" s="199">
        <f t="shared" si="4"/>
        <v>136.512</v>
      </c>
      <c r="T29" s="199">
        <f t="shared" si="5"/>
        <v>5.6879999999999997</v>
      </c>
      <c r="U29" s="200">
        <v>2</v>
      </c>
      <c r="V29" s="200">
        <f t="shared" si="6"/>
        <v>2</v>
      </c>
      <c r="W29" s="262" t="s">
        <v>152</v>
      </c>
      <c r="X29" s="256">
        <v>0</v>
      </c>
      <c r="Y29" s="256">
        <v>1014</v>
      </c>
      <c r="Z29" s="256">
        <v>1195</v>
      </c>
      <c r="AA29" s="256">
        <v>1185</v>
      </c>
      <c r="AB29" s="256">
        <v>1198</v>
      </c>
      <c r="AC29" s="201" t="s">
        <v>91</v>
      </c>
      <c r="AD29" s="201" t="s">
        <v>91</v>
      </c>
      <c r="AE29" s="201" t="s">
        <v>91</v>
      </c>
      <c r="AF29" s="202" t="s">
        <v>91</v>
      </c>
      <c r="AG29" s="202">
        <v>32247784</v>
      </c>
      <c r="AH29" s="203">
        <f t="shared" si="9"/>
        <v>1338</v>
      </c>
      <c r="AI29" s="204">
        <f t="shared" si="7"/>
        <v>235.23206751054855</v>
      </c>
      <c r="AJ29" s="205">
        <v>0</v>
      </c>
      <c r="AK29" s="205">
        <v>1</v>
      </c>
      <c r="AL29" s="205">
        <v>1</v>
      </c>
      <c r="AM29" s="205">
        <v>1</v>
      </c>
      <c r="AN29" s="205">
        <v>1</v>
      </c>
      <c r="AO29" s="205">
        <v>0</v>
      </c>
      <c r="AP29" s="256">
        <v>7084041</v>
      </c>
      <c r="AQ29" s="256">
        <f t="shared" si="8"/>
        <v>0</v>
      </c>
      <c r="AR29" s="206"/>
      <c r="AS29" s="207" t="s">
        <v>114</v>
      </c>
      <c r="AY29" s="257"/>
    </row>
    <row r="30" spans="1:51" x14ac:dyDescent="0.25">
      <c r="B30" s="190">
        <v>2.7916666666666701</v>
      </c>
      <c r="C30" s="190">
        <v>0.83333333333333703</v>
      </c>
      <c r="D30" s="191">
        <v>4</v>
      </c>
      <c r="E30" s="192">
        <f t="shared" si="0"/>
        <v>2.8169014084507045</v>
      </c>
      <c r="F30" s="255">
        <v>76</v>
      </c>
      <c r="G30" s="192">
        <f t="shared" si="1"/>
        <v>53.521126760563384</v>
      </c>
      <c r="H30" s="193" t="s">
        <v>89</v>
      </c>
      <c r="I30" s="193">
        <f t="shared" si="2"/>
        <v>50</v>
      </c>
      <c r="J30" s="194">
        <f t="shared" si="13"/>
        <v>51.408450704225352</v>
      </c>
      <c r="K30" s="193">
        <f t="shared" si="12"/>
        <v>55.633802816901408</v>
      </c>
      <c r="L30" s="195">
        <v>18</v>
      </c>
      <c r="M30" s="196" t="s">
        <v>101</v>
      </c>
      <c r="N30" s="196">
        <v>16.600000000000001</v>
      </c>
      <c r="O30" s="197">
        <v>130</v>
      </c>
      <c r="P30" s="197">
        <v>129</v>
      </c>
      <c r="Q30" s="197">
        <v>13393410</v>
      </c>
      <c r="R30" s="198">
        <f t="shared" si="3"/>
        <v>5388</v>
      </c>
      <c r="S30" s="199">
        <f t="shared" si="4"/>
        <v>129.31200000000001</v>
      </c>
      <c r="T30" s="199">
        <f t="shared" si="5"/>
        <v>5.3879999999999999</v>
      </c>
      <c r="U30" s="200">
        <v>1.5</v>
      </c>
      <c r="V30" s="200">
        <f t="shared" si="6"/>
        <v>1.5</v>
      </c>
      <c r="W30" s="262" t="s">
        <v>149</v>
      </c>
      <c r="X30" s="256">
        <v>0</v>
      </c>
      <c r="Y30" s="256">
        <v>0</v>
      </c>
      <c r="Z30" s="256">
        <v>1054</v>
      </c>
      <c r="AA30" s="256">
        <v>1185</v>
      </c>
      <c r="AB30" s="256">
        <v>1139</v>
      </c>
      <c r="AC30" s="201" t="s">
        <v>91</v>
      </c>
      <c r="AD30" s="201" t="s">
        <v>91</v>
      </c>
      <c r="AE30" s="201" t="s">
        <v>91</v>
      </c>
      <c r="AF30" s="202" t="s">
        <v>91</v>
      </c>
      <c r="AG30" s="202">
        <v>32248950</v>
      </c>
      <c r="AH30" s="203">
        <f t="shared" si="9"/>
        <v>1166</v>
      </c>
      <c r="AI30" s="204">
        <f t="shared" si="7"/>
        <v>216.40682999257609</v>
      </c>
      <c r="AJ30" s="205">
        <v>0</v>
      </c>
      <c r="AK30" s="205">
        <v>0</v>
      </c>
      <c r="AL30" s="205">
        <v>1</v>
      </c>
      <c r="AM30" s="205">
        <v>1</v>
      </c>
      <c r="AN30" s="205">
        <v>1</v>
      </c>
      <c r="AO30" s="205">
        <v>0</v>
      </c>
      <c r="AP30" s="256">
        <v>7084041</v>
      </c>
      <c r="AQ30" s="256">
        <f t="shared" si="8"/>
        <v>0</v>
      </c>
      <c r="AR30" s="206"/>
      <c r="AS30" s="207" t="s">
        <v>114</v>
      </c>
      <c r="AV30" s="398" t="s">
        <v>118</v>
      </c>
      <c r="AW30" s="398"/>
      <c r="AY30" s="257"/>
    </row>
    <row r="31" spans="1:51" x14ac:dyDescent="0.25">
      <c r="B31" s="190">
        <v>2.8333333333333299</v>
      </c>
      <c r="C31" s="190">
        <v>0.875000000000004</v>
      </c>
      <c r="D31" s="191">
        <v>10</v>
      </c>
      <c r="E31" s="192">
        <f>D31/1.42</f>
        <v>7.042253521126761</v>
      </c>
      <c r="F31" s="255">
        <v>76</v>
      </c>
      <c r="G31" s="192">
        <f t="shared" si="1"/>
        <v>53.521126760563384</v>
      </c>
      <c r="H31" s="193" t="s">
        <v>89</v>
      </c>
      <c r="I31" s="193">
        <f t="shared" si="2"/>
        <v>50</v>
      </c>
      <c r="J31" s="194">
        <f t="shared" si="13"/>
        <v>51.408450704225352</v>
      </c>
      <c r="K31" s="193">
        <f t="shared" si="12"/>
        <v>55.633802816901408</v>
      </c>
      <c r="L31" s="195">
        <v>18</v>
      </c>
      <c r="M31" s="196" t="s">
        <v>101</v>
      </c>
      <c r="N31" s="196">
        <v>16.100000000000001</v>
      </c>
      <c r="O31" s="197">
        <v>126</v>
      </c>
      <c r="P31" s="197">
        <v>122</v>
      </c>
      <c r="Q31" s="197">
        <v>13398603</v>
      </c>
      <c r="R31" s="198">
        <f t="shared" si="3"/>
        <v>5193</v>
      </c>
      <c r="S31" s="199">
        <f t="shared" si="4"/>
        <v>124.63200000000001</v>
      </c>
      <c r="T31" s="199">
        <f t="shared" si="5"/>
        <v>5.1929999999999996</v>
      </c>
      <c r="U31" s="200">
        <v>1.5</v>
      </c>
      <c r="V31" s="200">
        <f t="shared" si="6"/>
        <v>1.5</v>
      </c>
      <c r="W31" s="262" t="s">
        <v>149</v>
      </c>
      <c r="X31" s="256">
        <v>0</v>
      </c>
      <c r="Y31" s="256">
        <v>0</v>
      </c>
      <c r="Z31" s="256">
        <v>1047</v>
      </c>
      <c r="AA31" s="256">
        <v>1185</v>
      </c>
      <c r="AB31" s="256">
        <v>1139</v>
      </c>
      <c r="AC31" s="201" t="s">
        <v>91</v>
      </c>
      <c r="AD31" s="201" t="s">
        <v>91</v>
      </c>
      <c r="AE31" s="201" t="s">
        <v>91</v>
      </c>
      <c r="AF31" s="202" t="s">
        <v>91</v>
      </c>
      <c r="AG31" s="202">
        <v>32250074</v>
      </c>
      <c r="AH31" s="203">
        <f t="shared" si="9"/>
        <v>1124</v>
      </c>
      <c r="AI31" s="204">
        <f t="shared" si="7"/>
        <v>216.44521471211249</v>
      </c>
      <c r="AJ31" s="205">
        <v>0</v>
      </c>
      <c r="AK31" s="205">
        <v>0</v>
      </c>
      <c r="AL31" s="205">
        <v>1</v>
      </c>
      <c r="AM31" s="205">
        <v>1</v>
      </c>
      <c r="AN31" s="205">
        <v>1</v>
      </c>
      <c r="AO31" s="205">
        <v>0</v>
      </c>
      <c r="AP31" s="256">
        <v>7084041</v>
      </c>
      <c r="AQ31" s="256">
        <f t="shared" si="8"/>
        <v>0</v>
      </c>
      <c r="AR31" s="206"/>
      <c r="AS31" s="207" t="s">
        <v>114</v>
      </c>
      <c r="AV31" s="215" t="s">
        <v>30</v>
      </c>
      <c r="AW31" s="215" t="s">
        <v>75</v>
      </c>
      <c r="AY31" s="257"/>
    </row>
    <row r="32" spans="1:51" x14ac:dyDescent="0.25">
      <c r="B32" s="190">
        <v>2.875</v>
      </c>
      <c r="C32" s="190">
        <v>0.91666666666667096</v>
      </c>
      <c r="D32" s="191">
        <v>15</v>
      </c>
      <c r="E32" s="192">
        <f t="shared" si="0"/>
        <v>10.563380281690142</v>
      </c>
      <c r="F32" s="255">
        <v>76</v>
      </c>
      <c r="G32" s="192">
        <f t="shared" si="1"/>
        <v>53.521126760563384</v>
      </c>
      <c r="H32" s="193" t="s">
        <v>89</v>
      </c>
      <c r="I32" s="193">
        <f t="shared" si="2"/>
        <v>50</v>
      </c>
      <c r="J32" s="194">
        <f t="shared" si="13"/>
        <v>51.408450704225352</v>
      </c>
      <c r="K32" s="193">
        <f t="shared" si="12"/>
        <v>55.633802816901408</v>
      </c>
      <c r="L32" s="195">
        <v>14</v>
      </c>
      <c r="M32" s="196" t="s">
        <v>119</v>
      </c>
      <c r="N32" s="196">
        <v>12.6</v>
      </c>
      <c r="O32" s="197">
        <v>119</v>
      </c>
      <c r="P32" s="197">
        <v>117</v>
      </c>
      <c r="Q32" s="197">
        <v>13403609</v>
      </c>
      <c r="R32" s="198">
        <f>Q32-Q31</f>
        <v>5006</v>
      </c>
      <c r="S32" s="199">
        <f t="shared" si="4"/>
        <v>120.14400000000001</v>
      </c>
      <c r="T32" s="199">
        <f t="shared" si="5"/>
        <v>5.0060000000000002</v>
      </c>
      <c r="U32" s="200">
        <v>1.5</v>
      </c>
      <c r="V32" s="200">
        <f t="shared" si="6"/>
        <v>1.5</v>
      </c>
      <c r="W32" s="262" t="s">
        <v>149</v>
      </c>
      <c r="X32" s="256">
        <v>0</v>
      </c>
      <c r="Y32" s="256">
        <v>0</v>
      </c>
      <c r="Z32" s="256">
        <v>1000</v>
      </c>
      <c r="AA32" s="256">
        <v>1185</v>
      </c>
      <c r="AB32" s="256">
        <v>1049</v>
      </c>
      <c r="AC32" s="201" t="s">
        <v>91</v>
      </c>
      <c r="AD32" s="201" t="s">
        <v>91</v>
      </c>
      <c r="AE32" s="201" t="s">
        <v>91</v>
      </c>
      <c r="AF32" s="202" t="s">
        <v>91</v>
      </c>
      <c r="AG32" s="202">
        <v>32251098</v>
      </c>
      <c r="AH32" s="203">
        <f t="shared" si="9"/>
        <v>1024</v>
      </c>
      <c r="AI32" s="204">
        <f t="shared" si="7"/>
        <v>204.55453455852975</v>
      </c>
      <c r="AJ32" s="205">
        <v>0</v>
      </c>
      <c r="AK32" s="205">
        <v>0</v>
      </c>
      <c r="AL32" s="205">
        <v>1</v>
      </c>
      <c r="AM32" s="205">
        <v>1</v>
      </c>
      <c r="AN32" s="205">
        <v>1</v>
      </c>
      <c r="AO32" s="205">
        <v>0</v>
      </c>
      <c r="AP32" s="256">
        <v>7084041</v>
      </c>
      <c r="AQ32" s="256">
        <f t="shared" si="8"/>
        <v>0</v>
      </c>
      <c r="AR32" s="208"/>
      <c r="AS32" s="207" t="s">
        <v>114</v>
      </c>
      <c r="AV32" s="216">
        <v>1</v>
      </c>
      <c r="AW32" s="216">
        <f>IFERROR(AV32*VLOOKUP(AV31,AV24:AW28,2,FALSE)/VLOOKUP(AW31,AV24:AW28,2,FALSE),"Enter Unit and Value")</f>
        <v>1.4189189189189189</v>
      </c>
      <c r="AY32" s="257"/>
    </row>
    <row r="33" spans="2:51" x14ac:dyDescent="0.25">
      <c r="B33" s="190">
        <v>2.9166666666666701</v>
      </c>
      <c r="C33" s="190">
        <v>0.95833333333333803</v>
      </c>
      <c r="D33" s="191">
        <v>9</v>
      </c>
      <c r="E33" s="192">
        <f t="shared" si="0"/>
        <v>6.3380281690140849</v>
      </c>
      <c r="F33" s="255">
        <v>66</v>
      </c>
      <c r="G33" s="192">
        <f t="shared" si="1"/>
        <v>46.478873239436624</v>
      </c>
      <c r="H33" s="193" t="s">
        <v>89</v>
      </c>
      <c r="I33" s="193">
        <f>J33-(2/1.42)</f>
        <v>41.549295774647888</v>
      </c>
      <c r="J33" s="194">
        <f t="shared" ref="J33:J34" si="14">(F33-5)/1.42</f>
        <v>42.95774647887324</v>
      </c>
      <c r="K33" s="193">
        <f t="shared" si="12"/>
        <v>47.183098591549296</v>
      </c>
      <c r="L33" s="195">
        <v>14</v>
      </c>
      <c r="M33" s="196" t="s">
        <v>119</v>
      </c>
      <c r="N33" s="196">
        <v>11.9</v>
      </c>
      <c r="O33" s="197">
        <v>122</v>
      </c>
      <c r="P33" s="197">
        <v>104</v>
      </c>
      <c r="Q33" s="197">
        <v>13407895</v>
      </c>
      <c r="R33" s="198">
        <f t="shared" si="3"/>
        <v>4286</v>
      </c>
      <c r="S33" s="199">
        <f t="shared" si="4"/>
        <v>102.864</v>
      </c>
      <c r="T33" s="199">
        <f t="shared" si="5"/>
        <v>4.2859999999999996</v>
      </c>
      <c r="U33" s="200">
        <v>2.2999999999999998</v>
      </c>
      <c r="V33" s="200">
        <f t="shared" si="6"/>
        <v>2.2999999999999998</v>
      </c>
      <c r="W33" s="262" t="s">
        <v>132</v>
      </c>
      <c r="X33" s="256">
        <v>0</v>
      </c>
      <c r="Y33" s="256">
        <v>0</v>
      </c>
      <c r="Z33" s="256">
        <v>1089</v>
      </c>
      <c r="AA33" s="256">
        <v>0</v>
      </c>
      <c r="AB33" s="256">
        <v>1110</v>
      </c>
      <c r="AC33" s="201" t="s">
        <v>91</v>
      </c>
      <c r="AD33" s="201" t="s">
        <v>91</v>
      </c>
      <c r="AE33" s="201" t="s">
        <v>91</v>
      </c>
      <c r="AF33" s="202" t="s">
        <v>91</v>
      </c>
      <c r="AG33" s="202">
        <v>32251858</v>
      </c>
      <c r="AH33" s="203">
        <f t="shared" si="9"/>
        <v>760</v>
      </c>
      <c r="AI33" s="204">
        <f t="shared" si="7"/>
        <v>177.32151189920674</v>
      </c>
      <c r="AJ33" s="205">
        <v>0</v>
      </c>
      <c r="AK33" s="205">
        <v>0</v>
      </c>
      <c r="AL33" s="205">
        <v>1</v>
      </c>
      <c r="AM33" s="205">
        <v>0</v>
      </c>
      <c r="AN33" s="205">
        <v>1</v>
      </c>
      <c r="AO33" s="205">
        <v>0.3</v>
      </c>
      <c r="AP33" s="256">
        <v>7084733</v>
      </c>
      <c r="AQ33" s="256">
        <f t="shared" si="8"/>
        <v>692</v>
      </c>
      <c r="AR33" s="206"/>
      <c r="AS33" s="207" t="s">
        <v>114</v>
      </c>
      <c r="AY33" s="257"/>
    </row>
    <row r="34" spans="2:51" x14ac:dyDescent="0.25">
      <c r="B34" s="190">
        <v>2.9583333333333299</v>
      </c>
      <c r="C34" s="190">
        <v>1</v>
      </c>
      <c r="D34" s="191">
        <v>13</v>
      </c>
      <c r="E34" s="192">
        <f t="shared" si="0"/>
        <v>9.1549295774647899</v>
      </c>
      <c r="F34" s="255">
        <v>66</v>
      </c>
      <c r="G34" s="192">
        <f t="shared" si="1"/>
        <v>46.478873239436624</v>
      </c>
      <c r="H34" s="193" t="s">
        <v>89</v>
      </c>
      <c r="I34" s="193">
        <f t="shared" si="2"/>
        <v>41.549295774647888</v>
      </c>
      <c r="J34" s="194">
        <f t="shared" si="14"/>
        <v>42.95774647887324</v>
      </c>
      <c r="K34" s="193">
        <f t="shared" si="12"/>
        <v>47.183098591549296</v>
      </c>
      <c r="L34" s="195">
        <v>14</v>
      </c>
      <c r="M34" s="196" t="s">
        <v>119</v>
      </c>
      <c r="N34" s="217">
        <v>11.5</v>
      </c>
      <c r="O34" s="197">
        <v>119</v>
      </c>
      <c r="P34" s="197">
        <v>98</v>
      </c>
      <c r="Q34" s="197">
        <v>13411909</v>
      </c>
      <c r="R34" s="198">
        <f t="shared" si="3"/>
        <v>4014</v>
      </c>
      <c r="S34" s="199">
        <f t="shared" si="4"/>
        <v>96.335999999999999</v>
      </c>
      <c r="T34" s="199">
        <f t="shared" si="5"/>
        <v>4.0140000000000002</v>
      </c>
      <c r="U34" s="200">
        <v>3.3</v>
      </c>
      <c r="V34" s="200">
        <f t="shared" si="6"/>
        <v>3.3</v>
      </c>
      <c r="W34" s="262" t="s">
        <v>132</v>
      </c>
      <c r="X34" s="256">
        <v>0</v>
      </c>
      <c r="Y34" s="256">
        <v>0</v>
      </c>
      <c r="Z34" s="256">
        <v>1040</v>
      </c>
      <c r="AA34" s="256">
        <v>0</v>
      </c>
      <c r="AB34" s="256">
        <v>1049</v>
      </c>
      <c r="AC34" s="201" t="s">
        <v>91</v>
      </c>
      <c r="AD34" s="201" t="s">
        <v>91</v>
      </c>
      <c r="AE34" s="201" t="s">
        <v>91</v>
      </c>
      <c r="AF34" s="202" t="s">
        <v>91</v>
      </c>
      <c r="AG34" s="202">
        <v>32252530</v>
      </c>
      <c r="AH34" s="203">
        <f t="shared" si="9"/>
        <v>672</v>
      </c>
      <c r="AI34" s="204">
        <f t="shared" si="7"/>
        <v>167.41405082212256</v>
      </c>
      <c r="AJ34" s="205">
        <v>0</v>
      </c>
      <c r="AK34" s="205">
        <v>0</v>
      </c>
      <c r="AL34" s="205">
        <v>1</v>
      </c>
      <c r="AM34" s="205">
        <v>0</v>
      </c>
      <c r="AN34" s="205">
        <v>1</v>
      </c>
      <c r="AO34" s="205">
        <v>0.3</v>
      </c>
      <c r="AP34" s="256">
        <v>7085613</v>
      </c>
      <c r="AQ34" s="256">
        <f t="shared" si="8"/>
        <v>880</v>
      </c>
      <c r="AR34" s="206"/>
      <c r="AS34" s="207" t="s">
        <v>114</v>
      </c>
      <c r="AV34" s="212" t="s">
        <v>120</v>
      </c>
      <c r="AW34" s="218" t="s">
        <v>31</v>
      </c>
      <c r="AY34" s="257"/>
    </row>
    <row r="35" spans="2:51" x14ac:dyDescent="0.25">
      <c r="B35" s="219"/>
      <c r="C35" s="220"/>
      <c r="D35" s="219"/>
      <c r="E35" s="221"/>
      <c r="F35" s="221"/>
      <c r="G35" s="222"/>
      <c r="H35" s="223"/>
      <c r="I35" s="221"/>
      <c r="J35" s="221"/>
      <c r="K35" s="222"/>
      <c r="L35" s="399" t="s">
        <v>121</v>
      </c>
      <c r="M35" s="400"/>
      <c r="N35" s="401"/>
      <c r="O35" s="224"/>
      <c r="P35" s="224">
        <f>AVERAGE(P11:P34)</f>
        <v>124.16666666666667</v>
      </c>
      <c r="Q35" s="225">
        <f>Q34-Q10</f>
        <v>124353</v>
      </c>
      <c r="R35" s="226">
        <f>SUM(R11:R34)</f>
        <v>124353</v>
      </c>
      <c r="S35" s="227">
        <f>AVERAGE(S11:S34)</f>
        <v>124.35299999999999</v>
      </c>
      <c r="T35" s="227">
        <f>SUM(T11:T34)</f>
        <v>124.35300000000002</v>
      </c>
      <c r="U35" s="223"/>
      <c r="V35" s="223"/>
      <c r="W35" s="213"/>
      <c r="X35" s="228"/>
      <c r="Y35" s="229"/>
      <c r="Z35" s="229"/>
      <c r="AA35" s="229"/>
      <c r="AB35" s="230"/>
      <c r="AC35" s="228"/>
      <c r="AD35" s="229"/>
      <c r="AE35" s="230"/>
      <c r="AF35" s="231"/>
      <c r="AG35" s="232">
        <f>AG34-AG10</f>
        <v>25812</v>
      </c>
      <c r="AH35" s="233">
        <f>SUM(AH11:AH34)</f>
        <v>25812</v>
      </c>
      <c r="AI35" s="234">
        <f>$AH$35/$T35</f>
        <v>207.57038430918431</v>
      </c>
      <c r="AJ35" s="231"/>
      <c r="AK35" s="235"/>
      <c r="AL35" s="235"/>
      <c r="AM35" s="235"/>
      <c r="AN35" s="236"/>
      <c r="AO35" s="237"/>
      <c r="AP35" s="238"/>
      <c r="AQ35" s="239">
        <f>SUM(AQ11:AQ34)</f>
        <v>6636</v>
      </c>
      <c r="AR35" s="240" t="e">
        <f>AVERAGE(AR11:AR34)</f>
        <v>#DIV/0!</v>
      </c>
      <c r="AS35" s="237"/>
      <c r="AV35" s="241" t="s">
        <v>31</v>
      </c>
      <c r="AW35" s="241">
        <v>1</v>
      </c>
      <c r="AY35" s="257"/>
    </row>
    <row r="36" spans="2:51" x14ac:dyDescent="0.25">
      <c r="B36" s="242"/>
      <c r="C36" s="242"/>
      <c r="D36" s="242"/>
      <c r="E36" s="243"/>
      <c r="F36" s="243"/>
      <c r="G36" s="243"/>
      <c r="H36" s="243"/>
      <c r="I36" s="244"/>
      <c r="J36" s="244"/>
      <c r="K36" s="244"/>
      <c r="L36" s="254"/>
      <c r="M36" s="254"/>
      <c r="N36" s="254"/>
      <c r="O36" s="254"/>
      <c r="P36" s="254"/>
      <c r="Q36" s="254"/>
      <c r="R36" s="254"/>
      <c r="S36" s="254"/>
      <c r="T36" s="254"/>
      <c r="U36" s="245"/>
      <c r="V36" s="245"/>
      <c r="W36" s="254"/>
      <c r="X36" s="254"/>
      <c r="Y36" s="254"/>
      <c r="Z36" s="258"/>
      <c r="AA36" s="254"/>
      <c r="AB36" s="254"/>
      <c r="AC36" s="254"/>
      <c r="AD36" s="254"/>
      <c r="AE36" s="254"/>
      <c r="AH36" s="246"/>
      <c r="AM36" s="254"/>
      <c r="AN36" s="254"/>
      <c r="AO36" s="254"/>
      <c r="AP36" s="254"/>
      <c r="AQ36" s="254"/>
      <c r="AR36" s="254"/>
      <c r="AV36" s="241" t="s">
        <v>122</v>
      </c>
      <c r="AW36" s="241">
        <v>41.67</v>
      </c>
      <c r="AY36" s="257"/>
    </row>
    <row r="37" spans="2:51" x14ac:dyDescent="0.25">
      <c r="B37" s="275" t="s">
        <v>123</v>
      </c>
      <c r="C37" s="275"/>
      <c r="D37" s="275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58"/>
      <c r="X37" s="258"/>
      <c r="Y37" s="258"/>
      <c r="Z37" s="258"/>
      <c r="AA37" s="258"/>
      <c r="AB37" s="258"/>
      <c r="AC37" s="258"/>
      <c r="AD37" s="258"/>
      <c r="AE37" s="258"/>
      <c r="AM37" s="169"/>
      <c r="AN37" s="254"/>
      <c r="AO37" s="254"/>
      <c r="AP37" s="254"/>
      <c r="AQ37" s="254"/>
      <c r="AR37" s="258"/>
      <c r="AV37" s="241" t="s">
        <v>124</v>
      </c>
      <c r="AW37" s="241">
        <v>11.574999999999999</v>
      </c>
      <c r="AY37" s="257"/>
    </row>
    <row r="38" spans="2:51" x14ac:dyDescent="0.25">
      <c r="B38" s="295" t="s">
        <v>170</v>
      </c>
      <c r="C38" s="275"/>
      <c r="D38" s="275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58"/>
      <c r="X38" s="258"/>
      <c r="Y38" s="258"/>
      <c r="Z38" s="258"/>
      <c r="AA38" s="258"/>
      <c r="AB38" s="258"/>
      <c r="AC38" s="258"/>
      <c r="AD38" s="258"/>
      <c r="AE38" s="258"/>
      <c r="AM38" s="169"/>
      <c r="AN38" s="254"/>
      <c r="AO38" s="254"/>
      <c r="AP38" s="254"/>
      <c r="AQ38" s="254"/>
      <c r="AR38" s="258"/>
      <c r="AV38" s="247"/>
      <c r="AW38" s="247"/>
      <c r="AY38" s="257"/>
    </row>
    <row r="39" spans="2:51" x14ac:dyDescent="0.25">
      <c r="B39" s="273" t="s">
        <v>131</v>
      </c>
      <c r="C39" s="264"/>
      <c r="D39" s="264"/>
      <c r="E39" s="264"/>
      <c r="F39" s="264"/>
      <c r="G39" s="264"/>
      <c r="H39" s="264"/>
      <c r="I39" s="265"/>
      <c r="J39" s="265"/>
      <c r="K39" s="265"/>
      <c r="L39" s="265"/>
      <c r="M39" s="265"/>
      <c r="N39" s="265"/>
      <c r="O39" s="265"/>
      <c r="P39" s="265"/>
      <c r="Q39" s="265"/>
      <c r="R39" s="265"/>
      <c r="S39" s="263"/>
      <c r="T39" s="263"/>
      <c r="U39" s="263"/>
      <c r="V39" s="263"/>
      <c r="W39" s="258"/>
      <c r="X39" s="258"/>
      <c r="Y39" s="258"/>
      <c r="Z39" s="258"/>
      <c r="AA39" s="258"/>
      <c r="AB39" s="258"/>
      <c r="AC39" s="258"/>
      <c r="AD39" s="258"/>
      <c r="AE39" s="258"/>
      <c r="AM39" s="169"/>
      <c r="AN39" s="254"/>
      <c r="AO39" s="254"/>
      <c r="AP39" s="254"/>
      <c r="AQ39" s="254"/>
      <c r="AR39" s="258"/>
      <c r="AV39" s="247"/>
      <c r="AW39" s="247"/>
      <c r="AY39" s="257"/>
    </row>
    <row r="40" spans="2:51" x14ac:dyDescent="0.25">
      <c r="B40" s="276" t="s">
        <v>141</v>
      </c>
      <c r="C40" s="264"/>
      <c r="D40" s="264"/>
      <c r="E40" s="264"/>
      <c r="F40" s="264"/>
      <c r="G40" s="264"/>
      <c r="H40" s="264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3"/>
      <c r="T40" s="263"/>
      <c r="U40" s="263"/>
      <c r="V40" s="263"/>
      <c r="W40" s="258"/>
      <c r="X40" s="258"/>
      <c r="Y40" s="258"/>
      <c r="Z40" s="258"/>
      <c r="AA40" s="258"/>
      <c r="AB40" s="258"/>
      <c r="AC40" s="258"/>
      <c r="AD40" s="258"/>
      <c r="AE40" s="258"/>
      <c r="AM40" s="169"/>
      <c r="AN40" s="254"/>
      <c r="AO40" s="254"/>
      <c r="AP40" s="254"/>
      <c r="AQ40" s="254"/>
      <c r="AR40" s="258"/>
      <c r="AV40" s="247"/>
      <c r="AW40" s="247"/>
      <c r="AY40" s="257"/>
    </row>
    <row r="41" spans="2:51" x14ac:dyDescent="0.25">
      <c r="B41" s="268" t="s">
        <v>203</v>
      </c>
      <c r="C41" s="264"/>
      <c r="D41" s="264"/>
      <c r="E41" s="264"/>
      <c r="F41" s="264"/>
      <c r="G41" s="264"/>
      <c r="H41" s="264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9"/>
      <c r="T41" s="269"/>
      <c r="U41" s="269"/>
      <c r="V41" s="269"/>
      <c r="W41" s="258"/>
      <c r="X41" s="258"/>
      <c r="Y41" s="258"/>
      <c r="Z41" s="258"/>
      <c r="AA41" s="258"/>
      <c r="AB41" s="258"/>
      <c r="AC41" s="258"/>
      <c r="AD41" s="258"/>
      <c r="AE41" s="258"/>
      <c r="AM41" s="259"/>
      <c r="AN41" s="259"/>
      <c r="AO41" s="259"/>
      <c r="AP41" s="259"/>
      <c r="AQ41" s="259"/>
      <c r="AR41" s="259"/>
      <c r="AS41" s="260"/>
      <c r="AV41" s="257"/>
      <c r="AW41" s="145"/>
      <c r="AX41" s="145"/>
      <c r="AY41" s="145"/>
    </row>
    <row r="42" spans="2:51" x14ac:dyDescent="0.25">
      <c r="B42" s="276" t="s">
        <v>126</v>
      </c>
      <c r="C42" s="264"/>
      <c r="D42" s="264"/>
      <c r="E42" s="274"/>
      <c r="F42" s="274"/>
      <c r="G42" s="274"/>
      <c r="H42" s="264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9"/>
      <c r="T42" s="269"/>
      <c r="U42" s="269"/>
      <c r="V42" s="269"/>
      <c r="W42" s="258"/>
      <c r="X42" s="258"/>
      <c r="Y42" s="258"/>
      <c r="Z42" s="258"/>
      <c r="AA42" s="258"/>
      <c r="AB42" s="258"/>
      <c r="AC42" s="258"/>
      <c r="AD42" s="258"/>
      <c r="AE42" s="258"/>
      <c r="AM42" s="259"/>
      <c r="AN42" s="259"/>
      <c r="AO42" s="259"/>
      <c r="AP42" s="259"/>
      <c r="AQ42" s="259"/>
      <c r="AR42" s="259"/>
      <c r="AS42" s="260"/>
      <c r="AV42" s="257"/>
      <c r="AW42" s="145"/>
      <c r="AX42" s="145"/>
      <c r="AY42" s="145"/>
    </row>
    <row r="43" spans="2:51" x14ac:dyDescent="0.25">
      <c r="B43" s="270" t="s">
        <v>204</v>
      </c>
      <c r="C43" s="264"/>
      <c r="D43" s="264"/>
      <c r="E43" s="264"/>
      <c r="F43" s="264"/>
      <c r="G43" s="264"/>
      <c r="H43" s="264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9"/>
      <c r="T43" s="269"/>
      <c r="U43" s="269"/>
      <c r="V43" s="269"/>
      <c r="W43" s="258"/>
      <c r="X43" s="258"/>
      <c r="Y43" s="258"/>
      <c r="Z43" s="258"/>
      <c r="AA43" s="258"/>
      <c r="AB43" s="258"/>
      <c r="AC43" s="258"/>
      <c r="AD43" s="258"/>
      <c r="AE43" s="258"/>
      <c r="AM43" s="259"/>
      <c r="AN43" s="259"/>
      <c r="AO43" s="259"/>
      <c r="AP43" s="259"/>
      <c r="AQ43" s="259"/>
      <c r="AR43" s="259"/>
      <c r="AS43" s="260"/>
      <c r="AV43" s="257"/>
      <c r="AW43" s="145"/>
      <c r="AX43" s="145"/>
      <c r="AY43" s="145"/>
    </row>
    <row r="44" spans="2:51" x14ac:dyDescent="0.25">
      <c r="B44" s="276" t="s">
        <v>127</v>
      </c>
      <c r="C44" s="264"/>
      <c r="D44" s="264"/>
      <c r="E44" s="264"/>
      <c r="F44" s="264"/>
      <c r="G44" s="264"/>
      <c r="H44" s="264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9"/>
      <c r="T44" s="269"/>
      <c r="U44" s="269"/>
      <c r="V44" s="269"/>
      <c r="W44" s="258"/>
      <c r="X44" s="258"/>
      <c r="Y44" s="258"/>
      <c r="Z44" s="258"/>
      <c r="AA44" s="258"/>
      <c r="AB44" s="258"/>
      <c r="AC44" s="258"/>
      <c r="AD44" s="258"/>
      <c r="AE44" s="258"/>
      <c r="AM44" s="259"/>
      <c r="AN44" s="259"/>
      <c r="AO44" s="259"/>
      <c r="AP44" s="259"/>
      <c r="AQ44" s="259"/>
      <c r="AR44" s="259"/>
      <c r="AS44" s="260"/>
      <c r="AV44" s="257"/>
      <c r="AW44" s="145"/>
      <c r="AX44" s="145"/>
      <c r="AY44" s="145"/>
    </row>
    <row r="45" spans="2:51" x14ac:dyDescent="0.25">
      <c r="B45" s="267" t="s">
        <v>128</v>
      </c>
      <c r="C45" s="264"/>
      <c r="D45" s="264"/>
      <c r="E45" s="264"/>
      <c r="F45" s="264"/>
      <c r="G45" s="264"/>
      <c r="H45" s="264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9"/>
      <c r="T45" s="269"/>
      <c r="U45" s="269"/>
      <c r="V45" s="269"/>
      <c r="W45" s="258"/>
      <c r="X45" s="258"/>
      <c r="Y45" s="258"/>
      <c r="Z45" s="258"/>
      <c r="AA45" s="258"/>
      <c r="AB45" s="258"/>
      <c r="AC45" s="258"/>
      <c r="AD45" s="258"/>
      <c r="AE45" s="258"/>
      <c r="AM45" s="259"/>
      <c r="AN45" s="259"/>
      <c r="AO45" s="259"/>
      <c r="AP45" s="259"/>
      <c r="AQ45" s="259"/>
      <c r="AR45" s="259"/>
      <c r="AS45" s="260"/>
      <c r="AV45" s="257"/>
      <c r="AW45" s="145"/>
      <c r="AX45" s="145"/>
      <c r="AY45" s="145"/>
    </row>
    <row r="46" spans="2:51" x14ac:dyDescent="0.25">
      <c r="B46" s="267" t="s">
        <v>205</v>
      </c>
      <c r="C46" s="264"/>
      <c r="D46" s="264"/>
      <c r="E46" s="264"/>
      <c r="F46" s="264"/>
      <c r="G46" s="264"/>
      <c r="H46" s="264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9"/>
      <c r="T46" s="269"/>
      <c r="U46" s="269"/>
      <c r="V46" s="269"/>
      <c r="W46" s="258"/>
      <c r="X46" s="258"/>
      <c r="Y46" s="258"/>
      <c r="Z46" s="258"/>
      <c r="AA46" s="258"/>
      <c r="AB46" s="258"/>
      <c r="AC46" s="258"/>
      <c r="AD46" s="258"/>
      <c r="AE46" s="258"/>
      <c r="AM46" s="259"/>
      <c r="AN46" s="259"/>
      <c r="AO46" s="259"/>
      <c r="AP46" s="259"/>
      <c r="AQ46" s="259"/>
      <c r="AR46" s="259"/>
      <c r="AS46" s="260"/>
      <c r="AV46" s="257"/>
      <c r="AW46" s="145"/>
      <c r="AX46" s="145"/>
      <c r="AY46" s="145"/>
    </row>
    <row r="47" spans="2:51" x14ac:dyDescent="0.25">
      <c r="B47" s="276" t="s">
        <v>206</v>
      </c>
      <c r="C47" s="264"/>
      <c r="D47" s="264"/>
      <c r="E47" s="264"/>
      <c r="F47" s="264"/>
      <c r="G47" s="264"/>
      <c r="H47" s="264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9"/>
      <c r="U47" s="269"/>
      <c r="V47" s="269"/>
      <c r="W47" s="258"/>
      <c r="X47" s="258"/>
      <c r="Y47" s="258"/>
      <c r="Z47" s="258"/>
      <c r="AA47" s="258"/>
      <c r="AB47" s="258"/>
      <c r="AC47" s="258"/>
      <c r="AD47" s="258"/>
      <c r="AE47" s="258"/>
      <c r="AM47" s="259"/>
      <c r="AN47" s="259"/>
      <c r="AO47" s="259"/>
      <c r="AP47" s="259"/>
      <c r="AQ47" s="259"/>
      <c r="AR47" s="259"/>
      <c r="AS47" s="260"/>
      <c r="AV47" s="257"/>
      <c r="AW47" s="145"/>
      <c r="AX47" s="145"/>
      <c r="AY47" s="145"/>
    </row>
    <row r="48" spans="2:51" x14ac:dyDescent="0.25">
      <c r="B48" s="276" t="s">
        <v>137</v>
      </c>
      <c r="C48" s="264"/>
      <c r="D48" s="264"/>
      <c r="E48" s="264"/>
      <c r="F48" s="264"/>
      <c r="G48" s="264"/>
      <c r="H48" s="264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9"/>
      <c r="U48" s="269"/>
      <c r="V48" s="269"/>
      <c r="W48" s="258"/>
      <c r="X48" s="258"/>
      <c r="Y48" s="258"/>
      <c r="Z48" s="258"/>
      <c r="AA48" s="258"/>
      <c r="AB48" s="258"/>
      <c r="AC48" s="258"/>
      <c r="AD48" s="258"/>
      <c r="AE48" s="258"/>
      <c r="AM48" s="259"/>
      <c r="AN48" s="259"/>
      <c r="AO48" s="259"/>
      <c r="AP48" s="259"/>
      <c r="AQ48" s="259"/>
      <c r="AR48" s="259"/>
      <c r="AS48" s="260"/>
      <c r="AV48" s="257"/>
      <c r="AW48" s="145"/>
      <c r="AX48" s="145"/>
      <c r="AY48" s="145"/>
    </row>
    <row r="49" spans="2:51" x14ac:dyDescent="0.25">
      <c r="B49" s="267" t="s">
        <v>154</v>
      </c>
      <c r="C49" s="264"/>
      <c r="D49" s="264"/>
      <c r="E49" s="264"/>
      <c r="F49" s="264"/>
      <c r="G49" s="264"/>
      <c r="H49" s="264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71"/>
      <c r="T49" s="269"/>
      <c r="U49" s="269"/>
      <c r="V49" s="269"/>
      <c r="W49" s="258"/>
      <c r="X49" s="258"/>
      <c r="Y49" s="258"/>
      <c r="Z49" s="258"/>
      <c r="AA49" s="258"/>
      <c r="AB49" s="258"/>
      <c r="AC49" s="258"/>
      <c r="AD49" s="258"/>
      <c r="AE49" s="258"/>
      <c r="AM49" s="259"/>
      <c r="AN49" s="259"/>
      <c r="AO49" s="259"/>
      <c r="AP49" s="259"/>
      <c r="AQ49" s="259"/>
      <c r="AR49" s="259"/>
      <c r="AS49" s="260"/>
      <c r="AV49" s="257"/>
      <c r="AW49" s="145"/>
      <c r="AX49" s="145"/>
      <c r="AY49" s="145"/>
    </row>
    <row r="50" spans="2:51" x14ac:dyDescent="0.25">
      <c r="B50" s="276" t="s">
        <v>138</v>
      </c>
      <c r="C50" s="264"/>
      <c r="D50" s="264"/>
      <c r="E50" s="264"/>
      <c r="F50" s="264"/>
      <c r="G50" s="264"/>
      <c r="H50" s="264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71"/>
      <c r="T50" s="269"/>
      <c r="U50" s="269"/>
      <c r="V50" s="269"/>
      <c r="W50" s="258"/>
      <c r="X50" s="258"/>
      <c r="Y50" s="258"/>
      <c r="Z50" s="258"/>
      <c r="AA50" s="258"/>
      <c r="AB50" s="258"/>
      <c r="AC50" s="258"/>
      <c r="AD50" s="258"/>
      <c r="AE50" s="258"/>
      <c r="AM50" s="259"/>
      <c r="AN50" s="259"/>
      <c r="AO50" s="259"/>
      <c r="AP50" s="259"/>
      <c r="AQ50" s="259"/>
      <c r="AR50" s="259"/>
      <c r="AS50" s="260"/>
      <c r="AV50" s="257"/>
      <c r="AW50" s="145"/>
      <c r="AX50" s="145"/>
      <c r="AY50" s="145"/>
    </row>
    <row r="51" spans="2:51" x14ac:dyDescent="0.25">
      <c r="B51" s="284" t="s">
        <v>139</v>
      </c>
      <c r="C51" s="264"/>
      <c r="D51" s="264"/>
      <c r="E51" s="264"/>
      <c r="F51" s="264"/>
      <c r="G51" s="264"/>
      <c r="H51" s="264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9"/>
      <c r="U51" s="269"/>
      <c r="V51" s="269"/>
      <c r="W51" s="258"/>
      <c r="X51" s="258"/>
      <c r="Y51" s="258"/>
      <c r="Z51" s="258"/>
      <c r="AA51" s="258"/>
      <c r="AB51" s="258"/>
      <c r="AC51" s="258"/>
      <c r="AD51" s="258"/>
      <c r="AE51" s="258"/>
      <c r="AM51" s="259"/>
      <c r="AN51" s="259"/>
      <c r="AO51" s="259"/>
      <c r="AP51" s="259"/>
      <c r="AQ51" s="259"/>
      <c r="AR51" s="259"/>
      <c r="AS51" s="260"/>
      <c r="AV51" s="257"/>
      <c r="AW51" s="145"/>
      <c r="AX51" s="145"/>
      <c r="AY51" s="145"/>
    </row>
    <row r="52" spans="2:51" x14ac:dyDescent="0.25">
      <c r="B52" s="270" t="s">
        <v>207</v>
      </c>
      <c r="C52" s="264"/>
      <c r="D52" s="264"/>
      <c r="E52" s="264"/>
      <c r="F52" s="264"/>
      <c r="G52" s="264"/>
      <c r="H52" s="264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9"/>
      <c r="U52" s="269"/>
      <c r="V52" s="269"/>
      <c r="W52" s="258"/>
      <c r="X52" s="258"/>
      <c r="Y52" s="258"/>
      <c r="Z52" s="258"/>
      <c r="AA52" s="258"/>
      <c r="AB52" s="258"/>
      <c r="AC52" s="258"/>
      <c r="AD52" s="258"/>
      <c r="AE52" s="258"/>
      <c r="AM52" s="259"/>
      <c r="AN52" s="259"/>
      <c r="AO52" s="259"/>
      <c r="AP52" s="259"/>
      <c r="AQ52" s="259"/>
      <c r="AR52" s="259"/>
      <c r="AS52" s="260"/>
      <c r="AV52" s="257"/>
      <c r="AW52" s="145"/>
      <c r="AX52" s="145"/>
      <c r="AY52" s="145"/>
    </row>
    <row r="53" spans="2:51" x14ac:dyDescent="0.25">
      <c r="B53" s="277" t="s">
        <v>208</v>
      </c>
      <c r="C53" s="264"/>
      <c r="D53" s="264"/>
      <c r="E53" s="264"/>
      <c r="F53" s="264"/>
      <c r="G53" s="264"/>
      <c r="H53" s="264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71"/>
      <c r="U53" s="271"/>
      <c r="V53" s="271"/>
      <c r="W53" s="258"/>
      <c r="X53" s="258"/>
      <c r="Y53" s="258"/>
      <c r="Z53" s="258"/>
      <c r="AA53" s="258"/>
      <c r="AB53" s="258"/>
      <c r="AC53" s="258"/>
      <c r="AD53" s="258"/>
      <c r="AE53" s="258"/>
      <c r="AM53" s="259"/>
      <c r="AN53" s="259"/>
      <c r="AO53" s="259"/>
      <c r="AP53" s="259"/>
      <c r="AQ53" s="259"/>
      <c r="AR53" s="259"/>
      <c r="AS53" s="260"/>
      <c r="AV53" s="257"/>
      <c r="AW53" s="145"/>
      <c r="AX53" s="145"/>
      <c r="AY53" s="145"/>
    </row>
    <row r="54" spans="2:51" x14ac:dyDescent="0.25">
      <c r="B54" s="270" t="s">
        <v>209</v>
      </c>
      <c r="C54" s="264"/>
      <c r="D54" s="264"/>
      <c r="E54" s="264"/>
      <c r="F54" s="264"/>
      <c r="G54" s="264"/>
      <c r="H54" s="264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71"/>
      <c r="U54" s="250"/>
      <c r="V54" s="250"/>
      <c r="W54" s="258"/>
      <c r="X54" s="258"/>
      <c r="Y54" s="258"/>
      <c r="Z54" s="258"/>
      <c r="AA54" s="258"/>
      <c r="AB54" s="258"/>
      <c r="AC54" s="258"/>
      <c r="AD54" s="258"/>
      <c r="AE54" s="258"/>
      <c r="AM54" s="259"/>
      <c r="AN54" s="259"/>
      <c r="AO54" s="259"/>
      <c r="AP54" s="259"/>
      <c r="AQ54" s="259"/>
      <c r="AR54" s="259"/>
      <c r="AS54" s="260"/>
      <c r="AV54" s="257"/>
      <c r="AW54" s="145"/>
      <c r="AX54" s="145"/>
      <c r="AY54" s="145"/>
    </row>
    <row r="55" spans="2:51" x14ac:dyDescent="0.25">
      <c r="B55" s="276" t="s">
        <v>176</v>
      </c>
      <c r="C55" s="264"/>
      <c r="D55" s="264"/>
      <c r="E55" s="264"/>
      <c r="F55" s="264"/>
      <c r="G55" s="264"/>
      <c r="H55" s="264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71"/>
      <c r="U55" s="250"/>
      <c r="V55" s="250"/>
      <c r="W55" s="258"/>
      <c r="X55" s="258"/>
      <c r="Y55" s="258"/>
      <c r="Z55" s="258"/>
      <c r="AA55" s="258"/>
      <c r="AB55" s="258"/>
      <c r="AC55" s="258"/>
      <c r="AD55" s="258"/>
      <c r="AE55" s="258"/>
      <c r="AM55" s="259"/>
      <c r="AN55" s="259"/>
      <c r="AO55" s="259"/>
      <c r="AP55" s="259"/>
      <c r="AQ55" s="259"/>
      <c r="AR55" s="259"/>
      <c r="AS55" s="260"/>
      <c r="AV55" s="257"/>
      <c r="AW55" s="145"/>
      <c r="AX55" s="145"/>
      <c r="AY55" s="145"/>
    </row>
    <row r="56" spans="2:51" x14ac:dyDescent="0.25">
      <c r="B56" s="272" t="s">
        <v>140</v>
      </c>
      <c r="C56" s="264"/>
      <c r="D56" s="264"/>
      <c r="E56" s="264"/>
      <c r="F56" s="264"/>
      <c r="G56" s="264"/>
      <c r="H56" s="264"/>
      <c r="I56" s="264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71"/>
      <c r="U56" s="250"/>
      <c r="V56" s="250"/>
      <c r="W56" s="258"/>
      <c r="X56" s="258"/>
      <c r="Y56" s="258"/>
      <c r="Z56" s="258"/>
      <c r="AA56" s="258"/>
      <c r="AB56" s="258"/>
      <c r="AC56" s="258"/>
      <c r="AD56" s="258"/>
      <c r="AE56" s="258"/>
      <c r="AM56" s="259"/>
      <c r="AN56" s="259"/>
      <c r="AO56" s="259"/>
      <c r="AP56" s="259"/>
      <c r="AQ56" s="259"/>
      <c r="AR56" s="259"/>
      <c r="AS56" s="260"/>
      <c r="AV56" s="257"/>
      <c r="AW56" s="145"/>
      <c r="AX56" s="145"/>
      <c r="AY56" s="145"/>
    </row>
    <row r="57" spans="2:51" x14ac:dyDescent="0.25">
      <c r="B57" s="277" t="s">
        <v>148</v>
      </c>
      <c r="C57" s="267"/>
      <c r="D57" s="264"/>
      <c r="E57" s="264"/>
      <c r="F57" s="264"/>
      <c r="G57" s="264"/>
      <c r="H57" s="264"/>
      <c r="I57" s="264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71"/>
      <c r="U57" s="250"/>
      <c r="V57" s="250"/>
      <c r="W57" s="258"/>
      <c r="X57" s="258"/>
      <c r="Y57" s="258"/>
      <c r="Z57" s="258"/>
      <c r="AA57" s="258"/>
      <c r="AB57" s="258"/>
      <c r="AC57" s="258"/>
      <c r="AD57" s="258"/>
      <c r="AE57" s="258"/>
      <c r="AM57" s="259"/>
      <c r="AN57" s="259"/>
      <c r="AO57" s="259"/>
      <c r="AP57" s="259"/>
      <c r="AQ57" s="259"/>
      <c r="AR57" s="259"/>
      <c r="AS57" s="260"/>
      <c r="AV57" s="257"/>
      <c r="AW57" s="145"/>
      <c r="AX57" s="145"/>
      <c r="AY57" s="145"/>
    </row>
    <row r="58" spans="2:51" x14ac:dyDescent="0.25">
      <c r="B58" s="277" t="s">
        <v>130</v>
      </c>
      <c r="C58" s="267"/>
      <c r="D58" s="264"/>
      <c r="E58" s="264"/>
      <c r="F58" s="264"/>
      <c r="G58" s="264"/>
      <c r="H58" s="264"/>
      <c r="I58" s="264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71"/>
      <c r="U58" s="250"/>
      <c r="V58" s="250"/>
      <c r="W58" s="258"/>
      <c r="X58" s="258"/>
      <c r="Y58" s="258"/>
      <c r="Z58" s="252"/>
      <c r="AA58" s="258"/>
      <c r="AB58" s="258"/>
      <c r="AC58" s="258"/>
      <c r="AD58" s="258"/>
      <c r="AE58" s="258"/>
      <c r="AM58" s="259"/>
      <c r="AN58" s="259"/>
      <c r="AO58" s="259"/>
      <c r="AP58" s="259"/>
      <c r="AQ58" s="259"/>
      <c r="AR58" s="259"/>
      <c r="AS58" s="260"/>
      <c r="AV58" s="257"/>
      <c r="AW58" s="145"/>
      <c r="AX58" s="145"/>
      <c r="AY58" s="145"/>
    </row>
    <row r="59" spans="2:51" x14ac:dyDescent="0.25">
      <c r="B59" s="147"/>
      <c r="C59" s="261"/>
      <c r="D59" s="248"/>
      <c r="E59" s="264"/>
      <c r="F59" s="264"/>
      <c r="G59" s="264"/>
      <c r="H59" s="264"/>
      <c r="I59" s="248"/>
      <c r="J59" s="265"/>
      <c r="K59" s="265"/>
      <c r="L59" s="265"/>
      <c r="M59" s="265"/>
      <c r="N59" s="265"/>
      <c r="O59" s="265"/>
      <c r="P59" s="265"/>
      <c r="Q59" s="265"/>
      <c r="R59" s="265"/>
      <c r="S59" s="252"/>
      <c r="T59" s="252"/>
      <c r="U59" s="252"/>
      <c r="V59" s="252"/>
      <c r="W59" s="252"/>
      <c r="X59" s="252"/>
      <c r="Y59" s="252"/>
      <c r="Z59" s="251"/>
      <c r="AA59" s="252"/>
      <c r="AB59" s="252"/>
      <c r="AC59" s="252"/>
      <c r="AD59" s="252"/>
      <c r="AE59" s="252"/>
      <c r="AF59" s="252"/>
      <c r="AG59" s="252"/>
      <c r="AH59" s="252"/>
      <c r="AI59" s="252"/>
      <c r="AJ59" s="252"/>
      <c r="AK59" s="252"/>
      <c r="AL59" s="252"/>
      <c r="AM59" s="252"/>
      <c r="AN59" s="252"/>
      <c r="AO59" s="252"/>
      <c r="AP59" s="252"/>
      <c r="AQ59" s="252"/>
      <c r="AR59" s="252"/>
      <c r="AS59" s="252"/>
      <c r="AT59" s="252"/>
      <c r="AU59" s="252"/>
      <c r="AV59" s="257"/>
      <c r="AW59" s="145"/>
      <c r="AX59" s="145"/>
      <c r="AY59" s="145"/>
    </row>
    <row r="60" spans="2:51" x14ac:dyDescent="0.25">
      <c r="B60" s="147"/>
      <c r="C60" s="276"/>
      <c r="D60" s="248"/>
      <c r="E60" s="264"/>
      <c r="F60" s="264"/>
      <c r="G60" s="264"/>
      <c r="H60" s="264"/>
      <c r="I60" s="248"/>
      <c r="J60" s="252"/>
      <c r="K60" s="252"/>
      <c r="L60" s="252"/>
      <c r="M60" s="252"/>
      <c r="N60" s="252"/>
      <c r="O60" s="252"/>
      <c r="P60" s="252"/>
      <c r="Q60" s="252"/>
      <c r="R60" s="252"/>
      <c r="S60" s="252"/>
      <c r="T60" s="252"/>
      <c r="U60" s="252"/>
      <c r="V60" s="252"/>
      <c r="W60" s="251"/>
      <c r="X60" s="251"/>
      <c r="Y60" s="251"/>
      <c r="Z60" s="258"/>
      <c r="AA60" s="251"/>
      <c r="AB60" s="251"/>
      <c r="AC60" s="251"/>
      <c r="AD60" s="251"/>
      <c r="AE60" s="251"/>
      <c r="AF60" s="251"/>
      <c r="AG60" s="251"/>
      <c r="AH60" s="251"/>
      <c r="AI60" s="251"/>
      <c r="AJ60" s="251"/>
      <c r="AK60" s="251"/>
      <c r="AL60" s="251"/>
      <c r="AM60" s="251"/>
      <c r="AN60" s="251"/>
      <c r="AO60" s="251"/>
      <c r="AP60" s="251"/>
      <c r="AQ60" s="251"/>
      <c r="AR60" s="251"/>
      <c r="AS60" s="251"/>
      <c r="AT60" s="251"/>
      <c r="AU60" s="251"/>
      <c r="AV60" s="257"/>
      <c r="AW60" s="145"/>
      <c r="AX60" s="145"/>
      <c r="AY60" s="145"/>
    </row>
    <row r="61" spans="2:51" x14ac:dyDescent="0.25">
      <c r="B61" s="249"/>
      <c r="C61" s="276"/>
      <c r="D61" s="264"/>
      <c r="E61" s="248"/>
      <c r="F61" s="264"/>
      <c r="G61" s="248"/>
      <c r="H61" s="248"/>
      <c r="I61" s="264"/>
      <c r="J61" s="252"/>
      <c r="K61" s="252"/>
      <c r="L61" s="252"/>
      <c r="M61" s="252"/>
      <c r="N61" s="252"/>
      <c r="O61" s="252"/>
      <c r="P61" s="252"/>
      <c r="Q61" s="252"/>
      <c r="R61" s="252"/>
      <c r="S61" s="265"/>
      <c r="T61" s="271"/>
      <c r="U61" s="250"/>
      <c r="V61" s="250"/>
      <c r="W61" s="258"/>
      <c r="X61" s="258"/>
      <c r="Y61" s="258"/>
      <c r="Z61" s="258"/>
      <c r="AA61" s="258"/>
      <c r="AB61" s="258"/>
      <c r="AC61" s="258"/>
      <c r="AD61" s="258"/>
      <c r="AE61" s="258"/>
      <c r="AM61" s="259"/>
      <c r="AN61" s="259"/>
      <c r="AO61" s="259"/>
      <c r="AP61" s="259"/>
      <c r="AQ61" s="259"/>
      <c r="AR61" s="259"/>
      <c r="AS61" s="260"/>
      <c r="AV61" s="257"/>
      <c r="AW61" s="145"/>
      <c r="AX61" s="145"/>
      <c r="AY61" s="145"/>
    </row>
    <row r="62" spans="2:51" x14ac:dyDescent="0.25">
      <c r="B62" s="249"/>
      <c r="C62" s="267"/>
      <c r="D62" s="264"/>
      <c r="E62" s="248"/>
      <c r="F62" s="248"/>
      <c r="G62" s="248"/>
      <c r="H62" s="248"/>
      <c r="I62" s="264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71"/>
      <c r="U62" s="250"/>
      <c r="V62" s="250"/>
      <c r="W62" s="258"/>
      <c r="X62" s="258"/>
      <c r="Y62" s="258"/>
      <c r="Z62" s="258"/>
      <c r="AA62" s="258"/>
      <c r="AB62" s="258"/>
      <c r="AC62" s="258"/>
      <c r="AD62" s="258"/>
      <c r="AE62" s="258"/>
      <c r="AM62" s="259"/>
      <c r="AN62" s="259"/>
      <c r="AO62" s="259"/>
      <c r="AP62" s="259"/>
      <c r="AQ62" s="259"/>
      <c r="AR62" s="259"/>
      <c r="AS62" s="260"/>
      <c r="AV62" s="257"/>
      <c r="AW62" s="145"/>
      <c r="AX62" s="145"/>
      <c r="AY62" s="145"/>
    </row>
    <row r="63" spans="2:51" x14ac:dyDescent="0.25">
      <c r="B63" s="249"/>
      <c r="C63" s="267"/>
      <c r="D63" s="264"/>
      <c r="E63" s="264"/>
      <c r="F63" s="248"/>
      <c r="G63" s="264"/>
      <c r="H63" s="264"/>
      <c r="I63" s="264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71"/>
      <c r="U63" s="250"/>
      <c r="V63" s="250"/>
      <c r="W63" s="258"/>
      <c r="X63" s="258"/>
      <c r="Y63" s="258"/>
      <c r="Z63" s="258"/>
      <c r="AA63" s="258"/>
      <c r="AB63" s="258"/>
      <c r="AC63" s="258"/>
      <c r="AD63" s="258"/>
      <c r="AE63" s="258"/>
      <c r="AM63" s="259"/>
      <c r="AN63" s="259"/>
      <c r="AO63" s="259"/>
      <c r="AP63" s="259"/>
      <c r="AQ63" s="259"/>
      <c r="AR63" s="259"/>
      <c r="AS63" s="260"/>
      <c r="AV63" s="257"/>
      <c r="AW63" s="145"/>
      <c r="AX63" s="145"/>
      <c r="AY63" s="145"/>
    </row>
    <row r="64" spans="2:51" x14ac:dyDescent="0.25">
      <c r="B64" s="249"/>
      <c r="C64" s="252"/>
      <c r="D64" s="264"/>
      <c r="E64" s="264"/>
      <c r="F64" s="264"/>
      <c r="G64" s="264"/>
      <c r="H64" s="264"/>
      <c r="I64" s="264"/>
      <c r="J64" s="265"/>
      <c r="K64" s="265"/>
      <c r="L64" s="265"/>
      <c r="M64" s="265"/>
      <c r="N64" s="265"/>
      <c r="O64" s="265"/>
      <c r="P64" s="265"/>
      <c r="Q64" s="265"/>
      <c r="R64" s="265"/>
      <c r="S64" s="265"/>
      <c r="T64" s="271"/>
      <c r="U64" s="250"/>
      <c r="V64" s="250"/>
      <c r="W64" s="258"/>
      <c r="X64" s="258"/>
      <c r="Y64" s="258"/>
      <c r="Z64" s="258"/>
      <c r="AA64" s="258"/>
      <c r="AB64" s="258"/>
      <c r="AC64" s="258"/>
      <c r="AD64" s="258"/>
      <c r="AE64" s="258"/>
      <c r="AM64" s="259"/>
      <c r="AN64" s="259"/>
      <c r="AO64" s="259"/>
      <c r="AP64" s="259"/>
      <c r="AQ64" s="259"/>
      <c r="AR64" s="259"/>
      <c r="AS64" s="260"/>
      <c r="AV64" s="257"/>
      <c r="AW64" s="145"/>
      <c r="AX64" s="145"/>
      <c r="AY64" s="145"/>
    </row>
    <row r="65" spans="1:51" x14ac:dyDescent="0.25">
      <c r="B65" s="252"/>
      <c r="C65" s="276"/>
      <c r="D65" s="252"/>
      <c r="E65" s="264"/>
      <c r="F65" s="264"/>
      <c r="G65" s="264"/>
      <c r="H65" s="264"/>
      <c r="I65" s="252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71"/>
      <c r="U65" s="250"/>
      <c r="V65" s="250"/>
      <c r="W65" s="258"/>
      <c r="X65" s="258"/>
      <c r="Y65" s="258"/>
      <c r="Z65" s="258"/>
      <c r="AA65" s="258"/>
      <c r="AB65" s="258"/>
      <c r="AC65" s="258"/>
      <c r="AD65" s="258"/>
      <c r="AE65" s="258"/>
      <c r="AM65" s="259"/>
      <c r="AN65" s="259"/>
      <c r="AO65" s="259"/>
      <c r="AP65" s="259"/>
      <c r="AQ65" s="259"/>
      <c r="AR65" s="259"/>
      <c r="AS65" s="260"/>
      <c r="AV65" s="257"/>
      <c r="AW65" s="145"/>
      <c r="AX65" s="145"/>
      <c r="AY65" s="145"/>
    </row>
    <row r="66" spans="1:51" x14ac:dyDescent="0.25">
      <c r="B66" s="252"/>
      <c r="C66" s="267"/>
      <c r="D66" s="252"/>
      <c r="E66" s="264"/>
      <c r="F66" s="264"/>
      <c r="G66" s="264"/>
      <c r="H66" s="264"/>
      <c r="I66" s="252"/>
      <c r="J66" s="265"/>
      <c r="K66" s="265"/>
      <c r="L66" s="265"/>
      <c r="M66" s="265"/>
      <c r="N66" s="265"/>
      <c r="O66" s="265"/>
      <c r="P66" s="265"/>
      <c r="Q66" s="265"/>
      <c r="R66" s="265"/>
      <c r="S66" s="265"/>
      <c r="T66" s="271"/>
      <c r="U66" s="250"/>
      <c r="V66" s="250"/>
      <c r="W66" s="258"/>
      <c r="X66" s="258"/>
      <c r="Y66" s="258"/>
      <c r="Z66" s="258"/>
      <c r="AA66" s="258"/>
      <c r="AB66" s="258"/>
      <c r="AC66" s="258"/>
      <c r="AD66" s="258"/>
      <c r="AE66" s="258"/>
      <c r="AM66" s="259"/>
      <c r="AN66" s="259"/>
      <c r="AO66" s="259"/>
      <c r="AP66" s="259"/>
      <c r="AQ66" s="259"/>
      <c r="AR66" s="259"/>
      <c r="AS66" s="260"/>
      <c r="AU66" s="145"/>
      <c r="AV66" s="257"/>
      <c r="AW66" s="145"/>
      <c r="AX66" s="145"/>
      <c r="AY66" s="145"/>
    </row>
    <row r="67" spans="1:51" x14ac:dyDescent="0.25">
      <c r="B67" s="249"/>
      <c r="C67" s="276"/>
      <c r="D67" s="264"/>
      <c r="E67" s="252"/>
      <c r="F67" s="264"/>
      <c r="G67" s="252"/>
      <c r="H67" s="252"/>
      <c r="I67" s="264"/>
      <c r="J67" s="265"/>
      <c r="K67" s="265"/>
      <c r="L67" s="265"/>
      <c r="M67" s="265"/>
      <c r="N67" s="265"/>
      <c r="O67" s="265"/>
      <c r="P67" s="265"/>
      <c r="Q67" s="265"/>
      <c r="R67" s="265"/>
      <c r="S67" s="265"/>
      <c r="T67" s="271"/>
      <c r="U67" s="250"/>
      <c r="V67" s="250"/>
      <c r="W67" s="258"/>
      <c r="X67" s="258"/>
      <c r="Y67" s="258"/>
      <c r="Z67" s="258"/>
      <c r="AA67" s="258"/>
      <c r="AB67" s="258"/>
      <c r="AC67" s="258"/>
      <c r="AD67" s="258"/>
      <c r="AE67" s="258"/>
      <c r="AM67" s="259"/>
      <c r="AN67" s="259"/>
      <c r="AO67" s="259"/>
      <c r="AP67" s="259"/>
      <c r="AQ67" s="259"/>
      <c r="AR67" s="259"/>
      <c r="AS67" s="260"/>
      <c r="AU67" s="145"/>
      <c r="AV67" s="257"/>
      <c r="AW67" s="145"/>
      <c r="AX67" s="145"/>
      <c r="AY67" s="145"/>
    </row>
    <row r="68" spans="1:51" x14ac:dyDescent="0.25">
      <c r="A68" s="258"/>
      <c r="I68" s="259"/>
      <c r="J68" s="259"/>
      <c r="K68" s="259"/>
      <c r="L68" s="259"/>
      <c r="M68" s="259"/>
      <c r="N68" s="259"/>
      <c r="O68" s="260"/>
      <c r="P68" s="254"/>
      <c r="R68" s="254"/>
      <c r="AS68" s="145"/>
      <c r="AT68" s="145"/>
      <c r="AU68" s="145"/>
      <c r="AV68" s="145"/>
      <c r="AW68" s="145"/>
      <c r="AX68" s="145"/>
      <c r="AY68" s="145"/>
    </row>
    <row r="69" spans="1:51" x14ac:dyDescent="0.25">
      <c r="A69" s="258"/>
      <c r="I69" s="259"/>
      <c r="J69" s="259"/>
      <c r="K69" s="259"/>
      <c r="L69" s="259"/>
      <c r="M69" s="259"/>
      <c r="N69" s="259"/>
      <c r="O69" s="260"/>
      <c r="P69" s="254"/>
      <c r="R69" s="254"/>
      <c r="AS69" s="145"/>
      <c r="AT69" s="145"/>
      <c r="AU69" s="145"/>
      <c r="AV69" s="145"/>
      <c r="AW69" s="145"/>
      <c r="AX69" s="145"/>
      <c r="AY69" s="145"/>
    </row>
    <row r="70" spans="1:51" x14ac:dyDescent="0.25">
      <c r="A70" s="258"/>
      <c r="I70" s="259"/>
      <c r="J70" s="259"/>
      <c r="K70" s="259"/>
      <c r="L70" s="259"/>
      <c r="M70" s="259"/>
      <c r="N70" s="259"/>
      <c r="O70" s="260"/>
      <c r="P70" s="254"/>
      <c r="R70" s="254"/>
      <c r="AS70" s="145"/>
      <c r="AT70" s="145"/>
      <c r="AU70" s="145"/>
      <c r="AV70" s="145"/>
      <c r="AW70" s="145"/>
      <c r="AX70" s="145"/>
      <c r="AY70" s="145"/>
    </row>
    <row r="71" spans="1:51" x14ac:dyDescent="0.25">
      <c r="A71" s="258"/>
      <c r="I71" s="259"/>
      <c r="J71" s="259"/>
      <c r="K71" s="259"/>
      <c r="L71" s="259"/>
      <c r="M71" s="259"/>
      <c r="N71" s="259"/>
      <c r="O71" s="260"/>
      <c r="P71" s="254"/>
      <c r="R71" s="254"/>
      <c r="AS71" s="145"/>
      <c r="AT71" s="145"/>
      <c r="AU71" s="145"/>
      <c r="AV71" s="145"/>
      <c r="AW71" s="145"/>
      <c r="AX71" s="145"/>
      <c r="AY71" s="145"/>
    </row>
    <row r="72" spans="1:51" x14ac:dyDescent="0.25">
      <c r="A72" s="258"/>
      <c r="I72" s="259"/>
      <c r="J72" s="259"/>
      <c r="K72" s="259"/>
      <c r="L72" s="259"/>
      <c r="M72" s="259"/>
      <c r="N72" s="259"/>
      <c r="O72" s="260"/>
      <c r="P72" s="254"/>
      <c r="R72" s="254"/>
      <c r="AS72" s="145"/>
      <c r="AT72" s="145"/>
      <c r="AU72" s="145"/>
      <c r="AV72" s="145"/>
      <c r="AW72" s="145"/>
      <c r="AX72" s="145"/>
      <c r="AY72" s="145"/>
    </row>
    <row r="73" spans="1:51" x14ac:dyDescent="0.25">
      <c r="A73" s="258"/>
      <c r="I73" s="259"/>
      <c r="J73" s="259"/>
      <c r="K73" s="259"/>
      <c r="L73" s="259"/>
      <c r="M73" s="259"/>
      <c r="N73" s="259"/>
      <c r="O73" s="260"/>
      <c r="P73" s="254"/>
      <c r="R73" s="251"/>
      <c r="AS73" s="145"/>
      <c r="AT73" s="145"/>
      <c r="AU73" s="145"/>
      <c r="AV73" s="145"/>
      <c r="AW73" s="145"/>
      <c r="AX73" s="145"/>
      <c r="AY73" s="145"/>
    </row>
    <row r="74" spans="1:51" x14ac:dyDescent="0.25">
      <c r="A74" s="258"/>
      <c r="I74" s="259"/>
      <c r="J74" s="259"/>
      <c r="K74" s="259"/>
      <c r="L74" s="259"/>
      <c r="M74" s="259"/>
      <c r="N74" s="259"/>
      <c r="O74" s="260"/>
      <c r="R74" s="254"/>
      <c r="AS74" s="145"/>
      <c r="AT74" s="145"/>
      <c r="AU74" s="145"/>
      <c r="AV74" s="145"/>
      <c r="AW74" s="145"/>
      <c r="AX74" s="145"/>
      <c r="AY74" s="145"/>
    </row>
    <row r="75" spans="1:51" x14ac:dyDescent="0.25">
      <c r="O75" s="260"/>
      <c r="R75" s="254"/>
      <c r="AS75" s="145"/>
      <c r="AT75" s="145"/>
      <c r="AU75" s="145"/>
      <c r="AV75" s="145"/>
      <c r="AW75" s="145"/>
      <c r="AX75" s="145"/>
      <c r="AY75" s="145"/>
    </row>
    <row r="76" spans="1:51" x14ac:dyDescent="0.25">
      <c r="O76" s="260"/>
      <c r="R76" s="254"/>
      <c r="AS76" s="145"/>
      <c r="AT76" s="145"/>
      <c r="AU76" s="145"/>
      <c r="AV76" s="145"/>
      <c r="AW76" s="145"/>
      <c r="AX76" s="145"/>
      <c r="AY76" s="145"/>
    </row>
    <row r="77" spans="1:51" x14ac:dyDescent="0.25">
      <c r="O77" s="260"/>
      <c r="R77" s="254"/>
      <c r="AS77" s="145"/>
      <c r="AT77" s="145"/>
      <c r="AU77" s="145"/>
      <c r="AV77" s="145"/>
      <c r="AW77" s="145"/>
      <c r="AX77" s="145"/>
      <c r="AY77" s="145"/>
    </row>
    <row r="78" spans="1:51" x14ac:dyDescent="0.25">
      <c r="O78" s="260"/>
      <c r="R78" s="254"/>
      <c r="AS78" s="145"/>
      <c r="AT78" s="145"/>
      <c r="AU78" s="145"/>
      <c r="AV78" s="145"/>
      <c r="AW78" s="145"/>
      <c r="AX78" s="145"/>
      <c r="AY78" s="145"/>
    </row>
    <row r="79" spans="1:51" x14ac:dyDescent="0.25">
      <c r="O79" s="260"/>
      <c r="AS79" s="145"/>
      <c r="AT79" s="145"/>
      <c r="AU79" s="145"/>
      <c r="AV79" s="145"/>
      <c r="AW79" s="145"/>
      <c r="AX79" s="145"/>
      <c r="AY79" s="145"/>
    </row>
    <row r="80" spans="1:51" x14ac:dyDescent="0.25">
      <c r="O80" s="260"/>
      <c r="AS80" s="145"/>
      <c r="AT80" s="145"/>
      <c r="AU80" s="145"/>
      <c r="AV80" s="145"/>
      <c r="AW80" s="145"/>
      <c r="AX80" s="145"/>
      <c r="AY80" s="145"/>
    </row>
    <row r="81" spans="15:51" x14ac:dyDescent="0.25">
      <c r="O81" s="260"/>
      <c r="AS81" s="145"/>
      <c r="AT81" s="145"/>
      <c r="AU81" s="145"/>
      <c r="AV81" s="145"/>
      <c r="AW81" s="145"/>
      <c r="AX81" s="145"/>
      <c r="AY81" s="145"/>
    </row>
    <row r="82" spans="15:51" x14ac:dyDescent="0.25">
      <c r="O82" s="260"/>
      <c r="AS82" s="145"/>
      <c r="AT82" s="145"/>
      <c r="AU82" s="145"/>
      <c r="AV82" s="145"/>
      <c r="AW82" s="145"/>
      <c r="AX82" s="145"/>
      <c r="AY82" s="145"/>
    </row>
    <row r="83" spans="15:51" x14ac:dyDescent="0.25">
      <c r="O83" s="260"/>
      <c r="AS83" s="145"/>
      <c r="AT83" s="145"/>
      <c r="AU83" s="145"/>
      <c r="AV83" s="145"/>
      <c r="AW83" s="145"/>
      <c r="AX83" s="145"/>
      <c r="AY83" s="145"/>
    </row>
    <row r="84" spans="15:51" x14ac:dyDescent="0.25">
      <c r="O84" s="260"/>
      <c r="AS84" s="145"/>
      <c r="AT84" s="145"/>
      <c r="AU84" s="145"/>
      <c r="AV84" s="145"/>
      <c r="AW84" s="145"/>
      <c r="AX84" s="145"/>
      <c r="AY84" s="145"/>
    </row>
    <row r="85" spans="15:51" x14ac:dyDescent="0.25">
      <c r="O85" s="260"/>
      <c r="Q85" s="254"/>
      <c r="AS85" s="145"/>
      <c r="AT85" s="145"/>
      <c r="AU85" s="145"/>
      <c r="AV85" s="145"/>
      <c r="AW85" s="145"/>
      <c r="AX85" s="145"/>
      <c r="AY85" s="145"/>
    </row>
    <row r="86" spans="15:51" x14ac:dyDescent="0.25">
      <c r="O86" s="161"/>
      <c r="P86" s="254"/>
      <c r="Q86" s="254"/>
      <c r="AS86" s="145"/>
      <c r="AT86" s="145"/>
      <c r="AU86" s="145"/>
      <c r="AV86" s="145"/>
      <c r="AW86" s="145"/>
      <c r="AX86" s="145"/>
      <c r="AY86" s="145"/>
    </row>
    <row r="87" spans="15:51" x14ac:dyDescent="0.25">
      <c r="O87" s="161"/>
      <c r="P87" s="254"/>
      <c r="Q87" s="254"/>
      <c r="AS87" s="145"/>
      <c r="AT87" s="145"/>
      <c r="AU87" s="145"/>
      <c r="AV87" s="145"/>
      <c r="AW87" s="145"/>
      <c r="AX87" s="145"/>
      <c r="AY87" s="145"/>
    </row>
    <row r="88" spans="15:51" x14ac:dyDescent="0.25">
      <c r="O88" s="161"/>
      <c r="P88" s="254"/>
      <c r="Q88" s="254"/>
      <c r="AS88" s="145"/>
      <c r="AT88" s="145"/>
      <c r="AU88" s="145"/>
      <c r="AV88" s="145"/>
      <c r="AW88" s="145"/>
      <c r="AX88" s="145"/>
      <c r="AY88" s="145"/>
    </row>
    <row r="89" spans="15:51" x14ac:dyDescent="0.25">
      <c r="O89" s="161"/>
      <c r="P89" s="254"/>
      <c r="Q89" s="254"/>
      <c r="AS89" s="145"/>
      <c r="AT89" s="145"/>
      <c r="AU89" s="145"/>
      <c r="AV89" s="145"/>
      <c r="AW89" s="145"/>
      <c r="AX89" s="145"/>
      <c r="AY89" s="145"/>
    </row>
    <row r="90" spans="15:51" x14ac:dyDescent="0.25">
      <c r="O90" s="161"/>
      <c r="P90" s="254"/>
      <c r="Q90" s="254"/>
      <c r="AS90" s="145"/>
      <c r="AT90" s="145"/>
      <c r="AU90" s="145"/>
      <c r="AV90" s="145"/>
      <c r="AW90" s="145"/>
      <c r="AX90" s="145"/>
      <c r="AY90" s="145"/>
    </row>
    <row r="91" spans="15:51" x14ac:dyDescent="0.25">
      <c r="O91" s="161"/>
      <c r="P91" s="254"/>
      <c r="Q91" s="254"/>
      <c r="AS91" s="145"/>
      <c r="AT91" s="145"/>
      <c r="AU91" s="145"/>
      <c r="AV91" s="145"/>
      <c r="AW91" s="145"/>
      <c r="AX91" s="145"/>
      <c r="AY91" s="145"/>
    </row>
    <row r="92" spans="15:51" x14ac:dyDescent="0.25">
      <c r="O92" s="161"/>
      <c r="P92" s="254"/>
      <c r="Q92" s="254"/>
      <c r="AS92" s="145"/>
      <c r="AT92" s="145"/>
      <c r="AU92" s="145"/>
      <c r="AV92" s="145"/>
      <c r="AW92" s="145"/>
      <c r="AX92" s="145"/>
      <c r="AY92" s="145"/>
    </row>
    <row r="93" spans="15:51" x14ac:dyDescent="0.25">
      <c r="O93" s="161"/>
      <c r="P93" s="254"/>
      <c r="Q93" s="254"/>
      <c r="AS93" s="145"/>
      <c r="AT93" s="145"/>
      <c r="AU93" s="145"/>
      <c r="AV93" s="145"/>
      <c r="AW93" s="145"/>
      <c r="AX93" s="145"/>
      <c r="AY93" s="145"/>
    </row>
    <row r="94" spans="15:51" x14ac:dyDescent="0.25">
      <c r="O94" s="161"/>
      <c r="P94" s="254"/>
      <c r="Q94" s="254"/>
      <c r="AS94" s="145"/>
      <c r="AT94" s="145"/>
      <c r="AU94" s="145"/>
      <c r="AV94" s="145"/>
      <c r="AW94" s="145"/>
      <c r="AX94" s="145"/>
      <c r="AY94" s="145"/>
    </row>
    <row r="95" spans="15:51" x14ac:dyDescent="0.25">
      <c r="O95" s="161"/>
      <c r="P95" s="254"/>
      <c r="Q95" s="254"/>
      <c r="R95" s="254"/>
      <c r="S95" s="254"/>
      <c r="AS95" s="145"/>
      <c r="AT95" s="145"/>
      <c r="AU95" s="145"/>
      <c r="AV95" s="145"/>
      <c r="AW95" s="145"/>
      <c r="AX95" s="145"/>
      <c r="AY95" s="145"/>
    </row>
    <row r="96" spans="15:51" x14ac:dyDescent="0.25">
      <c r="O96" s="161"/>
      <c r="P96" s="254"/>
      <c r="Q96" s="254"/>
      <c r="R96" s="254"/>
      <c r="S96" s="254"/>
      <c r="T96" s="254"/>
      <c r="AS96" s="145"/>
      <c r="AT96" s="145"/>
      <c r="AU96" s="145"/>
      <c r="AV96" s="145"/>
      <c r="AW96" s="145"/>
      <c r="AX96" s="145"/>
      <c r="AY96" s="145"/>
    </row>
    <row r="97" spans="15:51" x14ac:dyDescent="0.25">
      <c r="O97" s="161"/>
      <c r="P97" s="254"/>
      <c r="Q97" s="254"/>
      <c r="R97" s="254"/>
      <c r="S97" s="254"/>
      <c r="T97" s="254"/>
      <c r="AS97" s="145"/>
      <c r="AT97" s="145"/>
      <c r="AU97" s="145"/>
      <c r="AV97" s="145"/>
      <c r="AW97" s="145"/>
      <c r="AX97" s="145"/>
      <c r="AY97" s="145"/>
    </row>
    <row r="98" spans="15:51" x14ac:dyDescent="0.25">
      <c r="O98" s="161"/>
      <c r="P98" s="254"/>
      <c r="T98" s="254"/>
      <c r="AS98" s="145"/>
      <c r="AT98" s="145"/>
      <c r="AU98" s="145"/>
      <c r="AV98" s="145"/>
      <c r="AW98" s="145"/>
      <c r="AX98" s="145"/>
      <c r="AY98" s="145"/>
    </row>
    <row r="99" spans="15:51" x14ac:dyDescent="0.25">
      <c r="O99" s="254"/>
      <c r="Q99" s="254"/>
      <c r="R99" s="254"/>
      <c r="S99" s="254"/>
      <c r="AS99" s="145"/>
      <c r="AT99" s="145"/>
      <c r="AU99" s="145"/>
      <c r="AV99" s="145"/>
      <c r="AW99" s="145"/>
      <c r="AX99" s="145"/>
      <c r="AY99" s="145"/>
    </row>
    <row r="100" spans="15:51" x14ac:dyDescent="0.25">
      <c r="O100" s="161"/>
      <c r="P100" s="254"/>
      <c r="Q100" s="254"/>
      <c r="R100" s="254"/>
      <c r="S100" s="254"/>
      <c r="T100" s="254"/>
      <c r="AS100" s="145"/>
      <c r="AT100" s="145"/>
      <c r="AU100" s="145"/>
      <c r="AV100" s="145"/>
      <c r="AW100" s="145"/>
      <c r="AX100" s="145"/>
      <c r="AY100" s="145"/>
    </row>
    <row r="101" spans="15:51" x14ac:dyDescent="0.25">
      <c r="O101" s="161"/>
      <c r="P101" s="254"/>
      <c r="Q101" s="254"/>
      <c r="R101" s="254"/>
      <c r="S101" s="254"/>
      <c r="T101" s="254"/>
      <c r="U101" s="254"/>
      <c r="AS101" s="145"/>
      <c r="AT101" s="145"/>
      <c r="AU101" s="145"/>
      <c r="AV101" s="145"/>
      <c r="AW101" s="145"/>
      <c r="AX101" s="145"/>
      <c r="AY101" s="145"/>
    </row>
    <row r="102" spans="15:51" x14ac:dyDescent="0.25">
      <c r="O102" s="161"/>
      <c r="P102" s="254"/>
      <c r="T102" s="254"/>
      <c r="U102" s="254"/>
      <c r="AS102" s="145"/>
      <c r="AT102" s="145"/>
      <c r="AU102" s="145"/>
      <c r="AV102" s="145"/>
      <c r="AW102" s="145"/>
      <c r="AX102" s="145"/>
      <c r="AY102" s="145"/>
    </row>
    <row r="114" spans="45:51" x14ac:dyDescent="0.25">
      <c r="AS114" s="145"/>
      <c r="AT114" s="145"/>
      <c r="AU114" s="145"/>
      <c r="AV114" s="145"/>
      <c r="AW114" s="145"/>
      <c r="AX114" s="145"/>
      <c r="AY114" s="145"/>
    </row>
  </sheetData>
  <protectedRanges>
    <protectedRange sqref="N59:R59 B67 S61:T67 B59:B64 S55:T58 N62:R67 T42 T52:T54" name="Range2_12_5_1_1_5"/>
    <protectedRange sqref="L10 L6 D6 D8 AD8 AF8 O8:U8 AJ8:AR8 AF10 AR11:AR34 L24:N31 E23:E34 G23:G34 N32:N34 N10:N23 E11:G22 O16:T34 R11:Y11 AA11:AA15 AC11:AF15 R12:T15 W12:Y15 U12:V34 W16:AG34" name="Range1_16_3_1_1_2"/>
    <protectedRange sqref="I64 J62:M67 J59:M59 I67" name="Range2_2_12_2_1_1_1"/>
    <protectedRange sqref="L16:M23" name="Range1_1_1_1_10_1_1_1_1"/>
    <protectedRange sqref="L32:M34" name="Range1_1_10_1_1_1_1"/>
    <protectedRange sqref="K11:L15 K16:K34 I11:I15 I16:J24 I25:I34 J25" name="Range1_1_2_1_10_2_1_1_1"/>
    <protectedRange sqref="M11:M15" name="Range1_2_1_2_1_10_1_1_1_1"/>
    <protectedRange sqref="G66:H66 F67 E66" name="Range2_2_2_9_2_1_1_1"/>
    <protectedRange sqref="D64 D67" name="Range2_1_1_1_1_1_9_2_1_1_1"/>
    <protectedRange sqref="Q10" name="Range1_17_1_1_1_1"/>
    <protectedRange sqref="AG10" name="Range1_18_1_1_1_1"/>
    <protectedRange sqref="C65 C67" name="Range2_4_1_1_1_1"/>
    <protectedRange sqref="AS16:AS34" name="Range1_1_1_1_1"/>
    <protectedRange sqref="P3:U5" name="Range1_16_1_1_1_1_1"/>
    <protectedRange sqref="C63 C66" name="Range2_1_3_1_1_1"/>
    <protectedRange sqref="H11:H34" name="Range1_1_1_1_1_1_1_1"/>
    <protectedRange sqref="B65:B66 J60:R61 D65:D66 I65:I66 Z58:Z59 S59:Y60 AA59:AU60 G67:H67 E67" name="Range2_2_1_10_1_1_1_2_1"/>
    <protectedRange sqref="C64" name="Range2_2_1_10_2_1_1_1_1"/>
    <protectedRange sqref="R55:R58 G63:H63 D61 F64 E63" name="Range2_12_1_6_1_1_1"/>
    <protectedRange sqref="I61:I63 G64:H65 G59:H59 E64:E65 F65:F66 F59:F60 E59" name="Range2_2_12_1_7_1_1_2"/>
    <protectedRange sqref="D62:D63" name="Range2_1_1_1_1_11_1_2_1_1_2"/>
    <protectedRange sqref="E60 G60:H60 F61" name="Range2_2_2_9_1_1_1_1_1"/>
    <protectedRange sqref="C62" name="Range2_1_1_2_1_1_1"/>
    <protectedRange sqref="C61" name="Range2_1_2_2_1_1_1"/>
    <protectedRange sqref="C60" name="Range2_3_2_1_1_1"/>
    <protectedRange sqref="C59" name="Range2_5_1_1_1_1"/>
    <protectedRange sqref="E61:E62 F62:F63 G61:H62 I59:I60" name="Range2_2_1_1_1_1_1"/>
    <protectedRange sqref="D59:D60" name="Range2_1_1_1_1_1_1_1_1_1"/>
    <protectedRange sqref="AS11:AS15" name="Range1_4_1_1_1_1_1"/>
    <protectedRange sqref="J11:J15 J26:J34" name="Range1_1_2_1_10_1_1_1_1_1"/>
    <protectedRange sqref="R73" name="Range2_2_1_10_1_1_1_1_1_1"/>
    <protectedRange sqref="T41" name="Range2_12_5_1_1_4_2"/>
    <protectedRange sqref="B41:B42" name="Range2_12_5_1_1_1_2"/>
    <protectedRange sqref="E41:H41" name="Range2_2_12_1_7_1_1_1_1"/>
    <protectedRange sqref="D41" name="Range2_3_2_1_3_1_1_2_10_1_1_1_1_1_1"/>
    <protectedRange sqref="C41" name="Range2_1_1_1_1_11_1_2_1_1_1_1"/>
    <protectedRange sqref="S39:S40" name="Range2_12_3_1_1_1_1_1"/>
    <protectedRange sqref="D39:H39 N39:R40" name="Range2_12_1_3_1_1_1_1_1"/>
    <protectedRange sqref="I39:M39 E40:M40" name="Range2_2_12_1_6_1_1_1_1_1"/>
    <protectedRange sqref="D40" name="Range2_1_1_1_1_11_1_1_1_1_1_1_1"/>
    <protectedRange sqref="C40" name="Range2_1_2_1_1_1_1_1_1"/>
    <protectedRange sqref="C39" name="Range2_3_1_1_1_1_1_1"/>
    <protectedRange sqref="S41" name="Range2_12_5_1_1_4_1_1"/>
    <protectedRange sqref="Q41:R41" name="Range2_12_1_5_1_1_1_1_1_1"/>
    <protectedRange sqref="N41:P41" name="Range2_12_1_2_2_1_1_1_1_1_1"/>
    <protectedRange sqref="K41:M41" name="Range2_2_12_1_4_2_1_1_1_1_1_1"/>
    <protectedRange sqref="G42:H42" name="Range2_2_12_1_3_1_1_1_1_1_4_1_1_1"/>
    <protectedRange sqref="E42:F42" name="Range2_2_12_1_7_1_1_3_1_1_1"/>
    <protectedRange sqref="I41:J41" name="Range2_2_12_1_4_2_1_1_1_2_1_1_1"/>
    <protectedRange sqref="S42" name="Range2_12_5_1_1_2_3_1_1"/>
    <protectedRange sqref="Q42:R42" name="Range2_12_1_6_1_1_1_1_2_1_1"/>
    <protectedRange sqref="N42:P42" name="Range2_12_1_2_3_1_1_1_1_2_1_1"/>
    <protectedRange sqref="I42:M42" name="Range2_2_12_1_4_3_1_1_1_1_2_1_1"/>
    <protectedRange sqref="D42" name="Range2_2_12_1_3_1_2_1_1_1_2_1_2_1_1"/>
    <protectedRange sqref="S54" name="Range2_12_5_1_1_5_1_1_1"/>
    <protectedRange sqref="S52:S53" name="Range2_12_2_1_1_1_2_1_1_2"/>
    <protectedRange sqref="R54" name="Range2_12_1_6_1_1_4_1_1_1_1_1_1_1_1_1_1_1"/>
    <protectedRange sqref="R53" name="Range2_12_1_4_1_1_1_1_1_1_1_1_1_1_1_1_1_1_1"/>
    <protectedRange sqref="Q52:R52" name="Range2_12_1_6_1_1_1_2_3_1_1_3_1_1_1_1_1_1_2"/>
    <protectedRange sqref="N52:P52" name="Range2_12_1_2_3_1_1_1_2_3_1_1_3_1_1_1_1_1_1_2"/>
    <protectedRange sqref="J52:M52" name="Range2_2_12_1_4_3_1_1_1_3_3_1_1_3_1_1_1_1_1_1_2"/>
    <protectedRange sqref="I52" name="Range2_2_12_1_7_1_1_5_2_1_1_1_1_1_1_1_1_1_1_1_1"/>
    <protectedRange sqref="D52:E52" name="Range2_2_12_1_3_1_2_1_1_1_2_1_1_1_1_3_1_1_1_1_1_1_1"/>
    <protectedRange sqref="F52" name="Range2_2_12_1_3_1_2_1_1_1_3_1_1_1_1_1_3_1_1_1_1_1_1_1"/>
    <protectedRange sqref="T50:T51" name="Range2_12_5_1_1_3_1"/>
    <protectedRange sqref="S50" name="Range2_12_4_1_1_1_4_2_2_2_1"/>
    <protectedRange sqref="Q50:R50" name="Range2_12_1_6_1_1_1_2_3_2_1_1_3_1"/>
    <protectedRange sqref="N50:P50" name="Range2_12_1_2_3_1_1_1_2_3_2_1_1_3_1"/>
    <protectedRange sqref="K50:M50" name="Range2_2_12_1_4_3_1_1_1_3_3_2_1_1_3_1"/>
    <protectedRange sqref="J50" name="Range2_2_12_1_4_3_1_1_1_3_2_1_2_2_1"/>
    <protectedRange sqref="S51" name="Range2_12_2_1_1_1_2_1_1_1_1"/>
    <protectedRange sqref="G50:H51" name="Range2_2_12_1_3_1_2_1_1_1_2_1_1_1_1_1_1_2_1_1_1"/>
    <protectedRange sqref="D50:E51" name="Range2_2_12_1_3_1_2_1_1_1_2_1_1_1_1_3_1_1_1_1_1"/>
    <protectedRange sqref="F50:F51" name="Range2_2_12_1_3_1_2_1_1_1_3_1_1_1_1_1_3_1_1_1_1_1"/>
    <protectedRange sqref="Q51:R51" name="Range2_12_1_6_1_1_1_2_3_1_1_3_1_1_1_1_1_1_1_1"/>
    <protectedRange sqref="N51:P51" name="Range2_12_1_2_3_1_1_1_2_3_1_1_3_1_1_1_1_1_1_1_1"/>
    <protectedRange sqref="J51:M51" name="Range2_2_12_1_4_3_1_1_1_3_3_1_1_3_1_1_1_1_1_1_1_1"/>
    <protectedRange sqref="I50:I51" name="Range2_2_12_1_4_3_1_1_1_2_1_2_1_1_3_1_1_1_1_1_1_1"/>
    <protectedRange sqref="G52:H52" name="Range2_2_12_1_3_1_2_1_1_1_2_1_3_1_1_3_1_1_1_1_1_1_1_1"/>
    <protectedRange sqref="T49" name="Range2_12_5_1_1_2_1_1_1"/>
    <protectedRange sqref="T43:T45" name="Range2_12_5_1_1_3_1_1_1_1_1_1"/>
    <protectedRange sqref="S43:S45" name="Range2_12_5_1_1_2_3_1_1_1_1_1_1_1_1"/>
    <protectedRange sqref="Q43:R45" name="Range2_12_1_6_1_1_1_1_2_1_1_1_1_1_1_1"/>
    <protectedRange sqref="N43:P45" name="Range2_12_1_2_3_1_1_1_1_2_1_1_1_1_1_1_1"/>
    <protectedRange sqref="I43:M45" name="Range2_2_12_1_4_3_1_1_1_1_2_1_1_1_1_1_1_1"/>
    <protectedRange sqref="E43:H45" name="Range2_2_12_1_3_1_2_1_1_1_1_2_1_1_1_1_1_1_1"/>
    <protectedRange sqref="D43:D45" name="Range2_2_12_1_3_1_2_1_1_1_2_1_2_3_1_1_1_1_1"/>
    <protectedRange sqref="T46" name="Range2_12_5_1_1_2_1_1_1_1_1_1_1_1"/>
    <protectedRange sqref="S46" name="Range2_12_4_1_1_1_4_2_1_1_1_1_1_1_1"/>
    <protectedRange sqref="Q46:R46" name="Range2_12_1_6_1_1_1_2_3_2_1_1_1_1_1_1_1"/>
    <protectedRange sqref="N46:P46" name="Range2_12_1_2_3_1_1_1_2_3_2_1_1_1_1_1_1_1"/>
    <protectedRange sqref="J46:M46" name="Range2_2_12_1_4_3_1_1_1_3_3_2_1_1_1_1_1_1_1"/>
    <protectedRange sqref="I46" name="Range2_2_12_1_4_3_1_1_1_2_1_2_2_1_1_1_1_1_1"/>
    <protectedRange sqref="G46:H46 D46:E46" name="Range2_2_12_1_3_1_2_1_1_1_2_1_3_2_1_1_1_1_1_1"/>
    <protectedRange sqref="F46" name="Range2_2_12_1_3_1_2_1_1_1_1_1_2_2_1_1_1_1_1_1"/>
    <protectedRange sqref="T47:T48" name="Range2_12_5_1_1_6_1_1_1_1_1_1_1_1"/>
    <protectedRange sqref="S47:S48" name="Range2_12_5_1_1_5_3_1_1_1_1_1_1_1_1"/>
    <protectedRange sqref="Q47:R48" name="Range2_12_1_6_1_1_1_2_3_2_1_1_2_1_1_1_1_1_1"/>
    <protectedRange sqref="N47:P48" name="Range2_12_1_2_3_1_1_1_2_3_2_1_1_2_1_1_1_1_1_1"/>
    <protectedRange sqref="J47:M48" name="Range2_2_12_1_4_3_1_1_1_3_3_2_1_1_2_1_1_1_1_1_1"/>
    <protectedRange sqref="I47:I48" name="Range2_2_12_1_4_3_1_1_1_2_1_2_2_1_2_1_1_1_1_1_1"/>
    <protectedRange sqref="G47:H48 D47:E48" name="Range2_2_12_1_3_1_2_1_1_1_2_1_3_2_1_2_1_1_1_1_1_1"/>
    <protectedRange sqref="F47:F48" name="Range2_2_12_1_3_1_2_1_1_1_1_1_2_2_1_2_1_1_1_1_1_1"/>
    <protectedRange sqref="B43:B45" name="Range2_12_5_1_1_1_2_2_1_1_1_1_1_1_1_1_1"/>
    <protectedRange sqref="B46" name="Range2_12_5_1_1_1_3_1_1_1_1_1_1_1_1_1_1"/>
    <protectedRange sqref="S49" name="Range2_12_4_1_1_1_4_2_2_1_1_1"/>
    <protectedRange sqref="Q49:R49" name="Range2_12_1_6_1_1_1_2_3_2_1_1_1_1_1"/>
    <protectedRange sqref="N49:P49" name="Range2_12_1_2_3_1_1_1_2_3_2_1_1_1_1_1"/>
    <protectedRange sqref="K49:M49" name="Range2_2_12_1_4_3_1_1_1_3_3_2_1_1_1_1_1"/>
    <protectedRange sqref="J49" name="Range2_2_12_1_4_3_1_1_1_3_2_1_2_1_1_1"/>
    <protectedRange sqref="D49:E49" name="Range2_2_12_1_3_1_2_1_1_1_2_1_2_3_2_1_1_1"/>
    <protectedRange sqref="I49" name="Range2_2_12_1_4_2_1_1_1_4_1_2_1_1_1_2_1_1_1"/>
    <protectedRange sqref="F49:H49" name="Range2_2_12_1_3_1_1_1_1_1_4_1_2_1_2_1_2_1_1_1"/>
    <protectedRange sqref="B52" name="Range2_12_5_1_1_1_2_1_1_1_1_1_1_1_1"/>
    <protectedRange sqref="B51" name="Range2_12_5_1_1_2_1_4_1_1_1_2_1_1_1_1_1_1_1_1"/>
    <protectedRange sqref="N56:Q58" name="Range2_12_1_6_1_1_2"/>
    <protectedRange sqref="D57:D58 I56:M58 G58:H58 E58" name="Range2_2_12_1_7_1_1_3"/>
    <protectedRange sqref="C58" name="Range2_1_1_2_1_1_2"/>
    <protectedRange sqref="F57:F58 E57 G57:H57" name="Range2_2_12_1_1_1_1_1_2"/>
    <protectedRange sqref="C57" name="Range2_1_4_2_1_1_1_2"/>
    <protectedRange sqref="N55:Q55" name="Range2_12_1_6_1_1_4_1_1_1_1_1_1_1_1_1_1_2"/>
    <protectedRange sqref="J55:M55" name="Range2_2_12_1_7_1_1_6_1_1_1_1_1_1_1_1_1_1_2"/>
    <protectedRange sqref="I55" name="Range2_2_12_1_4_3_1_1_1_5_1_1_1_1_1_1_1_1_1_1_1_2"/>
    <protectedRange sqref="G56:H56" name="Range2_2_12_1_3_1_2_1_1_1_2_1_1_1_1_1_1_2_1_1_1_1_2"/>
    <protectedRange sqref="Q54" name="Range2_12_1_4_1_1_1_1_1_1_1_1_1_1_1_1_1_1_2"/>
    <protectedRange sqref="N54:P54" name="Range2_12_1_2_1_1_1_1_1_1_1_1_1_1_1_1_1_1_1_2"/>
    <protectedRange sqref="J54:M54" name="Range2_2_12_1_4_1_1_1_1_1_1_1_1_1_1_1_1_1_1_1_2"/>
    <protectedRange sqref="Q53" name="Range2_12_1_6_1_1_1_2_3_1_1_3_1_1_1_1_1_1_3"/>
    <protectedRange sqref="N53:P53" name="Range2_12_1_2_3_1_1_1_2_3_1_1_3_1_1_1_1_1_1_3"/>
    <protectedRange sqref="I54 J53:M53" name="Range2_2_12_1_4_3_1_1_1_3_3_1_1_3_1_1_1_1_1_1_3"/>
    <protectedRange sqref="D53:E53 G55:H55" name="Range2_2_12_1_3_1_2_1_1_1_3_1_1_1_1_1_1_1_2_1_1_2"/>
    <protectedRange sqref="I53" name="Range2_2_12_1_7_1_1_5_2_1_1_1_1_1_1_1_1_1_1_1_2"/>
    <protectedRange sqref="D55:E56 G54:H54 F56" name="Range2_2_12_1_3_3_1_1_1_2_1_1_1_1_1_1_1_1_1_1_1_2"/>
    <protectedRange sqref="F54:F55" name="Range2_2_12_1_3_1_2_1_1_1_2_1_3_1_1_3_1_1_1_1_1_1_3"/>
    <protectedRange sqref="D54:E54" name="Range2_2_12_1_3_1_2_1_1_1_2_1_1_1_1_3_1_1_1_1_1_1_2"/>
    <protectedRange sqref="F53" name="Range2_2_12_1_3_1_2_1_1_1_3_1_1_1_1_1_3_1_1_1_1_1_1_2"/>
    <protectedRange sqref="G53:H53" name="Range2_2_12_1_3_1_2_1_1_1_2_1_3_1_1_3_1_1_1_1_1_1_1_2"/>
    <protectedRange sqref="B54" name="Range2_12_5_1_1_1_2_1_1_1_1_1_1_1_1_1"/>
    <protectedRange sqref="B53 B57:B58" name="Range2_12_5_1_1_2_1_3"/>
    <protectedRange sqref="B55" name="Range2_12_5_1_1_2_2_1_3_1_1_1_1_1_1_1_1_1_1_1_1"/>
    <protectedRange sqref="B56" name="Range2_12_5_1_1_2_1_4_1_1_1_2_1_1_1_1_1_1_1_1_1"/>
    <protectedRange sqref="O11:O15" name="Range1_16_3_1_1"/>
    <protectedRange sqref="P11:P15" name="Range1_16_3_1_1_1"/>
    <protectedRange sqref="Q11:Q15" name="Range1_16_3_1_1_3"/>
    <protectedRange sqref="Z11:Z15" name="Range1_16_3_1_1_4"/>
    <protectedRange sqref="AB11:AB15" name="Range1_16_3_1_1_5"/>
    <protectedRange sqref="AG11:AG15" name="Range1_16_3_1_1_6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Y15 AA11:AA15 AC11:AE15 X16:AE34">
    <cfRule type="containsText" dxfId="788" priority="21" operator="containsText" text="N/A">
      <formula>NOT(ISERROR(SEARCH("N/A",X11)))</formula>
    </cfRule>
    <cfRule type="cellIs" dxfId="787" priority="39" operator="equal">
      <formula>0</formula>
    </cfRule>
  </conditionalFormatting>
  <conditionalFormatting sqref="X11:Y15 AA11:AA15 AC11:AE15 X16:AE34">
    <cfRule type="cellIs" dxfId="786" priority="38" operator="greaterThanOrEqual">
      <formula>1185</formula>
    </cfRule>
  </conditionalFormatting>
  <conditionalFormatting sqref="X11:Y15 AA11:AA15 AC11:AE15 X16:AE34">
    <cfRule type="cellIs" dxfId="785" priority="37" operator="between">
      <formula>0.1</formula>
      <formula>1184</formula>
    </cfRule>
  </conditionalFormatting>
  <conditionalFormatting sqref="X8 AJ11:AO14 AJ15:AL15 AJ16:AJ34 AK16:AL23 AM15:AO23 AO24:AO32 AK24:AN34">
    <cfRule type="cellIs" dxfId="784" priority="36" operator="equal">
      <formula>0</formula>
    </cfRule>
  </conditionalFormatting>
  <conditionalFormatting sqref="X8 AJ11:AO14 AJ15:AL15 AJ16:AJ34 AK16:AL23 AM15:AO23 AO24:AO32 AK24:AN34">
    <cfRule type="cellIs" dxfId="783" priority="35" operator="greaterThan">
      <formula>1179</formula>
    </cfRule>
  </conditionalFormatting>
  <conditionalFormatting sqref="X8 AJ11:AO14 AJ15:AL15 AJ16:AJ34 AK16:AL23 AM15:AO23 AO24:AO32 AK24:AN34">
    <cfRule type="cellIs" dxfId="782" priority="34" operator="greaterThan">
      <formula>99</formula>
    </cfRule>
  </conditionalFormatting>
  <conditionalFormatting sqref="X8 AJ11:AO14 AJ15:AL15 AJ16:AJ34 AK16:AL23 AM15:AO23 AO24:AO32 AK24:AN34">
    <cfRule type="cellIs" dxfId="781" priority="33" operator="greaterThan">
      <formula>0.99</formula>
    </cfRule>
  </conditionalFormatting>
  <conditionalFormatting sqref="AB8">
    <cfRule type="cellIs" dxfId="780" priority="32" operator="equal">
      <formula>0</formula>
    </cfRule>
  </conditionalFormatting>
  <conditionalFormatting sqref="AB8">
    <cfRule type="cellIs" dxfId="779" priority="31" operator="greaterThan">
      <formula>1179</formula>
    </cfRule>
  </conditionalFormatting>
  <conditionalFormatting sqref="AB8">
    <cfRule type="cellIs" dxfId="778" priority="30" operator="greaterThan">
      <formula>99</formula>
    </cfRule>
  </conditionalFormatting>
  <conditionalFormatting sqref="AB8">
    <cfRule type="cellIs" dxfId="777" priority="29" operator="greaterThan">
      <formula>0.99</formula>
    </cfRule>
  </conditionalFormatting>
  <conditionalFormatting sqref="AQ11:AQ34 AO33:AO34">
    <cfRule type="cellIs" dxfId="776" priority="28" operator="equal">
      <formula>0</formula>
    </cfRule>
  </conditionalFormatting>
  <conditionalFormatting sqref="AQ11:AQ34 AO33:AO34">
    <cfRule type="cellIs" dxfId="775" priority="27" operator="greaterThan">
      <formula>1179</formula>
    </cfRule>
  </conditionalFormatting>
  <conditionalFormatting sqref="AQ11:AQ34 AO33:AO34">
    <cfRule type="cellIs" dxfId="774" priority="26" operator="greaterThan">
      <formula>99</formula>
    </cfRule>
  </conditionalFormatting>
  <conditionalFormatting sqref="AQ11:AQ34 AO33:AO34">
    <cfRule type="cellIs" dxfId="773" priority="25" operator="greaterThan">
      <formula>0.99</formula>
    </cfRule>
  </conditionalFormatting>
  <conditionalFormatting sqref="AI11:AI34">
    <cfRule type="cellIs" dxfId="772" priority="24" operator="greaterThan">
      <formula>$AI$8</formula>
    </cfRule>
  </conditionalFormatting>
  <conditionalFormatting sqref="AH11:AH34">
    <cfRule type="cellIs" dxfId="771" priority="22" operator="greaterThan">
      <formula>$AH$8</formula>
    </cfRule>
    <cfRule type="cellIs" dxfId="770" priority="23" operator="greaterThan">
      <formula>$AH$8</formula>
    </cfRule>
  </conditionalFormatting>
  <conditionalFormatting sqref="AP33:AP34">
    <cfRule type="cellIs" dxfId="769" priority="20" operator="equal">
      <formula>0</formula>
    </cfRule>
  </conditionalFormatting>
  <conditionalFormatting sqref="AP33:AP34">
    <cfRule type="cellIs" dxfId="768" priority="19" operator="greaterThan">
      <formula>1179</formula>
    </cfRule>
  </conditionalFormatting>
  <conditionalFormatting sqref="AP33:AP34">
    <cfRule type="cellIs" dxfId="767" priority="18" operator="greaterThan">
      <formula>99</formula>
    </cfRule>
  </conditionalFormatting>
  <conditionalFormatting sqref="AP33:AP34">
    <cfRule type="cellIs" dxfId="766" priority="17" operator="greaterThan">
      <formula>0.99</formula>
    </cfRule>
  </conditionalFormatting>
  <conditionalFormatting sqref="Z11:Z15">
    <cfRule type="containsText" dxfId="765" priority="9" operator="containsText" text="N/A">
      <formula>NOT(ISERROR(SEARCH("N/A",Z11)))</formula>
    </cfRule>
    <cfRule type="cellIs" dxfId="764" priority="12" operator="equal">
      <formula>0</formula>
    </cfRule>
  </conditionalFormatting>
  <conditionalFormatting sqref="Z11:Z15">
    <cfRule type="cellIs" dxfId="763" priority="11" operator="greaterThanOrEqual">
      <formula>1185</formula>
    </cfRule>
  </conditionalFormatting>
  <conditionalFormatting sqref="Z11:Z15">
    <cfRule type="cellIs" dxfId="762" priority="10" operator="between">
      <formula>0.1</formula>
      <formula>1184</formula>
    </cfRule>
  </conditionalFormatting>
  <conditionalFormatting sqref="AB11:AB15">
    <cfRule type="containsText" dxfId="761" priority="5" operator="containsText" text="N/A">
      <formula>NOT(ISERROR(SEARCH("N/A",AB11)))</formula>
    </cfRule>
    <cfRule type="cellIs" dxfId="760" priority="8" operator="equal">
      <formula>0</formula>
    </cfRule>
  </conditionalFormatting>
  <conditionalFormatting sqref="AB11:AB15">
    <cfRule type="cellIs" dxfId="759" priority="7" operator="greaterThanOrEqual">
      <formula>1185</formula>
    </cfRule>
  </conditionalFormatting>
  <conditionalFormatting sqref="AB11:AB15">
    <cfRule type="cellIs" dxfId="758" priority="6" operator="between">
      <formula>0.1</formula>
      <formula>1184</formula>
    </cfRule>
  </conditionalFormatting>
  <conditionalFormatting sqref="AP11:AP32">
    <cfRule type="cellIs" dxfId="757" priority="4" operator="equal">
      <formula>0</formula>
    </cfRule>
  </conditionalFormatting>
  <conditionalFormatting sqref="AP11:AP32">
    <cfRule type="cellIs" dxfId="756" priority="3" operator="greaterThan">
      <formula>1179</formula>
    </cfRule>
  </conditionalFormatting>
  <conditionalFormatting sqref="AP11:AP32">
    <cfRule type="cellIs" dxfId="755" priority="2" operator="greaterThan">
      <formula>99</formula>
    </cfRule>
  </conditionalFormatting>
  <conditionalFormatting sqref="AP11:AP32">
    <cfRule type="cellIs" dxfId="754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5"/>
  <sheetViews>
    <sheetView showGridLines="0" topLeftCell="Z25" zoomScaleNormal="100" workbookViewId="0">
      <selection activeCell="AJ31" sqref="AJ31"/>
    </sheetView>
  </sheetViews>
  <sheetFormatPr defaultRowHeight="15" x14ac:dyDescent="0.25"/>
  <cols>
    <col min="1" max="1" width="7.140625" style="301" customWidth="1"/>
    <col min="2" max="2" width="10.5703125" style="301" customWidth="1"/>
    <col min="3" max="3" width="14" style="301" customWidth="1"/>
    <col min="4" max="7" width="9.140625" style="301"/>
    <col min="8" max="8" width="20.42578125" style="301" customWidth="1"/>
    <col min="9" max="10" width="9.140625" style="301"/>
    <col min="11" max="11" width="9" style="301" customWidth="1"/>
    <col min="12" max="14" width="9.140625" style="301" hidden="1" customWidth="1"/>
    <col min="15" max="16" width="9.140625" style="301"/>
    <col min="17" max="18" width="9.140625" style="301" customWidth="1"/>
    <col min="19" max="32" width="9.140625" style="301"/>
    <col min="33" max="33" width="10.42578125" style="301" bestFit="1" customWidth="1"/>
    <col min="34" max="44" width="9.140625" style="301"/>
    <col min="45" max="45" width="83.85546875" style="161" customWidth="1"/>
    <col min="46" max="47" width="9.140625" style="254"/>
    <col min="48" max="48" width="29.7109375" style="254" customWidth="1"/>
    <col min="49" max="49" width="22" style="254" customWidth="1"/>
    <col min="50" max="50" width="9.140625" style="254"/>
    <col min="51" max="51" width="38.5703125" style="254" bestFit="1" customWidth="1"/>
    <col min="52" max="16384" width="9.140625" style="301"/>
  </cols>
  <sheetData>
    <row r="2" spans="2:51" ht="21" x14ac:dyDescent="0.25">
      <c r="B2" s="151"/>
      <c r="C2" s="254"/>
      <c r="D2" s="254"/>
      <c r="E2" s="152"/>
      <c r="F2" s="152"/>
      <c r="G2" s="254"/>
      <c r="H2" s="153"/>
      <c r="I2" s="153"/>
      <c r="J2" s="254"/>
      <c r="K2" s="153"/>
      <c r="L2" s="153"/>
      <c r="M2" s="254"/>
      <c r="N2" s="254"/>
      <c r="O2" s="154"/>
      <c r="P2" s="155" t="s">
        <v>0</v>
      </c>
      <c r="Q2" s="155"/>
      <c r="R2" s="156"/>
      <c r="S2" s="157"/>
      <c r="T2" s="158"/>
      <c r="U2" s="158"/>
      <c r="V2" s="159"/>
      <c r="W2" s="160"/>
      <c r="X2" s="158"/>
      <c r="Y2" s="158"/>
      <c r="Z2" s="158"/>
      <c r="AA2" s="158"/>
      <c r="AB2" s="158"/>
      <c r="AC2" s="158"/>
      <c r="AD2" s="158"/>
      <c r="AE2" s="158"/>
      <c r="AM2" s="254"/>
      <c r="AN2" s="254"/>
      <c r="AO2" s="254"/>
      <c r="AP2" s="254"/>
      <c r="AQ2" s="254"/>
      <c r="AR2" s="254"/>
    </row>
    <row r="3" spans="2:51" ht="21" x14ac:dyDescent="0.25">
      <c r="B3" s="162" t="s">
        <v>1</v>
      </c>
      <c r="C3" s="162"/>
      <c r="D3" s="162"/>
      <c r="E3" s="254"/>
      <c r="F3" s="153"/>
      <c r="G3" s="153"/>
      <c r="H3" s="254"/>
      <c r="I3" s="254"/>
      <c r="J3" s="254"/>
      <c r="K3" s="163"/>
      <c r="L3" s="164"/>
      <c r="M3" s="254"/>
      <c r="N3" s="254"/>
      <c r="O3" s="165" t="s">
        <v>2</v>
      </c>
      <c r="P3" s="367" t="s">
        <v>134</v>
      </c>
      <c r="Q3" s="368"/>
      <c r="R3" s="368"/>
      <c r="S3" s="368"/>
      <c r="T3" s="368"/>
      <c r="U3" s="369"/>
      <c r="V3" s="166"/>
      <c r="W3" s="166"/>
      <c r="X3" s="166"/>
      <c r="Y3" s="166"/>
      <c r="Z3" s="166"/>
      <c r="AH3" s="254"/>
      <c r="AI3" s="254"/>
      <c r="AJ3" s="254"/>
      <c r="AK3" s="254"/>
      <c r="AL3" s="161"/>
      <c r="AM3" s="254"/>
      <c r="AN3" s="254"/>
      <c r="AO3" s="254"/>
      <c r="AP3" s="254"/>
      <c r="AQ3" s="254"/>
      <c r="AR3" s="254"/>
      <c r="AS3" s="254"/>
    </row>
    <row r="4" spans="2:51" x14ac:dyDescent="0.25">
      <c r="B4" s="167" t="s">
        <v>4</v>
      </c>
      <c r="C4" s="167"/>
      <c r="D4" s="167"/>
      <c r="E4" s="254"/>
      <c r="F4" s="168"/>
      <c r="G4" s="254"/>
      <c r="H4" s="254"/>
      <c r="I4" s="254"/>
      <c r="J4" s="254"/>
      <c r="K4" s="254"/>
      <c r="L4" s="254"/>
      <c r="M4" s="254"/>
      <c r="N4" s="254"/>
      <c r="O4" s="165" t="s">
        <v>5</v>
      </c>
      <c r="P4" s="367" t="s">
        <v>134</v>
      </c>
      <c r="Q4" s="368"/>
      <c r="R4" s="368"/>
      <c r="S4" s="368"/>
      <c r="T4" s="368"/>
      <c r="U4" s="369"/>
      <c r="V4" s="166"/>
      <c r="W4" s="166"/>
      <c r="X4" s="166"/>
      <c r="Y4" s="166"/>
      <c r="Z4" s="166"/>
      <c r="AH4" s="254"/>
      <c r="AI4" s="254"/>
      <c r="AJ4" s="254"/>
      <c r="AK4" s="254"/>
      <c r="AL4" s="161"/>
      <c r="AM4" s="254"/>
      <c r="AN4" s="254"/>
      <c r="AO4" s="254"/>
      <c r="AP4" s="254"/>
      <c r="AQ4" s="254"/>
      <c r="AR4" s="254"/>
      <c r="AS4" s="254"/>
    </row>
    <row r="5" spans="2:51" x14ac:dyDescent="0.25">
      <c r="B5" s="254"/>
      <c r="C5" s="254"/>
      <c r="D5" s="254"/>
      <c r="E5" s="169"/>
      <c r="F5" s="169"/>
      <c r="G5" s="254"/>
      <c r="H5" s="254"/>
      <c r="I5" s="254"/>
      <c r="J5" s="254"/>
      <c r="K5" s="254"/>
      <c r="L5" s="254"/>
      <c r="M5" s="254"/>
      <c r="N5" s="254"/>
      <c r="O5" s="165" t="s">
        <v>6</v>
      </c>
      <c r="P5" s="367" t="s">
        <v>133</v>
      </c>
      <c r="Q5" s="368"/>
      <c r="R5" s="368"/>
      <c r="S5" s="368"/>
      <c r="T5" s="368"/>
      <c r="U5" s="369"/>
      <c r="V5" s="166"/>
      <c r="W5" s="166"/>
      <c r="X5" s="166"/>
      <c r="Y5" s="166"/>
      <c r="Z5" s="166"/>
      <c r="AH5" s="254"/>
      <c r="AI5" s="254"/>
      <c r="AJ5" s="254"/>
      <c r="AK5" s="254"/>
      <c r="AL5" s="161"/>
      <c r="AM5" s="254"/>
      <c r="AN5" s="254"/>
      <c r="AO5" s="254"/>
      <c r="AP5" s="254"/>
      <c r="AQ5" s="254"/>
      <c r="AR5" s="254"/>
      <c r="AS5" s="254"/>
    </row>
    <row r="6" spans="2:51" x14ac:dyDescent="0.25">
      <c r="B6" s="367" t="s">
        <v>7</v>
      </c>
      <c r="C6" s="369"/>
      <c r="D6" s="370" t="s">
        <v>8</v>
      </c>
      <c r="E6" s="371"/>
      <c r="F6" s="371"/>
      <c r="G6" s="371"/>
      <c r="H6" s="372"/>
      <c r="I6" s="254"/>
      <c r="J6" s="254"/>
      <c r="K6" s="165"/>
      <c r="L6" s="373">
        <v>41686</v>
      </c>
      <c r="M6" s="373"/>
      <c r="N6" s="170"/>
      <c r="O6" s="170"/>
      <c r="P6" s="171"/>
      <c r="Q6" s="171"/>
      <c r="R6" s="171"/>
      <c r="S6" s="171"/>
      <c r="T6" s="171"/>
      <c r="U6" s="171"/>
      <c r="V6" s="171"/>
      <c r="W6" s="172"/>
      <c r="X6" s="172"/>
      <c r="Y6" s="172"/>
      <c r="Z6" s="172"/>
      <c r="AA6" s="172"/>
      <c r="AB6" s="172"/>
      <c r="AC6" s="172"/>
      <c r="AD6" s="172"/>
      <c r="AE6" s="172"/>
      <c r="AJ6" s="302"/>
      <c r="AM6" s="174"/>
      <c r="AN6" s="174"/>
      <c r="AO6" s="174"/>
      <c r="AP6" s="174"/>
      <c r="AQ6" s="174"/>
      <c r="AR6" s="174"/>
      <c r="AS6" s="175"/>
    </row>
    <row r="7" spans="2:51" ht="36" x14ac:dyDescent="0.25">
      <c r="B7" s="374" t="s">
        <v>9</v>
      </c>
      <c r="C7" s="375"/>
      <c r="D7" s="374" t="s">
        <v>10</v>
      </c>
      <c r="E7" s="376"/>
      <c r="F7" s="376"/>
      <c r="G7" s="375"/>
      <c r="H7" s="296" t="s">
        <v>11</v>
      </c>
      <c r="I7" s="297" t="s">
        <v>12</v>
      </c>
      <c r="J7" s="297" t="s">
        <v>13</v>
      </c>
      <c r="K7" s="297" t="s">
        <v>14</v>
      </c>
      <c r="L7" s="161"/>
      <c r="M7" s="161"/>
      <c r="N7" s="161"/>
      <c r="O7" s="296" t="s">
        <v>15</v>
      </c>
      <c r="P7" s="374" t="s">
        <v>16</v>
      </c>
      <c r="Q7" s="376"/>
      <c r="R7" s="376"/>
      <c r="S7" s="376"/>
      <c r="T7" s="375"/>
      <c r="U7" s="387" t="s">
        <v>17</v>
      </c>
      <c r="V7" s="387"/>
      <c r="W7" s="297" t="s">
        <v>18</v>
      </c>
      <c r="X7" s="374" t="s">
        <v>19</v>
      </c>
      <c r="Y7" s="375"/>
      <c r="Z7" s="374" t="s">
        <v>20</v>
      </c>
      <c r="AA7" s="375"/>
      <c r="AB7" s="374" t="s">
        <v>21</v>
      </c>
      <c r="AC7" s="375"/>
      <c r="AD7" s="374" t="s">
        <v>22</v>
      </c>
      <c r="AE7" s="375"/>
      <c r="AF7" s="297" t="s">
        <v>23</v>
      </c>
      <c r="AG7" s="297" t="s">
        <v>24</v>
      </c>
      <c r="AH7" s="297" t="s">
        <v>25</v>
      </c>
      <c r="AI7" s="297" t="s">
        <v>26</v>
      </c>
      <c r="AJ7" s="374" t="s">
        <v>27</v>
      </c>
      <c r="AK7" s="376"/>
      <c r="AL7" s="376"/>
      <c r="AM7" s="376"/>
      <c r="AN7" s="375"/>
      <c r="AO7" s="374" t="s">
        <v>28</v>
      </c>
      <c r="AP7" s="376"/>
      <c r="AQ7" s="375"/>
      <c r="AR7" s="297" t="s">
        <v>29</v>
      </c>
      <c r="AS7" s="176"/>
      <c r="AT7" s="161"/>
      <c r="AU7" s="161"/>
      <c r="AV7" s="161"/>
      <c r="AW7" s="161"/>
      <c r="AX7" s="161"/>
      <c r="AY7" s="161"/>
    </row>
    <row r="8" spans="2:51" x14ac:dyDescent="0.25">
      <c r="B8" s="377">
        <v>41952</v>
      </c>
      <c r="C8" s="378"/>
      <c r="D8" s="379" t="s">
        <v>30</v>
      </c>
      <c r="E8" s="380"/>
      <c r="F8" s="380"/>
      <c r="G8" s="381"/>
      <c r="H8" s="177"/>
      <c r="I8" s="379" t="s">
        <v>30</v>
      </c>
      <c r="J8" s="380"/>
      <c r="K8" s="381"/>
      <c r="L8" s="178"/>
      <c r="M8" s="178"/>
      <c r="N8" s="178"/>
      <c r="O8" s="177" t="s">
        <v>31</v>
      </c>
      <c r="P8" s="177" t="s">
        <v>31</v>
      </c>
      <c r="Q8" s="177" t="s">
        <v>32</v>
      </c>
      <c r="R8" s="177" t="s">
        <v>32</v>
      </c>
      <c r="S8" s="177" t="s">
        <v>31</v>
      </c>
      <c r="T8" s="177" t="s">
        <v>33</v>
      </c>
      <c r="U8" s="382" t="s">
        <v>34</v>
      </c>
      <c r="V8" s="382"/>
      <c r="W8" s="179" t="s">
        <v>35</v>
      </c>
      <c r="X8" s="383">
        <v>0</v>
      </c>
      <c r="Y8" s="384"/>
      <c r="Z8" s="385" t="s">
        <v>36</v>
      </c>
      <c r="AA8" s="386"/>
      <c r="AB8" s="383">
        <v>1185</v>
      </c>
      <c r="AC8" s="384"/>
      <c r="AD8" s="388">
        <v>800</v>
      </c>
      <c r="AE8" s="389"/>
      <c r="AF8" s="177"/>
      <c r="AG8" s="179">
        <f>AG34-AG10</f>
        <v>24469</v>
      </c>
      <c r="AH8" s="180"/>
      <c r="AI8" s="180"/>
      <c r="AJ8" s="177" t="s">
        <v>37</v>
      </c>
      <c r="AK8" s="177" t="s">
        <v>37</v>
      </c>
      <c r="AL8" s="177" t="s">
        <v>37</v>
      </c>
      <c r="AM8" s="177" t="s">
        <v>37</v>
      </c>
      <c r="AN8" s="177" t="s">
        <v>37</v>
      </c>
      <c r="AO8" s="177" t="s">
        <v>37</v>
      </c>
      <c r="AP8" s="177" t="s">
        <v>32</v>
      </c>
      <c r="AQ8" s="177" t="s">
        <v>32</v>
      </c>
      <c r="AR8" s="177" t="s">
        <v>38</v>
      </c>
      <c r="AS8" s="176"/>
      <c r="AV8" s="181" t="s">
        <v>39</v>
      </c>
    </row>
    <row r="9" spans="2:51" ht="60" x14ac:dyDescent="0.25">
      <c r="B9" s="390" t="s">
        <v>40</v>
      </c>
      <c r="C9" s="390"/>
      <c r="D9" s="391" t="s">
        <v>41</v>
      </c>
      <c r="E9" s="392"/>
      <c r="F9" s="393" t="s">
        <v>42</v>
      </c>
      <c r="G9" s="392"/>
      <c r="H9" s="394" t="s">
        <v>43</v>
      </c>
      <c r="I9" s="390" t="s">
        <v>44</v>
      </c>
      <c r="J9" s="390"/>
      <c r="K9" s="390"/>
      <c r="L9" s="297" t="s">
        <v>45</v>
      </c>
      <c r="M9" s="387" t="s">
        <v>46</v>
      </c>
      <c r="N9" s="182" t="s">
        <v>47</v>
      </c>
      <c r="O9" s="395" t="s">
        <v>48</v>
      </c>
      <c r="P9" s="395" t="s">
        <v>49</v>
      </c>
      <c r="Q9" s="183" t="s">
        <v>50</v>
      </c>
      <c r="R9" s="402" t="s">
        <v>51</v>
      </c>
      <c r="S9" s="403"/>
      <c r="T9" s="404"/>
      <c r="U9" s="298" t="s">
        <v>52</v>
      </c>
      <c r="V9" s="298" t="s">
        <v>53</v>
      </c>
      <c r="W9" s="390" t="s">
        <v>54</v>
      </c>
      <c r="X9" s="408" t="s">
        <v>55</v>
      </c>
      <c r="Y9" s="409"/>
      <c r="Z9" s="409"/>
      <c r="AA9" s="409"/>
      <c r="AB9" s="409"/>
      <c r="AC9" s="409"/>
      <c r="AD9" s="409"/>
      <c r="AE9" s="410"/>
      <c r="AF9" s="300" t="s">
        <v>56</v>
      </c>
      <c r="AG9" s="300" t="s">
        <v>57</v>
      </c>
      <c r="AH9" s="397" t="s">
        <v>58</v>
      </c>
      <c r="AI9" s="411" t="s">
        <v>59</v>
      </c>
      <c r="AJ9" s="298" t="s">
        <v>60</v>
      </c>
      <c r="AK9" s="298" t="s">
        <v>61</v>
      </c>
      <c r="AL9" s="298" t="s">
        <v>62</v>
      </c>
      <c r="AM9" s="298" t="s">
        <v>63</v>
      </c>
      <c r="AN9" s="298" t="s">
        <v>64</v>
      </c>
      <c r="AO9" s="298" t="s">
        <v>65</v>
      </c>
      <c r="AP9" s="298" t="s">
        <v>66</v>
      </c>
      <c r="AQ9" s="395" t="s">
        <v>67</v>
      </c>
      <c r="AR9" s="298" t="s">
        <v>68</v>
      </c>
      <c r="AS9" s="397" t="s">
        <v>69</v>
      </c>
      <c r="AV9" s="184" t="s">
        <v>70</v>
      </c>
      <c r="AW9" s="184" t="s">
        <v>71</v>
      </c>
      <c r="AY9" s="185" t="s">
        <v>72</v>
      </c>
    </row>
    <row r="10" spans="2:51" x14ac:dyDescent="0.25">
      <c r="B10" s="298" t="s">
        <v>73</v>
      </c>
      <c r="C10" s="298" t="s">
        <v>74</v>
      </c>
      <c r="D10" s="298" t="s">
        <v>75</v>
      </c>
      <c r="E10" s="298" t="s">
        <v>76</v>
      </c>
      <c r="F10" s="298" t="s">
        <v>75</v>
      </c>
      <c r="G10" s="298" t="s">
        <v>76</v>
      </c>
      <c r="H10" s="394"/>
      <c r="I10" s="298" t="s">
        <v>76</v>
      </c>
      <c r="J10" s="298" t="s">
        <v>76</v>
      </c>
      <c r="K10" s="298" t="s">
        <v>76</v>
      </c>
      <c r="L10" s="177" t="s">
        <v>30</v>
      </c>
      <c r="M10" s="387"/>
      <c r="N10" s="177" t="s">
        <v>30</v>
      </c>
      <c r="O10" s="396"/>
      <c r="P10" s="396"/>
      <c r="Q10" s="150">
        <f>'NOV 8'!Q34</f>
        <v>13411909</v>
      </c>
      <c r="R10" s="405"/>
      <c r="S10" s="406"/>
      <c r="T10" s="407"/>
      <c r="U10" s="298" t="s">
        <v>76</v>
      </c>
      <c r="V10" s="298" t="s">
        <v>76</v>
      </c>
      <c r="W10" s="390"/>
      <c r="X10" s="186" t="s">
        <v>77</v>
      </c>
      <c r="Y10" s="186" t="s">
        <v>78</v>
      </c>
      <c r="Z10" s="186" t="s">
        <v>79</v>
      </c>
      <c r="AA10" s="186" t="s">
        <v>80</v>
      </c>
      <c r="AB10" s="186" t="s">
        <v>81</v>
      </c>
      <c r="AC10" s="186" t="s">
        <v>82</v>
      </c>
      <c r="AD10" s="186" t="s">
        <v>83</v>
      </c>
      <c r="AE10" s="186" t="s">
        <v>84</v>
      </c>
      <c r="AF10" s="187"/>
      <c r="AG10" s="148">
        <f>'NOV 8'!AG34</f>
        <v>32252530</v>
      </c>
      <c r="AH10" s="397"/>
      <c r="AI10" s="412"/>
      <c r="AJ10" s="298" t="s">
        <v>85</v>
      </c>
      <c r="AK10" s="298" t="s">
        <v>85</v>
      </c>
      <c r="AL10" s="298" t="s">
        <v>85</v>
      </c>
      <c r="AM10" s="298" t="s">
        <v>85</v>
      </c>
      <c r="AN10" s="298" t="s">
        <v>85</v>
      </c>
      <c r="AO10" s="298" t="s">
        <v>85</v>
      </c>
      <c r="AP10" s="149">
        <f>'NOV 8'!AP34</f>
        <v>7085613</v>
      </c>
      <c r="AQ10" s="396"/>
      <c r="AR10" s="299" t="s">
        <v>86</v>
      </c>
      <c r="AS10" s="397"/>
      <c r="AV10" s="188" t="s">
        <v>87</v>
      </c>
      <c r="AW10" s="188" t="s">
        <v>88</v>
      </c>
      <c r="AY10" s="189"/>
    </row>
    <row r="11" spans="2:51" x14ac:dyDescent="0.25">
      <c r="B11" s="190">
        <v>2</v>
      </c>
      <c r="C11" s="190">
        <v>4.1666666666666664E-2</v>
      </c>
      <c r="D11" s="191">
        <v>11</v>
      </c>
      <c r="E11" s="192">
        <f>D11/1.42</f>
        <v>7.746478873239437</v>
      </c>
      <c r="F11" s="255">
        <v>66</v>
      </c>
      <c r="G11" s="192">
        <f>F11/1.42</f>
        <v>46.478873239436624</v>
      </c>
      <c r="H11" s="193" t="s">
        <v>89</v>
      </c>
      <c r="I11" s="193">
        <f>J11-(2/1.42)</f>
        <v>41.549295774647888</v>
      </c>
      <c r="J11" s="194">
        <f>(F11-5)/1.42</f>
        <v>42.95774647887324</v>
      </c>
      <c r="K11" s="193">
        <f>J11+(6/1.42)</f>
        <v>47.183098591549296</v>
      </c>
      <c r="L11" s="195">
        <v>14</v>
      </c>
      <c r="M11" s="196" t="s">
        <v>90</v>
      </c>
      <c r="N11" s="196">
        <v>11.4</v>
      </c>
      <c r="O11" s="197">
        <v>124</v>
      </c>
      <c r="P11" s="197">
        <v>93</v>
      </c>
      <c r="Q11" s="197">
        <v>13415715</v>
      </c>
      <c r="R11" s="198">
        <f>Q11-Q10</f>
        <v>3806</v>
      </c>
      <c r="S11" s="199">
        <f>R11*24/1000</f>
        <v>91.343999999999994</v>
      </c>
      <c r="T11" s="199">
        <f>R11/1000</f>
        <v>3.806</v>
      </c>
      <c r="U11" s="200">
        <v>4.7</v>
      </c>
      <c r="V11" s="200">
        <f>U11</f>
        <v>4.7</v>
      </c>
      <c r="W11" s="262" t="s">
        <v>132</v>
      </c>
      <c r="X11" s="256">
        <v>0</v>
      </c>
      <c r="Y11" s="256">
        <v>0</v>
      </c>
      <c r="Z11" s="256">
        <v>1047</v>
      </c>
      <c r="AA11" s="256">
        <v>0</v>
      </c>
      <c r="AB11" s="256">
        <v>1048</v>
      </c>
      <c r="AC11" s="201" t="s">
        <v>91</v>
      </c>
      <c r="AD11" s="201" t="s">
        <v>91</v>
      </c>
      <c r="AE11" s="201" t="s">
        <v>91</v>
      </c>
      <c r="AF11" s="202" t="s">
        <v>91</v>
      </c>
      <c r="AG11" s="202">
        <v>32253164</v>
      </c>
      <c r="AH11" s="203">
        <f>IF(ISBLANK(AG11),"-",AG11-AG10)</f>
        <v>634</v>
      </c>
      <c r="AI11" s="204">
        <f>AH11/T11</f>
        <v>166.57908565423017</v>
      </c>
      <c r="AJ11" s="205">
        <v>0</v>
      </c>
      <c r="AK11" s="205">
        <v>0</v>
      </c>
      <c r="AL11" s="205">
        <v>1</v>
      </c>
      <c r="AM11" s="205">
        <v>0</v>
      </c>
      <c r="AN11" s="205">
        <v>1</v>
      </c>
      <c r="AO11" s="205">
        <v>0.38</v>
      </c>
      <c r="AP11" s="256">
        <v>7086990</v>
      </c>
      <c r="AQ11" s="256">
        <f>AP11-AP10</f>
        <v>1377</v>
      </c>
      <c r="AR11" s="206"/>
      <c r="AS11" s="207" t="s">
        <v>114</v>
      </c>
      <c r="AV11" s="188" t="s">
        <v>89</v>
      </c>
      <c r="AW11" s="188" t="s">
        <v>92</v>
      </c>
      <c r="AY11" s="253" t="s">
        <v>134</v>
      </c>
    </row>
    <row r="12" spans="2:51" x14ac:dyDescent="0.25">
      <c r="B12" s="190">
        <v>2.0416666666666701</v>
      </c>
      <c r="C12" s="190">
        <v>8.3333333333333329E-2</v>
      </c>
      <c r="D12" s="191">
        <v>14</v>
      </c>
      <c r="E12" s="192">
        <f t="shared" ref="E12:E34" si="0">D12/1.42</f>
        <v>9.8591549295774659</v>
      </c>
      <c r="F12" s="255">
        <v>66</v>
      </c>
      <c r="G12" s="192">
        <f t="shared" ref="G12:G34" si="1">F12/1.42</f>
        <v>46.478873239436624</v>
      </c>
      <c r="H12" s="193" t="s">
        <v>89</v>
      </c>
      <c r="I12" s="193">
        <f t="shared" ref="I12:I34" si="2">J12-(2/1.42)</f>
        <v>41.549295774647888</v>
      </c>
      <c r="J12" s="194">
        <f>(F12-5)/1.42</f>
        <v>42.95774647887324</v>
      </c>
      <c r="K12" s="193">
        <f>J12+(6/1.42)</f>
        <v>47.183098591549296</v>
      </c>
      <c r="L12" s="195">
        <v>14</v>
      </c>
      <c r="M12" s="196" t="s">
        <v>90</v>
      </c>
      <c r="N12" s="196">
        <v>11.2</v>
      </c>
      <c r="O12" s="197">
        <v>122</v>
      </c>
      <c r="P12" s="197">
        <v>90</v>
      </c>
      <c r="Q12" s="197">
        <v>13419316</v>
      </c>
      <c r="R12" s="198">
        <f t="shared" ref="R12:R34" si="3">Q12-Q11</f>
        <v>3601</v>
      </c>
      <c r="S12" s="199">
        <f t="shared" ref="S12:S34" si="4">R12*24/1000</f>
        <v>86.424000000000007</v>
      </c>
      <c r="T12" s="199">
        <f t="shared" ref="T12:T34" si="5">R12/1000</f>
        <v>3.601</v>
      </c>
      <c r="U12" s="200">
        <v>6.2</v>
      </c>
      <c r="V12" s="200">
        <f t="shared" ref="V12:V34" si="6">U12</f>
        <v>6.2</v>
      </c>
      <c r="W12" s="262" t="s">
        <v>132</v>
      </c>
      <c r="X12" s="256">
        <v>0</v>
      </c>
      <c r="Y12" s="256">
        <v>0</v>
      </c>
      <c r="Z12" s="256">
        <v>990</v>
      </c>
      <c r="AA12" s="256">
        <v>0</v>
      </c>
      <c r="AB12" s="256">
        <v>1048</v>
      </c>
      <c r="AC12" s="201" t="s">
        <v>91</v>
      </c>
      <c r="AD12" s="201" t="s">
        <v>91</v>
      </c>
      <c r="AE12" s="201" t="s">
        <v>91</v>
      </c>
      <c r="AF12" s="202" t="s">
        <v>91</v>
      </c>
      <c r="AG12" s="202">
        <v>32253748</v>
      </c>
      <c r="AH12" s="203">
        <f>IF(ISBLANK(AG12),"-",AG12-AG11)</f>
        <v>584</v>
      </c>
      <c r="AI12" s="204">
        <f t="shared" ref="AI12:AI34" si="7">AH12/T12</f>
        <v>162.17717300749791</v>
      </c>
      <c r="AJ12" s="205">
        <v>0</v>
      </c>
      <c r="AK12" s="205">
        <v>0</v>
      </c>
      <c r="AL12" s="205">
        <v>1</v>
      </c>
      <c r="AM12" s="205">
        <v>0</v>
      </c>
      <c r="AN12" s="205">
        <v>1</v>
      </c>
      <c r="AO12" s="205">
        <v>0.38</v>
      </c>
      <c r="AP12" s="256">
        <v>7088398</v>
      </c>
      <c r="AQ12" s="256">
        <f t="shared" ref="AQ12:AQ34" si="8">AP12-AP11</f>
        <v>1408</v>
      </c>
      <c r="AR12" s="208"/>
      <c r="AS12" s="207" t="s">
        <v>114</v>
      </c>
      <c r="AV12" s="188" t="s">
        <v>93</v>
      </c>
      <c r="AW12" s="188" t="s">
        <v>94</v>
      </c>
      <c r="AY12" s="253" t="s">
        <v>3</v>
      </c>
    </row>
    <row r="13" spans="2:51" x14ac:dyDescent="0.25">
      <c r="B13" s="190">
        <v>2.0833333333333299</v>
      </c>
      <c r="C13" s="190">
        <v>0.125</v>
      </c>
      <c r="D13" s="191">
        <v>16</v>
      </c>
      <c r="E13" s="192">
        <f t="shared" si="0"/>
        <v>11.267605633802818</v>
      </c>
      <c r="F13" s="255">
        <v>66</v>
      </c>
      <c r="G13" s="192">
        <f t="shared" si="1"/>
        <v>46.478873239436624</v>
      </c>
      <c r="H13" s="193" t="s">
        <v>89</v>
      </c>
      <c r="I13" s="193">
        <f t="shared" si="2"/>
        <v>41.549295774647888</v>
      </c>
      <c r="J13" s="194">
        <f>(F13-5)/1.42</f>
        <v>42.95774647887324</v>
      </c>
      <c r="K13" s="193">
        <f>J13+(6/1.42)</f>
        <v>47.183098591549296</v>
      </c>
      <c r="L13" s="195">
        <v>14</v>
      </c>
      <c r="M13" s="196" t="s">
        <v>90</v>
      </c>
      <c r="N13" s="196">
        <v>11.2</v>
      </c>
      <c r="O13" s="197">
        <v>118</v>
      </c>
      <c r="P13" s="197">
        <v>89</v>
      </c>
      <c r="Q13" s="197">
        <v>13422874</v>
      </c>
      <c r="R13" s="198">
        <f t="shared" si="3"/>
        <v>3558</v>
      </c>
      <c r="S13" s="199">
        <f t="shared" si="4"/>
        <v>85.391999999999996</v>
      </c>
      <c r="T13" s="199">
        <f t="shared" si="5"/>
        <v>3.5579999999999998</v>
      </c>
      <c r="U13" s="200">
        <v>7.8</v>
      </c>
      <c r="V13" s="200">
        <f t="shared" si="6"/>
        <v>7.8</v>
      </c>
      <c r="W13" s="262" t="s">
        <v>132</v>
      </c>
      <c r="X13" s="256">
        <v>0</v>
      </c>
      <c r="Y13" s="256">
        <v>0</v>
      </c>
      <c r="Z13" s="256">
        <v>974</v>
      </c>
      <c r="AA13" s="256">
        <v>0</v>
      </c>
      <c r="AB13" s="256">
        <v>1008</v>
      </c>
      <c r="AC13" s="201" t="s">
        <v>91</v>
      </c>
      <c r="AD13" s="201" t="s">
        <v>91</v>
      </c>
      <c r="AE13" s="201" t="s">
        <v>91</v>
      </c>
      <c r="AF13" s="202" t="s">
        <v>91</v>
      </c>
      <c r="AG13" s="202">
        <v>32254314</v>
      </c>
      <c r="AH13" s="203">
        <f>IF(ISBLANK(AG13),"-",AG13-AG12)</f>
        <v>566</v>
      </c>
      <c r="AI13" s="204">
        <f t="shared" si="7"/>
        <v>159.07813378302419</v>
      </c>
      <c r="AJ13" s="205">
        <v>0</v>
      </c>
      <c r="AK13" s="205">
        <v>0</v>
      </c>
      <c r="AL13" s="205">
        <v>1</v>
      </c>
      <c r="AM13" s="205">
        <v>0</v>
      </c>
      <c r="AN13" s="205">
        <v>1</v>
      </c>
      <c r="AO13" s="205">
        <v>0.38</v>
      </c>
      <c r="AP13" s="256">
        <v>7089793</v>
      </c>
      <c r="AQ13" s="256">
        <f t="shared" si="8"/>
        <v>1395</v>
      </c>
      <c r="AR13" s="206"/>
      <c r="AS13" s="207" t="s">
        <v>114</v>
      </c>
      <c r="AV13" s="188" t="s">
        <v>95</v>
      </c>
      <c r="AW13" s="188" t="s">
        <v>96</v>
      </c>
      <c r="AY13" s="253" t="s">
        <v>136</v>
      </c>
    </row>
    <row r="14" spans="2:51" x14ac:dyDescent="0.25">
      <c r="B14" s="190">
        <v>2.125</v>
      </c>
      <c r="C14" s="190">
        <v>0.16666666666666699</v>
      </c>
      <c r="D14" s="191">
        <v>17</v>
      </c>
      <c r="E14" s="192">
        <f t="shared" si="0"/>
        <v>11.971830985915494</v>
      </c>
      <c r="F14" s="255">
        <v>66</v>
      </c>
      <c r="G14" s="192">
        <f t="shared" si="1"/>
        <v>46.478873239436624</v>
      </c>
      <c r="H14" s="193" t="s">
        <v>89</v>
      </c>
      <c r="I14" s="193">
        <f t="shared" si="2"/>
        <v>41.549295774647888</v>
      </c>
      <c r="J14" s="194">
        <f>(F14-5)/1.42</f>
        <v>42.95774647887324</v>
      </c>
      <c r="K14" s="193">
        <f>J14+(6/1.42)</f>
        <v>47.183098591549296</v>
      </c>
      <c r="L14" s="195">
        <v>14</v>
      </c>
      <c r="M14" s="196" t="s">
        <v>90</v>
      </c>
      <c r="N14" s="196">
        <v>12.8</v>
      </c>
      <c r="O14" s="197">
        <v>116</v>
      </c>
      <c r="P14" s="197">
        <v>87</v>
      </c>
      <c r="Q14" s="197">
        <v>13426360</v>
      </c>
      <c r="R14" s="198">
        <f t="shared" si="3"/>
        <v>3486</v>
      </c>
      <c r="S14" s="199">
        <f t="shared" si="4"/>
        <v>83.664000000000001</v>
      </c>
      <c r="T14" s="199">
        <f t="shared" si="5"/>
        <v>3.4860000000000002</v>
      </c>
      <c r="U14" s="200">
        <v>9</v>
      </c>
      <c r="V14" s="200">
        <f t="shared" si="6"/>
        <v>9</v>
      </c>
      <c r="W14" s="262" t="s">
        <v>132</v>
      </c>
      <c r="X14" s="256">
        <v>0</v>
      </c>
      <c r="Y14" s="256">
        <v>0</v>
      </c>
      <c r="Z14" s="256">
        <v>959</v>
      </c>
      <c r="AA14" s="256">
        <v>0</v>
      </c>
      <c r="AB14" s="256">
        <v>1008</v>
      </c>
      <c r="AC14" s="201" t="s">
        <v>91</v>
      </c>
      <c r="AD14" s="201" t="s">
        <v>91</v>
      </c>
      <c r="AE14" s="201" t="s">
        <v>91</v>
      </c>
      <c r="AF14" s="202" t="s">
        <v>91</v>
      </c>
      <c r="AG14" s="202">
        <v>32254822</v>
      </c>
      <c r="AH14" s="203">
        <f t="shared" ref="AH14:AH34" si="9">IF(ISBLANK(AG14),"-",AG14-AG13)</f>
        <v>508</v>
      </c>
      <c r="AI14" s="204">
        <f t="shared" si="7"/>
        <v>145.72576018359149</v>
      </c>
      <c r="AJ14" s="205">
        <v>0</v>
      </c>
      <c r="AK14" s="205">
        <v>0</v>
      </c>
      <c r="AL14" s="205">
        <v>1</v>
      </c>
      <c r="AM14" s="205">
        <v>0</v>
      </c>
      <c r="AN14" s="205">
        <v>1</v>
      </c>
      <c r="AO14" s="205">
        <v>0.38</v>
      </c>
      <c r="AP14" s="256">
        <v>7091195</v>
      </c>
      <c r="AQ14" s="256">
        <f t="shared" si="8"/>
        <v>1402</v>
      </c>
      <c r="AR14" s="206"/>
      <c r="AS14" s="207" t="s">
        <v>114</v>
      </c>
      <c r="AT14" s="209"/>
      <c r="AV14" s="188" t="s">
        <v>97</v>
      </c>
      <c r="AW14" s="188" t="s">
        <v>98</v>
      </c>
      <c r="AY14" s="253" t="s">
        <v>135</v>
      </c>
    </row>
    <row r="15" spans="2:51" x14ac:dyDescent="0.25">
      <c r="B15" s="190">
        <v>2.1666666666666701</v>
      </c>
      <c r="C15" s="190">
        <v>0.20833333333333301</v>
      </c>
      <c r="D15" s="191">
        <v>26</v>
      </c>
      <c r="E15" s="192">
        <f t="shared" si="0"/>
        <v>18.30985915492958</v>
      </c>
      <c r="F15" s="255">
        <v>66</v>
      </c>
      <c r="G15" s="192">
        <f t="shared" si="1"/>
        <v>46.478873239436624</v>
      </c>
      <c r="H15" s="193" t="s">
        <v>89</v>
      </c>
      <c r="I15" s="193">
        <f t="shared" si="2"/>
        <v>41.549295774647888</v>
      </c>
      <c r="J15" s="194">
        <f>(F15-5)/1.42</f>
        <v>42.95774647887324</v>
      </c>
      <c r="K15" s="193">
        <f>J15+(6/1.42)</f>
        <v>47.183098591549296</v>
      </c>
      <c r="L15" s="195">
        <v>18</v>
      </c>
      <c r="M15" s="196" t="s">
        <v>90</v>
      </c>
      <c r="N15" s="196">
        <v>13.1</v>
      </c>
      <c r="O15" s="197">
        <v>88</v>
      </c>
      <c r="P15" s="197">
        <v>87</v>
      </c>
      <c r="Q15" s="197">
        <v>13429900</v>
      </c>
      <c r="R15" s="198">
        <f t="shared" si="3"/>
        <v>3540</v>
      </c>
      <c r="S15" s="199">
        <f t="shared" si="4"/>
        <v>84.96</v>
      </c>
      <c r="T15" s="199">
        <f t="shared" si="5"/>
        <v>3.54</v>
      </c>
      <c r="U15" s="200">
        <v>9.5</v>
      </c>
      <c r="V15" s="200">
        <f t="shared" si="6"/>
        <v>9.5</v>
      </c>
      <c r="W15" s="262" t="s">
        <v>132</v>
      </c>
      <c r="X15" s="256">
        <v>0</v>
      </c>
      <c r="Y15" s="256">
        <v>0</v>
      </c>
      <c r="Z15" s="256">
        <v>906</v>
      </c>
      <c r="AA15" s="256">
        <v>0</v>
      </c>
      <c r="AB15" s="256">
        <v>950</v>
      </c>
      <c r="AC15" s="201" t="s">
        <v>91</v>
      </c>
      <c r="AD15" s="201" t="s">
        <v>91</v>
      </c>
      <c r="AE15" s="201" t="s">
        <v>91</v>
      </c>
      <c r="AF15" s="202" t="s">
        <v>91</v>
      </c>
      <c r="AG15" s="202">
        <v>32255304</v>
      </c>
      <c r="AH15" s="203">
        <f t="shared" si="9"/>
        <v>482</v>
      </c>
      <c r="AI15" s="204">
        <f t="shared" si="7"/>
        <v>136.15819209039549</v>
      </c>
      <c r="AJ15" s="205">
        <v>0</v>
      </c>
      <c r="AK15" s="205">
        <v>0</v>
      </c>
      <c r="AL15" s="205">
        <v>1</v>
      </c>
      <c r="AM15" s="205">
        <v>0</v>
      </c>
      <c r="AN15" s="205">
        <v>1</v>
      </c>
      <c r="AO15" s="205">
        <v>0.38</v>
      </c>
      <c r="AP15" s="256">
        <v>7091581</v>
      </c>
      <c r="AQ15" s="256">
        <f t="shared" si="8"/>
        <v>386</v>
      </c>
      <c r="AR15" s="206"/>
      <c r="AS15" s="207" t="s">
        <v>114</v>
      </c>
      <c r="AV15" s="188" t="s">
        <v>99</v>
      </c>
      <c r="AW15" s="188" t="s">
        <v>100</v>
      </c>
      <c r="AY15" s="253" t="s">
        <v>143</v>
      </c>
    </row>
    <row r="16" spans="2:51" x14ac:dyDescent="0.25">
      <c r="B16" s="190">
        <v>2.2083333333333299</v>
      </c>
      <c r="C16" s="190">
        <v>0.25</v>
      </c>
      <c r="D16" s="191">
        <v>25</v>
      </c>
      <c r="E16" s="192">
        <f t="shared" si="0"/>
        <v>17.605633802816904</v>
      </c>
      <c r="F16" s="210">
        <v>68</v>
      </c>
      <c r="G16" s="192">
        <f t="shared" si="1"/>
        <v>47.887323943661976</v>
      </c>
      <c r="H16" s="193" t="s">
        <v>89</v>
      </c>
      <c r="I16" s="193">
        <f t="shared" si="2"/>
        <v>46.478873239436624</v>
      </c>
      <c r="J16" s="194">
        <f t="shared" ref="J16:J25" si="10">F16/1.42</f>
        <v>47.887323943661976</v>
      </c>
      <c r="K16" s="193">
        <f>J16+1.42</f>
        <v>49.307323943661977</v>
      </c>
      <c r="L16" s="195">
        <v>19</v>
      </c>
      <c r="M16" s="196" t="s">
        <v>101</v>
      </c>
      <c r="N16" s="196">
        <v>13.1</v>
      </c>
      <c r="O16" s="197">
        <v>105</v>
      </c>
      <c r="P16" s="197">
        <v>102</v>
      </c>
      <c r="Q16" s="197">
        <v>13433877</v>
      </c>
      <c r="R16" s="198">
        <f t="shared" si="3"/>
        <v>3977</v>
      </c>
      <c r="S16" s="199">
        <f t="shared" si="4"/>
        <v>95.447999999999993</v>
      </c>
      <c r="T16" s="199">
        <f t="shared" si="5"/>
        <v>3.9769999999999999</v>
      </c>
      <c r="U16" s="200">
        <v>9.5</v>
      </c>
      <c r="V16" s="200">
        <f t="shared" si="6"/>
        <v>9.5</v>
      </c>
      <c r="W16" s="262" t="s">
        <v>132</v>
      </c>
      <c r="X16" s="256">
        <v>0</v>
      </c>
      <c r="Y16" s="256">
        <v>0</v>
      </c>
      <c r="Z16" s="256">
        <v>1006</v>
      </c>
      <c r="AA16" s="256">
        <v>0</v>
      </c>
      <c r="AB16" s="256">
        <v>998</v>
      </c>
      <c r="AC16" s="201" t="s">
        <v>91</v>
      </c>
      <c r="AD16" s="201" t="s">
        <v>91</v>
      </c>
      <c r="AE16" s="201" t="s">
        <v>91</v>
      </c>
      <c r="AF16" s="202" t="s">
        <v>91</v>
      </c>
      <c r="AG16" s="202">
        <v>32255802</v>
      </c>
      <c r="AH16" s="203">
        <f t="shared" si="9"/>
        <v>498</v>
      </c>
      <c r="AI16" s="204">
        <f t="shared" si="7"/>
        <v>125.22001508674882</v>
      </c>
      <c r="AJ16" s="205">
        <v>0</v>
      </c>
      <c r="AK16" s="205">
        <v>0</v>
      </c>
      <c r="AL16" s="205">
        <v>1</v>
      </c>
      <c r="AM16" s="205">
        <v>0</v>
      </c>
      <c r="AN16" s="205">
        <v>1</v>
      </c>
      <c r="AO16" s="205">
        <v>0</v>
      </c>
      <c r="AP16" s="256">
        <v>7091581</v>
      </c>
      <c r="AQ16" s="256">
        <f t="shared" si="8"/>
        <v>0</v>
      </c>
      <c r="AR16" s="208"/>
      <c r="AS16" s="207" t="s">
        <v>102</v>
      </c>
      <c r="AV16" s="188" t="s">
        <v>103</v>
      </c>
      <c r="AW16" s="188" t="s">
        <v>104</v>
      </c>
      <c r="AY16" s="253" t="s">
        <v>133</v>
      </c>
    </row>
    <row r="17" spans="1:51" x14ac:dyDescent="0.25">
      <c r="B17" s="190">
        <v>2.25</v>
      </c>
      <c r="C17" s="190">
        <v>0.29166666666666702</v>
      </c>
      <c r="D17" s="191">
        <v>17</v>
      </c>
      <c r="E17" s="192">
        <f t="shared" si="0"/>
        <v>11.971830985915494</v>
      </c>
      <c r="F17" s="210">
        <v>83</v>
      </c>
      <c r="G17" s="192">
        <f t="shared" si="1"/>
        <v>58.450704225352112</v>
      </c>
      <c r="H17" s="193" t="s">
        <v>89</v>
      </c>
      <c r="I17" s="193">
        <f t="shared" si="2"/>
        <v>57.04225352112676</v>
      </c>
      <c r="J17" s="194">
        <f t="shared" si="10"/>
        <v>58.450704225352112</v>
      </c>
      <c r="K17" s="193">
        <f t="shared" ref="K17:K22" si="11">J17+1.42</f>
        <v>59.870704225352114</v>
      </c>
      <c r="L17" s="195">
        <v>19</v>
      </c>
      <c r="M17" s="196" t="s">
        <v>101</v>
      </c>
      <c r="N17" s="196">
        <v>16.7</v>
      </c>
      <c r="O17" s="197">
        <v>134</v>
      </c>
      <c r="P17" s="197">
        <v>135</v>
      </c>
      <c r="Q17" s="197">
        <v>13438979</v>
      </c>
      <c r="R17" s="198">
        <f t="shared" si="3"/>
        <v>5102</v>
      </c>
      <c r="S17" s="199">
        <f t="shared" si="4"/>
        <v>122.44799999999999</v>
      </c>
      <c r="T17" s="199">
        <f t="shared" si="5"/>
        <v>5.1020000000000003</v>
      </c>
      <c r="U17" s="200">
        <v>9.5</v>
      </c>
      <c r="V17" s="200">
        <f t="shared" si="6"/>
        <v>9.5</v>
      </c>
      <c r="W17" s="262" t="s">
        <v>132</v>
      </c>
      <c r="X17" s="256">
        <v>0</v>
      </c>
      <c r="Y17" s="256">
        <v>0</v>
      </c>
      <c r="Z17" s="256">
        <v>1105</v>
      </c>
      <c r="AA17" s="256">
        <v>0</v>
      </c>
      <c r="AB17" s="256">
        <v>1109</v>
      </c>
      <c r="AC17" s="201" t="s">
        <v>91</v>
      </c>
      <c r="AD17" s="201" t="s">
        <v>91</v>
      </c>
      <c r="AE17" s="201" t="s">
        <v>91</v>
      </c>
      <c r="AF17" s="202" t="s">
        <v>91</v>
      </c>
      <c r="AG17" s="202">
        <v>32256736</v>
      </c>
      <c r="AH17" s="203">
        <f t="shared" si="9"/>
        <v>934</v>
      </c>
      <c r="AI17" s="204">
        <f t="shared" si="7"/>
        <v>183.06546452371617</v>
      </c>
      <c r="AJ17" s="205">
        <v>0</v>
      </c>
      <c r="AK17" s="205">
        <v>0</v>
      </c>
      <c r="AL17" s="205">
        <v>1</v>
      </c>
      <c r="AM17" s="205">
        <v>0</v>
      </c>
      <c r="AN17" s="205">
        <v>1</v>
      </c>
      <c r="AO17" s="205">
        <v>0</v>
      </c>
      <c r="AP17" s="256">
        <v>7091581</v>
      </c>
      <c r="AQ17" s="256">
        <f t="shared" si="8"/>
        <v>0</v>
      </c>
      <c r="AR17" s="206"/>
      <c r="AS17" s="207" t="s">
        <v>102</v>
      </c>
      <c r="AT17" s="209"/>
      <c r="AV17" s="188" t="s">
        <v>105</v>
      </c>
      <c r="AW17" s="188" t="s">
        <v>106</v>
      </c>
      <c r="AY17" s="257"/>
    </row>
    <row r="18" spans="1:51" x14ac:dyDescent="0.25">
      <c r="B18" s="190">
        <v>2.2916666666666701</v>
      </c>
      <c r="C18" s="190">
        <v>0.33333333333333298</v>
      </c>
      <c r="D18" s="191">
        <v>10</v>
      </c>
      <c r="E18" s="192">
        <f t="shared" si="0"/>
        <v>7.042253521126761</v>
      </c>
      <c r="F18" s="210">
        <v>83</v>
      </c>
      <c r="G18" s="192">
        <f t="shared" si="1"/>
        <v>58.450704225352112</v>
      </c>
      <c r="H18" s="193" t="s">
        <v>89</v>
      </c>
      <c r="I18" s="193">
        <f t="shared" si="2"/>
        <v>57.04225352112676</v>
      </c>
      <c r="J18" s="194">
        <f t="shared" si="10"/>
        <v>58.450704225352112</v>
      </c>
      <c r="K18" s="193">
        <f t="shared" si="11"/>
        <v>59.870704225352114</v>
      </c>
      <c r="L18" s="195">
        <v>19</v>
      </c>
      <c r="M18" s="196" t="s">
        <v>101</v>
      </c>
      <c r="N18" s="196">
        <v>17.3</v>
      </c>
      <c r="O18" s="197">
        <v>146</v>
      </c>
      <c r="P18" s="197">
        <v>147</v>
      </c>
      <c r="Q18" s="197">
        <v>13444841</v>
      </c>
      <c r="R18" s="198">
        <f t="shared" si="3"/>
        <v>5862</v>
      </c>
      <c r="S18" s="199">
        <f t="shared" si="4"/>
        <v>140.68799999999999</v>
      </c>
      <c r="T18" s="199">
        <f t="shared" si="5"/>
        <v>5.8620000000000001</v>
      </c>
      <c r="U18" s="200">
        <v>9.5</v>
      </c>
      <c r="V18" s="200">
        <f t="shared" si="6"/>
        <v>9.5</v>
      </c>
      <c r="W18" s="262" t="s">
        <v>149</v>
      </c>
      <c r="X18" s="256">
        <v>0</v>
      </c>
      <c r="Y18" s="256">
        <v>0</v>
      </c>
      <c r="Z18" s="256">
        <v>1195</v>
      </c>
      <c r="AA18" s="256">
        <v>1185</v>
      </c>
      <c r="AB18" s="256">
        <v>1198</v>
      </c>
      <c r="AC18" s="201" t="s">
        <v>91</v>
      </c>
      <c r="AD18" s="201" t="s">
        <v>91</v>
      </c>
      <c r="AE18" s="201" t="s">
        <v>91</v>
      </c>
      <c r="AF18" s="202" t="s">
        <v>91</v>
      </c>
      <c r="AG18" s="202">
        <v>32257932</v>
      </c>
      <c r="AH18" s="203">
        <f t="shared" si="9"/>
        <v>1196</v>
      </c>
      <c r="AI18" s="204">
        <f t="shared" si="7"/>
        <v>204.0259297168202</v>
      </c>
      <c r="AJ18" s="205">
        <v>0</v>
      </c>
      <c r="AK18" s="205">
        <v>0</v>
      </c>
      <c r="AL18" s="205">
        <v>1</v>
      </c>
      <c r="AM18" s="205">
        <v>1</v>
      </c>
      <c r="AN18" s="205">
        <v>1</v>
      </c>
      <c r="AO18" s="205">
        <v>0</v>
      </c>
      <c r="AP18" s="256">
        <v>7091581</v>
      </c>
      <c r="AQ18" s="256">
        <f t="shared" si="8"/>
        <v>0</v>
      </c>
      <c r="AR18" s="206"/>
      <c r="AS18" s="207" t="s">
        <v>102</v>
      </c>
      <c r="AV18" s="188" t="s">
        <v>107</v>
      </c>
      <c r="AW18" s="188" t="s">
        <v>108</v>
      </c>
      <c r="AY18" s="257"/>
    </row>
    <row r="19" spans="1:51" x14ac:dyDescent="0.25">
      <c r="B19" s="190">
        <v>2.3333333333333299</v>
      </c>
      <c r="C19" s="190">
        <v>0.375</v>
      </c>
      <c r="D19" s="191">
        <v>9</v>
      </c>
      <c r="E19" s="192">
        <f t="shared" si="0"/>
        <v>6.3380281690140849</v>
      </c>
      <c r="F19" s="210">
        <v>83</v>
      </c>
      <c r="G19" s="192">
        <f t="shared" si="1"/>
        <v>58.450704225352112</v>
      </c>
      <c r="H19" s="193" t="s">
        <v>89</v>
      </c>
      <c r="I19" s="193">
        <f t="shared" si="2"/>
        <v>57.04225352112676</v>
      </c>
      <c r="J19" s="194">
        <f t="shared" si="10"/>
        <v>58.450704225352112</v>
      </c>
      <c r="K19" s="193">
        <f t="shared" si="11"/>
        <v>59.870704225352114</v>
      </c>
      <c r="L19" s="195">
        <v>19</v>
      </c>
      <c r="M19" s="196" t="s">
        <v>101</v>
      </c>
      <c r="N19" s="196">
        <v>18.399999999999999</v>
      </c>
      <c r="O19" s="197">
        <v>139</v>
      </c>
      <c r="P19" s="197">
        <v>148</v>
      </c>
      <c r="Q19" s="197">
        <v>13450962</v>
      </c>
      <c r="R19" s="198">
        <f t="shared" si="3"/>
        <v>6121</v>
      </c>
      <c r="S19" s="199">
        <f t="shared" si="4"/>
        <v>146.904</v>
      </c>
      <c r="T19" s="199">
        <f t="shared" si="5"/>
        <v>6.1210000000000004</v>
      </c>
      <c r="U19" s="200">
        <v>9.1999999999999993</v>
      </c>
      <c r="V19" s="200">
        <f t="shared" si="6"/>
        <v>9.1999999999999993</v>
      </c>
      <c r="W19" s="262" t="s">
        <v>152</v>
      </c>
      <c r="X19" s="256">
        <v>0</v>
      </c>
      <c r="Y19" s="256">
        <v>1031</v>
      </c>
      <c r="Z19" s="256">
        <v>1195</v>
      </c>
      <c r="AA19" s="256">
        <v>1185</v>
      </c>
      <c r="AB19" s="256">
        <v>1198</v>
      </c>
      <c r="AC19" s="201" t="s">
        <v>91</v>
      </c>
      <c r="AD19" s="201" t="s">
        <v>91</v>
      </c>
      <c r="AE19" s="201" t="s">
        <v>91</v>
      </c>
      <c r="AF19" s="202" t="s">
        <v>91</v>
      </c>
      <c r="AG19" s="202">
        <v>32259258</v>
      </c>
      <c r="AH19" s="203">
        <f t="shared" si="9"/>
        <v>1326</v>
      </c>
      <c r="AI19" s="204">
        <f t="shared" si="7"/>
        <v>216.63126940042474</v>
      </c>
      <c r="AJ19" s="205">
        <v>0</v>
      </c>
      <c r="AK19" s="205">
        <v>1</v>
      </c>
      <c r="AL19" s="205">
        <v>1</v>
      </c>
      <c r="AM19" s="205">
        <v>1</v>
      </c>
      <c r="AN19" s="205">
        <v>1</v>
      </c>
      <c r="AO19" s="205">
        <v>0</v>
      </c>
      <c r="AP19" s="256">
        <v>7091581</v>
      </c>
      <c r="AQ19" s="256">
        <f t="shared" si="8"/>
        <v>0</v>
      </c>
      <c r="AR19" s="206"/>
      <c r="AS19" s="207" t="s">
        <v>102</v>
      </c>
      <c r="AV19" s="188" t="s">
        <v>109</v>
      </c>
      <c r="AW19" s="188" t="s">
        <v>110</v>
      </c>
      <c r="AY19" s="257"/>
    </row>
    <row r="20" spans="1:51" x14ac:dyDescent="0.25">
      <c r="B20" s="190">
        <v>2.375</v>
      </c>
      <c r="C20" s="190">
        <v>0.41666666666666669</v>
      </c>
      <c r="D20" s="191">
        <v>8</v>
      </c>
      <c r="E20" s="192">
        <f t="shared" si="0"/>
        <v>5.6338028169014089</v>
      </c>
      <c r="F20" s="210">
        <v>83</v>
      </c>
      <c r="G20" s="192">
        <f t="shared" si="1"/>
        <v>58.450704225352112</v>
      </c>
      <c r="H20" s="193" t="s">
        <v>89</v>
      </c>
      <c r="I20" s="193">
        <f t="shared" si="2"/>
        <v>57.04225352112676</v>
      </c>
      <c r="J20" s="194">
        <f t="shared" si="10"/>
        <v>58.450704225352112</v>
      </c>
      <c r="K20" s="193">
        <f t="shared" si="11"/>
        <v>59.870704225352114</v>
      </c>
      <c r="L20" s="195">
        <v>19</v>
      </c>
      <c r="M20" s="196" t="s">
        <v>101</v>
      </c>
      <c r="N20" s="196">
        <v>17.7</v>
      </c>
      <c r="O20" s="197">
        <v>135</v>
      </c>
      <c r="P20" s="197">
        <v>151</v>
      </c>
      <c r="Q20" s="197">
        <v>13457164</v>
      </c>
      <c r="R20" s="198">
        <f t="shared" si="3"/>
        <v>6202</v>
      </c>
      <c r="S20" s="199">
        <f t="shared" si="4"/>
        <v>148.84800000000001</v>
      </c>
      <c r="T20" s="199">
        <f t="shared" si="5"/>
        <v>6.202</v>
      </c>
      <c r="U20" s="200">
        <v>8.6</v>
      </c>
      <c r="V20" s="200">
        <f t="shared" si="6"/>
        <v>8.6</v>
      </c>
      <c r="W20" s="262" t="s">
        <v>152</v>
      </c>
      <c r="X20" s="256">
        <v>0</v>
      </c>
      <c r="Y20" s="256">
        <v>1069</v>
      </c>
      <c r="Z20" s="256">
        <v>1195</v>
      </c>
      <c r="AA20" s="256">
        <v>1185</v>
      </c>
      <c r="AB20" s="256">
        <v>1198</v>
      </c>
      <c r="AC20" s="201" t="s">
        <v>91</v>
      </c>
      <c r="AD20" s="201" t="s">
        <v>91</v>
      </c>
      <c r="AE20" s="201" t="s">
        <v>91</v>
      </c>
      <c r="AF20" s="202" t="s">
        <v>91</v>
      </c>
      <c r="AG20" s="202">
        <v>32260668</v>
      </c>
      <c r="AH20" s="203">
        <f t="shared" si="9"/>
        <v>1410</v>
      </c>
      <c r="AI20" s="204">
        <f t="shared" si="7"/>
        <v>227.34601741373751</v>
      </c>
      <c r="AJ20" s="205">
        <v>0</v>
      </c>
      <c r="AK20" s="205">
        <v>1</v>
      </c>
      <c r="AL20" s="205">
        <v>1</v>
      </c>
      <c r="AM20" s="205">
        <v>1</v>
      </c>
      <c r="AN20" s="205">
        <v>1</v>
      </c>
      <c r="AO20" s="205">
        <v>0</v>
      </c>
      <c r="AP20" s="256">
        <v>7091581</v>
      </c>
      <c r="AQ20" s="256">
        <f t="shared" si="8"/>
        <v>0</v>
      </c>
      <c r="AR20" s="208"/>
      <c r="AS20" s="207" t="s">
        <v>102</v>
      </c>
      <c r="AY20" s="257"/>
    </row>
    <row r="21" spans="1:51" x14ac:dyDescent="0.25">
      <c r="B21" s="190">
        <v>2.4166666666666701</v>
      </c>
      <c r="C21" s="190">
        <v>0.45833333333333298</v>
      </c>
      <c r="D21" s="191">
        <v>9</v>
      </c>
      <c r="E21" s="192">
        <f t="shared" si="0"/>
        <v>6.3380281690140849</v>
      </c>
      <c r="F21" s="210">
        <v>83</v>
      </c>
      <c r="G21" s="192">
        <f t="shared" si="1"/>
        <v>58.450704225352112</v>
      </c>
      <c r="H21" s="193" t="s">
        <v>89</v>
      </c>
      <c r="I21" s="193">
        <f t="shared" si="2"/>
        <v>57.04225352112676</v>
      </c>
      <c r="J21" s="194">
        <f t="shared" si="10"/>
        <v>58.450704225352112</v>
      </c>
      <c r="K21" s="193">
        <f t="shared" si="11"/>
        <v>59.870704225352114</v>
      </c>
      <c r="L21" s="195">
        <v>19</v>
      </c>
      <c r="M21" s="196" t="s">
        <v>101</v>
      </c>
      <c r="N21" s="196">
        <v>17.7</v>
      </c>
      <c r="O21" s="197">
        <v>137</v>
      </c>
      <c r="P21" s="197">
        <v>148</v>
      </c>
      <c r="Q21" s="197">
        <v>13463340</v>
      </c>
      <c r="R21" s="198">
        <f>Q21-Q20</f>
        <v>6176</v>
      </c>
      <c r="S21" s="199">
        <f t="shared" si="4"/>
        <v>148.22399999999999</v>
      </c>
      <c r="T21" s="199">
        <f t="shared" si="5"/>
        <v>6.1760000000000002</v>
      </c>
      <c r="U21" s="200">
        <v>7.9</v>
      </c>
      <c r="V21" s="200">
        <f t="shared" si="6"/>
        <v>7.9</v>
      </c>
      <c r="W21" s="262" t="s">
        <v>152</v>
      </c>
      <c r="X21" s="256">
        <v>0</v>
      </c>
      <c r="Y21" s="256">
        <v>1059</v>
      </c>
      <c r="Z21" s="256">
        <v>1195</v>
      </c>
      <c r="AA21" s="256">
        <v>1185</v>
      </c>
      <c r="AB21" s="256">
        <v>1198</v>
      </c>
      <c r="AC21" s="201" t="s">
        <v>91</v>
      </c>
      <c r="AD21" s="201" t="s">
        <v>91</v>
      </c>
      <c r="AE21" s="201" t="s">
        <v>91</v>
      </c>
      <c r="AF21" s="202" t="s">
        <v>91</v>
      </c>
      <c r="AG21" s="202">
        <v>32262055</v>
      </c>
      <c r="AH21" s="203">
        <f t="shared" si="9"/>
        <v>1387</v>
      </c>
      <c r="AI21" s="204">
        <f t="shared" si="7"/>
        <v>224.57901554404145</v>
      </c>
      <c r="AJ21" s="205">
        <v>0</v>
      </c>
      <c r="AK21" s="205">
        <v>1</v>
      </c>
      <c r="AL21" s="205">
        <v>1</v>
      </c>
      <c r="AM21" s="205">
        <v>1</v>
      </c>
      <c r="AN21" s="205">
        <v>1</v>
      </c>
      <c r="AO21" s="205">
        <v>0</v>
      </c>
      <c r="AP21" s="256">
        <v>7091581</v>
      </c>
      <c r="AQ21" s="256">
        <f t="shared" si="8"/>
        <v>0</v>
      </c>
      <c r="AR21" s="206"/>
      <c r="AS21" s="207" t="s">
        <v>102</v>
      </c>
      <c r="AY21" s="257"/>
    </row>
    <row r="22" spans="1:51" x14ac:dyDescent="0.25">
      <c r="B22" s="190">
        <v>2.4583333333333299</v>
      </c>
      <c r="C22" s="190">
        <v>0.5</v>
      </c>
      <c r="D22" s="191">
        <v>8</v>
      </c>
      <c r="E22" s="192">
        <f t="shared" si="0"/>
        <v>5.6338028169014089</v>
      </c>
      <c r="F22" s="210">
        <v>83</v>
      </c>
      <c r="G22" s="192">
        <f t="shared" si="1"/>
        <v>58.450704225352112</v>
      </c>
      <c r="H22" s="193" t="s">
        <v>89</v>
      </c>
      <c r="I22" s="193">
        <f t="shared" si="2"/>
        <v>57.04225352112676</v>
      </c>
      <c r="J22" s="194">
        <f t="shared" si="10"/>
        <v>58.450704225352112</v>
      </c>
      <c r="K22" s="193">
        <f t="shared" si="11"/>
        <v>59.870704225352114</v>
      </c>
      <c r="L22" s="195">
        <v>19</v>
      </c>
      <c r="M22" s="196" t="s">
        <v>101</v>
      </c>
      <c r="N22" s="196">
        <v>17.3</v>
      </c>
      <c r="O22" s="197">
        <v>135</v>
      </c>
      <c r="P22" s="197">
        <v>143</v>
      </c>
      <c r="Q22" s="197">
        <v>13469491</v>
      </c>
      <c r="R22" s="198">
        <f t="shared" si="3"/>
        <v>6151</v>
      </c>
      <c r="S22" s="199">
        <f t="shared" si="4"/>
        <v>147.624</v>
      </c>
      <c r="T22" s="199">
        <f t="shared" si="5"/>
        <v>6.1509999999999998</v>
      </c>
      <c r="U22" s="200">
        <v>7.4</v>
      </c>
      <c r="V22" s="200">
        <f t="shared" si="6"/>
        <v>7.4</v>
      </c>
      <c r="W22" s="262" t="s">
        <v>152</v>
      </c>
      <c r="X22" s="256">
        <v>0</v>
      </c>
      <c r="Y22" s="256">
        <v>1056</v>
      </c>
      <c r="Z22" s="256">
        <v>1195</v>
      </c>
      <c r="AA22" s="256">
        <v>1185</v>
      </c>
      <c r="AB22" s="256">
        <v>1198</v>
      </c>
      <c r="AC22" s="201" t="s">
        <v>91</v>
      </c>
      <c r="AD22" s="201" t="s">
        <v>91</v>
      </c>
      <c r="AE22" s="201" t="s">
        <v>91</v>
      </c>
      <c r="AF22" s="202" t="s">
        <v>91</v>
      </c>
      <c r="AG22" s="202">
        <v>32263434</v>
      </c>
      <c r="AH22" s="203">
        <f t="shared" si="9"/>
        <v>1379</v>
      </c>
      <c r="AI22" s="204">
        <f t="shared" si="7"/>
        <v>224.19118842464641</v>
      </c>
      <c r="AJ22" s="205">
        <v>0</v>
      </c>
      <c r="AK22" s="205">
        <v>1</v>
      </c>
      <c r="AL22" s="205">
        <v>1</v>
      </c>
      <c r="AM22" s="205">
        <v>1</v>
      </c>
      <c r="AN22" s="205">
        <v>1</v>
      </c>
      <c r="AO22" s="205">
        <v>0</v>
      </c>
      <c r="AP22" s="256">
        <v>7091581</v>
      </c>
      <c r="AQ22" s="256">
        <f t="shared" si="8"/>
        <v>0</v>
      </c>
      <c r="AR22" s="206"/>
      <c r="AS22" s="207" t="s">
        <v>102</v>
      </c>
      <c r="AV22" s="211" t="s">
        <v>111</v>
      </c>
      <c r="AY22" s="257"/>
    </row>
    <row r="23" spans="1:51" x14ac:dyDescent="0.25">
      <c r="A23" s="301" t="s">
        <v>144</v>
      </c>
      <c r="B23" s="190">
        <v>2.5</v>
      </c>
      <c r="C23" s="190">
        <v>0.54166666666666696</v>
      </c>
      <c r="D23" s="191">
        <v>6</v>
      </c>
      <c r="E23" s="192">
        <v>81</v>
      </c>
      <c r="F23" s="255">
        <v>81</v>
      </c>
      <c r="G23" s="192">
        <f t="shared" si="1"/>
        <v>57.04225352112676</v>
      </c>
      <c r="H23" s="193" t="s">
        <v>89</v>
      </c>
      <c r="I23" s="193">
        <f t="shared" si="2"/>
        <v>55.633802816901408</v>
      </c>
      <c r="J23" s="194">
        <f t="shared" si="10"/>
        <v>57.04225352112676</v>
      </c>
      <c r="K23" s="193">
        <f>J23+(6/1.42)</f>
        <v>61.267605633802816</v>
      </c>
      <c r="L23" s="195">
        <v>19</v>
      </c>
      <c r="M23" s="196" t="s">
        <v>101</v>
      </c>
      <c r="N23" s="196">
        <v>17.5</v>
      </c>
      <c r="O23" s="197">
        <v>136</v>
      </c>
      <c r="P23" s="197">
        <v>146</v>
      </c>
      <c r="Q23" s="197">
        <v>13475495</v>
      </c>
      <c r="R23" s="198">
        <f t="shared" si="3"/>
        <v>6004</v>
      </c>
      <c r="S23" s="199">
        <f t="shared" si="4"/>
        <v>144.096</v>
      </c>
      <c r="T23" s="199">
        <f t="shared" si="5"/>
        <v>6.0039999999999996</v>
      </c>
      <c r="U23" s="200">
        <v>6.9</v>
      </c>
      <c r="V23" s="200">
        <f t="shared" si="6"/>
        <v>6.9</v>
      </c>
      <c r="W23" s="262" t="s">
        <v>152</v>
      </c>
      <c r="X23" s="256">
        <v>0</v>
      </c>
      <c r="Y23" s="256">
        <v>1070</v>
      </c>
      <c r="Z23" s="256">
        <v>1195</v>
      </c>
      <c r="AA23" s="256">
        <v>1185</v>
      </c>
      <c r="AB23" s="256">
        <v>1198</v>
      </c>
      <c r="AC23" s="201" t="s">
        <v>91</v>
      </c>
      <c r="AD23" s="201" t="s">
        <v>91</v>
      </c>
      <c r="AE23" s="201" t="s">
        <v>91</v>
      </c>
      <c r="AF23" s="202" t="s">
        <v>91</v>
      </c>
      <c r="AG23" s="202">
        <v>32264805</v>
      </c>
      <c r="AH23" s="203">
        <f t="shared" si="9"/>
        <v>1371</v>
      </c>
      <c r="AI23" s="204">
        <f t="shared" si="7"/>
        <v>228.34776815456365</v>
      </c>
      <c r="AJ23" s="205">
        <v>0</v>
      </c>
      <c r="AK23" s="205">
        <v>1</v>
      </c>
      <c r="AL23" s="205">
        <v>1</v>
      </c>
      <c r="AM23" s="205">
        <v>1</v>
      </c>
      <c r="AN23" s="205">
        <v>1</v>
      </c>
      <c r="AO23" s="205">
        <v>0</v>
      </c>
      <c r="AP23" s="256">
        <v>7091581</v>
      </c>
      <c r="AQ23" s="256">
        <f t="shared" si="8"/>
        <v>0</v>
      </c>
      <c r="AR23" s="206"/>
      <c r="AS23" s="207" t="s">
        <v>114</v>
      </c>
      <c r="AT23" s="209"/>
      <c r="AV23" s="212" t="s">
        <v>112</v>
      </c>
      <c r="AW23" s="213" t="s">
        <v>113</v>
      </c>
      <c r="AY23" s="257"/>
    </row>
    <row r="24" spans="1:51" x14ac:dyDescent="0.25">
      <c r="B24" s="190">
        <v>2.5416666666666701</v>
      </c>
      <c r="C24" s="190">
        <v>0.58333333333333404</v>
      </c>
      <c r="D24" s="191">
        <v>5</v>
      </c>
      <c r="E24" s="192">
        <f t="shared" si="0"/>
        <v>3.5211267605633805</v>
      </c>
      <c r="F24" s="255">
        <v>81</v>
      </c>
      <c r="G24" s="192">
        <f t="shared" si="1"/>
        <v>57.04225352112676</v>
      </c>
      <c r="H24" s="193" t="s">
        <v>89</v>
      </c>
      <c r="I24" s="193">
        <f t="shared" si="2"/>
        <v>55.633802816901408</v>
      </c>
      <c r="J24" s="194">
        <f t="shared" si="10"/>
        <v>57.04225352112676</v>
      </c>
      <c r="K24" s="193">
        <f t="shared" ref="K24:K34" si="12">J24+(6/1.42)</f>
        <v>61.267605633802816</v>
      </c>
      <c r="L24" s="195">
        <v>18</v>
      </c>
      <c r="M24" s="196" t="s">
        <v>101</v>
      </c>
      <c r="N24" s="196">
        <v>17.3</v>
      </c>
      <c r="O24" s="197">
        <v>135</v>
      </c>
      <c r="P24" s="197">
        <v>142</v>
      </c>
      <c r="Q24" s="197">
        <v>13481481</v>
      </c>
      <c r="R24" s="198">
        <f t="shared" si="3"/>
        <v>5986</v>
      </c>
      <c r="S24" s="199">
        <f t="shared" si="4"/>
        <v>143.66399999999999</v>
      </c>
      <c r="T24" s="199">
        <f t="shared" si="5"/>
        <v>5.9859999999999998</v>
      </c>
      <c r="U24" s="200">
        <v>6.3</v>
      </c>
      <c r="V24" s="200">
        <f t="shared" si="6"/>
        <v>6.3</v>
      </c>
      <c r="W24" s="262" t="s">
        <v>152</v>
      </c>
      <c r="X24" s="256">
        <v>0</v>
      </c>
      <c r="Y24" s="256">
        <v>1054</v>
      </c>
      <c r="Z24" s="256">
        <v>1195</v>
      </c>
      <c r="AA24" s="256">
        <v>1185</v>
      </c>
      <c r="AB24" s="256">
        <v>1198</v>
      </c>
      <c r="AC24" s="201" t="s">
        <v>91</v>
      </c>
      <c r="AD24" s="201" t="s">
        <v>91</v>
      </c>
      <c r="AE24" s="201" t="s">
        <v>91</v>
      </c>
      <c r="AF24" s="202" t="s">
        <v>91</v>
      </c>
      <c r="AG24" s="202">
        <v>32266169</v>
      </c>
      <c r="AH24" s="203">
        <f t="shared" si="9"/>
        <v>1364</v>
      </c>
      <c r="AI24" s="204">
        <f t="shared" si="7"/>
        <v>227.86501837621117</v>
      </c>
      <c r="AJ24" s="205">
        <v>0</v>
      </c>
      <c r="AK24" s="205">
        <v>1</v>
      </c>
      <c r="AL24" s="205">
        <v>1</v>
      </c>
      <c r="AM24" s="205">
        <v>1</v>
      </c>
      <c r="AN24" s="205">
        <v>1</v>
      </c>
      <c r="AO24" s="205">
        <v>0</v>
      </c>
      <c r="AP24" s="256">
        <v>7091581</v>
      </c>
      <c r="AQ24" s="256">
        <f t="shared" si="8"/>
        <v>0</v>
      </c>
      <c r="AR24" s="208"/>
      <c r="AS24" s="207" t="s">
        <v>114</v>
      </c>
      <c r="AV24" s="214" t="s">
        <v>30</v>
      </c>
      <c r="AW24" s="214">
        <v>14.7</v>
      </c>
      <c r="AY24" s="257"/>
    </row>
    <row r="25" spans="1:51" x14ac:dyDescent="0.25">
      <c r="B25" s="190">
        <v>2.5833333333333299</v>
      </c>
      <c r="C25" s="190">
        <v>0.625</v>
      </c>
      <c r="D25" s="191">
        <v>6</v>
      </c>
      <c r="E25" s="192">
        <f t="shared" si="0"/>
        <v>4.2253521126760569</v>
      </c>
      <c r="F25" s="255">
        <v>81</v>
      </c>
      <c r="G25" s="192">
        <f t="shared" si="1"/>
        <v>57.04225352112676</v>
      </c>
      <c r="H25" s="193" t="s">
        <v>89</v>
      </c>
      <c r="I25" s="193">
        <f t="shared" si="2"/>
        <v>55.633802816901408</v>
      </c>
      <c r="J25" s="194">
        <f t="shared" si="10"/>
        <v>57.04225352112676</v>
      </c>
      <c r="K25" s="193">
        <f t="shared" si="12"/>
        <v>61.267605633802816</v>
      </c>
      <c r="L25" s="195">
        <v>18</v>
      </c>
      <c r="M25" s="196" t="s">
        <v>101</v>
      </c>
      <c r="N25" s="196">
        <v>16.899999999999999</v>
      </c>
      <c r="O25" s="197">
        <v>133</v>
      </c>
      <c r="P25" s="197">
        <v>141</v>
      </c>
      <c r="Q25" s="197">
        <v>13487448</v>
      </c>
      <c r="R25" s="198">
        <f t="shared" si="3"/>
        <v>5967</v>
      </c>
      <c r="S25" s="199">
        <f t="shared" si="4"/>
        <v>143.208</v>
      </c>
      <c r="T25" s="199">
        <f t="shared" si="5"/>
        <v>5.9669999999999996</v>
      </c>
      <c r="U25" s="200">
        <v>5.8</v>
      </c>
      <c r="V25" s="200">
        <f t="shared" si="6"/>
        <v>5.8</v>
      </c>
      <c r="W25" s="262" t="s">
        <v>152</v>
      </c>
      <c r="X25" s="256">
        <v>0</v>
      </c>
      <c r="Y25" s="256">
        <v>1028</v>
      </c>
      <c r="Z25" s="256">
        <v>1195</v>
      </c>
      <c r="AA25" s="256">
        <v>1185</v>
      </c>
      <c r="AB25" s="256">
        <v>1198</v>
      </c>
      <c r="AC25" s="201" t="s">
        <v>91</v>
      </c>
      <c r="AD25" s="201" t="s">
        <v>91</v>
      </c>
      <c r="AE25" s="201" t="s">
        <v>91</v>
      </c>
      <c r="AF25" s="202" t="s">
        <v>91</v>
      </c>
      <c r="AG25" s="202">
        <v>32267518</v>
      </c>
      <c r="AH25" s="203">
        <f t="shared" si="9"/>
        <v>1349</v>
      </c>
      <c r="AI25" s="204">
        <f t="shared" si="7"/>
        <v>226.07675548852021</v>
      </c>
      <c r="AJ25" s="205">
        <v>0</v>
      </c>
      <c r="AK25" s="205">
        <v>1</v>
      </c>
      <c r="AL25" s="205">
        <v>1</v>
      </c>
      <c r="AM25" s="205">
        <v>1</v>
      </c>
      <c r="AN25" s="205">
        <v>1</v>
      </c>
      <c r="AO25" s="205">
        <v>0</v>
      </c>
      <c r="AP25" s="256">
        <v>7091581</v>
      </c>
      <c r="AQ25" s="256">
        <f t="shared" si="8"/>
        <v>0</v>
      </c>
      <c r="AR25" s="206"/>
      <c r="AS25" s="207" t="s">
        <v>114</v>
      </c>
      <c r="AV25" s="214" t="s">
        <v>75</v>
      </c>
      <c r="AW25" s="214">
        <v>10.36</v>
      </c>
      <c r="AY25" s="257"/>
    </row>
    <row r="26" spans="1:51" x14ac:dyDescent="0.25">
      <c r="B26" s="190">
        <v>2.625</v>
      </c>
      <c r="C26" s="190">
        <v>0.66666666666666696</v>
      </c>
      <c r="D26" s="191">
        <v>5</v>
      </c>
      <c r="E26" s="192">
        <f t="shared" si="0"/>
        <v>3.5211267605633805</v>
      </c>
      <c r="F26" s="255">
        <v>81</v>
      </c>
      <c r="G26" s="192">
        <f t="shared" si="1"/>
        <v>57.04225352112676</v>
      </c>
      <c r="H26" s="193" t="s">
        <v>89</v>
      </c>
      <c r="I26" s="193">
        <f t="shared" si="2"/>
        <v>53.521126760563384</v>
      </c>
      <c r="J26" s="194">
        <f>(F26-3)/1.42</f>
        <v>54.929577464788736</v>
      </c>
      <c r="K26" s="193">
        <f t="shared" si="12"/>
        <v>59.154929577464792</v>
      </c>
      <c r="L26" s="195">
        <v>18</v>
      </c>
      <c r="M26" s="196" t="s">
        <v>101</v>
      </c>
      <c r="N26" s="196">
        <v>16.7</v>
      </c>
      <c r="O26" s="197">
        <v>128</v>
      </c>
      <c r="P26" s="197">
        <v>137</v>
      </c>
      <c r="Q26" s="197">
        <v>13493189</v>
      </c>
      <c r="R26" s="198">
        <f t="shared" si="3"/>
        <v>5741</v>
      </c>
      <c r="S26" s="199">
        <f t="shared" si="4"/>
        <v>137.78399999999999</v>
      </c>
      <c r="T26" s="199">
        <f t="shared" si="5"/>
        <v>5.7409999999999997</v>
      </c>
      <c r="U26" s="200">
        <v>5.5</v>
      </c>
      <c r="V26" s="200">
        <f t="shared" si="6"/>
        <v>5.5</v>
      </c>
      <c r="W26" s="262" t="s">
        <v>152</v>
      </c>
      <c r="X26" s="256">
        <v>0</v>
      </c>
      <c r="Y26" s="256">
        <v>1023</v>
      </c>
      <c r="Z26" s="256">
        <v>1195</v>
      </c>
      <c r="AA26" s="256">
        <v>1185</v>
      </c>
      <c r="AB26" s="256">
        <v>1198</v>
      </c>
      <c r="AC26" s="201" t="s">
        <v>91</v>
      </c>
      <c r="AD26" s="201" t="s">
        <v>91</v>
      </c>
      <c r="AE26" s="201" t="s">
        <v>91</v>
      </c>
      <c r="AF26" s="202" t="s">
        <v>91</v>
      </c>
      <c r="AG26" s="202">
        <v>32268850</v>
      </c>
      <c r="AH26" s="203">
        <f t="shared" si="9"/>
        <v>1332</v>
      </c>
      <c r="AI26" s="204">
        <f t="shared" si="7"/>
        <v>232.01532834001046</v>
      </c>
      <c r="AJ26" s="205">
        <v>0</v>
      </c>
      <c r="AK26" s="205">
        <v>1</v>
      </c>
      <c r="AL26" s="205">
        <v>1</v>
      </c>
      <c r="AM26" s="205">
        <v>1</v>
      </c>
      <c r="AN26" s="205">
        <v>1</v>
      </c>
      <c r="AO26" s="205">
        <v>0</v>
      </c>
      <c r="AP26" s="256">
        <v>7091581</v>
      </c>
      <c r="AQ26" s="256">
        <f t="shared" si="8"/>
        <v>0</v>
      </c>
      <c r="AR26" s="206"/>
      <c r="AS26" s="207" t="s">
        <v>114</v>
      </c>
      <c r="AV26" s="214" t="s">
        <v>115</v>
      </c>
      <c r="AW26" s="214">
        <v>1.01325</v>
      </c>
      <c r="AY26" s="257"/>
    </row>
    <row r="27" spans="1:51" x14ac:dyDescent="0.25">
      <c r="B27" s="190">
        <v>2.6666666666666701</v>
      </c>
      <c r="C27" s="190">
        <v>0.70833333333333404</v>
      </c>
      <c r="D27" s="191">
        <v>4</v>
      </c>
      <c r="E27" s="192">
        <f t="shared" si="0"/>
        <v>2.8169014084507045</v>
      </c>
      <c r="F27" s="255">
        <v>81</v>
      </c>
      <c r="G27" s="192">
        <f t="shared" si="1"/>
        <v>57.04225352112676</v>
      </c>
      <c r="H27" s="193" t="s">
        <v>89</v>
      </c>
      <c r="I27" s="193">
        <f t="shared" si="2"/>
        <v>53.521126760563384</v>
      </c>
      <c r="J27" s="194">
        <f t="shared" ref="J27:J32" si="13">(F27-3)/1.42</f>
        <v>54.929577464788736</v>
      </c>
      <c r="K27" s="193">
        <f t="shared" si="12"/>
        <v>59.154929577464792</v>
      </c>
      <c r="L27" s="195">
        <v>18</v>
      </c>
      <c r="M27" s="196" t="s">
        <v>101</v>
      </c>
      <c r="N27" s="196">
        <v>16.7</v>
      </c>
      <c r="O27" s="197">
        <v>130</v>
      </c>
      <c r="P27" s="197">
        <v>142</v>
      </c>
      <c r="Q27" s="197">
        <v>13498964</v>
      </c>
      <c r="R27" s="198">
        <f t="shared" si="3"/>
        <v>5775</v>
      </c>
      <c r="S27" s="199">
        <f t="shared" si="4"/>
        <v>138.6</v>
      </c>
      <c r="T27" s="199">
        <f t="shared" si="5"/>
        <v>5.7750000000000004</v>
      </c>
      <c r="U27" s="200">
        <v>5.0999999999999996</v>
      </c>
      <c r="V27" s="200">
        <f t="shared" si="6"/>
        <v>5.0999999999999996</v>
      </c>
      <c r="W27" s="262" t="s">
        <v>152</v>
      </c>
      <c r="X27" s="256">
        <v>0</v>
      </c>
      <c r="Y27" s="256">
        <v>1059</v>
      </c>
      <c r="Z27" s="256">
        <v>1195</v>
      </c>
      <c r="AA27" s="256">
        <v>1185</v>
      </c>
      <c r="AB27" s="256">
        <v>1198</v>
      </c>
      <c r="AC27" s="201" t="s">
        <v>91</v>
      </c>
      <c r="AD27" s="201" t="s">
        <v>91</v>
      </c>
      <c r="AE27" s="201" t="s">
        <v>91</v>
      </c>
      <c r="AF27" s="202" t="s">
        <v>91</v>
      </c>
      <c r="AG27" s="202">
        <v>32270198</v>
      </c>
      <c r="AH27" s="203">
        <f t="shared" si="9"/>
        <v>1348</v>
      </c>
      <c r="AI27" s="204">
        <f t="shared" si="7"/>
        <v>233.4199134199134</v>
      </c>
      <c r="AJ27" s="205">
        <v>0</v>
      </c>
      <c r="AK27" s="205">
        <v>1</v>
      </c>
      <c r="AL27" s="205">
        <v>1</v>
      </c>
      <c r="AM27" s="205">
        <v>1</v>
      </c>
      <c r="AN27" s="205">
        <v>1</v>
      </c>
      <c r="AO27" s="205">
        <v>0</v>
      </c>
      <c r="AP27" s="256">
        <v>7091581</v>
      </c>
      <c r="AQ27" s="256">
        <f t="shared" si="8"/>
        <v>0</v>
      </c>
      <c r="AR27" s="206"/>
      <c r="AS27" s="207" t="s">
        <v>114</v>
      </c>
      <c r="AV27" s="214" t="s">
        <v>116</v>
      </c>
      <c r="AW27" s="214">
        <v>1</v>
      </c>
      <c r="AY27" s="257"/>
    </row>
    <row r="28" spans="1:51" x14ac:dyDescent="0.25">
      <c r="B28" s="190">
        <v>2.7083333333333299</v>
      </c>
      <c r="C28" s="190">
        <v>0.750000000000002</v>
      </c>
      <c r="D28" s="191">
        <v>4</v>
      </c>
      <c r="E28" s="192">
        <f t="shared" si="0"/>
        <v>2.8169014084507045</v>
      </c>
      <c r="F28" s="255">
        <v>78</v>
      </c>
      <c r="G28" s="192">
        <f t="shared" si="1"/>
        <v>54.929577464788736</v>
      </c>
      <c r="H28" s="193" t="s">
        <v>89</v>
      </c>
      <c r="I28" s="193">
        <f t="shared" si="2"/>
        <v>51.408450704225352</v>
      </c>
      <c r="J28" s="194">
        <f t="shared" si="13"/>
        <v>52.816901408450704</v>
      </c>
      <c r="K28" s="193">
        <f t="shared" si="12"/>
        <v>57.04225352112676</v>
      </c>
      <c r="L28" s="195">
        <v>18</v>
      </c>
      <c r="M28" s="196" t="s">
        <v>101</v>
      </c>
      <c r="N28" s="196">
        <v>16.7</v>
      </c>
      <c r="O28" s="197">
        <v>132</v>
      </c>
      <c r="P28" s="197">
        <v>133</v>
      </c>
      <c r="Q28" s="197">
        <v>13504572</v>
      </c>
      <c r="R28" s="198">
        <f t="shared" si="3"/>
        <v>5608</v>
      </c>
      <c r="S28" s="199">
        <f t="shared" si="4"/>
        <v>134.59200000000001</v>
      </c>
      <c r="T28" s="199">
        <f t="shared" si="5"/>
        <v>5.6079999999999997</v>
      </c>
      <c r="U28" s="200">
        <v>4.7</v>
      </c>
      <c r="V28" s="200">
        <f t="shared" si="6"/>
        <v>4.7</v>
      </c>
      <c r="W28" s="262" t="s">
        <v>152</v>
      </c>
      <c r="X28" s="256">
        <v>0</v>
      </c>
      <c r="Y28" s="256">
        <v>1008</v>
      </c>
      <c r="Z28" s="256">
        <v>1165</v>
      </c>
      <c r="AA28" s="256">
        <v>1185</v>
      </c>
      <c r="AB28" s="256">
        <v>1169</v>
      </c>
      <c r="AC28" s="201" t="s">
        <v>91</v>
      </c>
      <c r="AD28" s="201" t="s">
        <v>91</v>
      </c>
      <c r="AE28" s="201" t="s">
        <v>91</v>
      </c>
      <c r="AF28" s="202" t="s">
        <v>91</v>
      </c>
      <c r="AG28" s="202">
        <v>32271478</v>
      </c>
      <c r="AH28" s="203">
        <f t="shared" si="9"/>
        <v>1280</v>
      </c>
      <c r="AI28" s="204">
        <f t="shared" si="7"/>
        <v>228.24536376604851</v>
      </c>
      <c r="AJ28" s="205">
        <v>0</v>
      </c>
      <c r="AK28" s="205">
        <v>1</v>
      </c>
      <c r="AL28" s="205">
        <v>1</v>
      </c>
      <c r="AM28" s="205">
        <v>1</v>
      </c>
      <c r="AN28" s="205">
        <v>1</v>
      </c>
      <c r="AO28" s="205">
        <v>0</v>
      </c>
      <c r="AP28" s="256">
        <v>7091581</v>
      </c>
      <c r="AQ28" s="256">
        <f t="shared" si="8"/>
        <v>0</v>
      </c>
      <c r="AR28" s="208"/>
      <c r="AS28" s="207" t="s">
        <v>114</v>
      </c>
      <c r="AV28" s="214" t="s">
        <v>117</v>
      </c>
      <c r="AW28" s="214">
        <v>101.325</v>
      </c>
      <c r="AY28" s="257"/>
    </row>
    <row r="29" spans="1:51" x14ac:dyDescent="0.25">
      <c r="B29" s="190">
        <v>2.75</v>
      </c>
      <c r="C29" s="190">
        <v>0.79166666666666896</v>
      </c>
      <c r="D29" s="191">
        <v>11</v>
      </c>
      <c r="E29" s="192">
        <f t="shared" si="0"/>
        <v>7.746478873239437</v>
      </c>
      <c r="F29" s="255">
        <v>78</v>
      </c>
      <c r="G29" s="192">
        <f t="shared" si="1"/>
        <v>54.929577464788736</v>
      </c>
      <c r="H29" s="193" t="s">
        <v>89</v>
      </c>
      <c r="I29" s="193">
        <f t="shared" si="2"/>
        <v>51.408450704225352</v>
      </c>
      <c r="J29" s="194">
        <f t="shared" si="13"/>
        <v>52.816901408450704</v>
      </c>
      <c r="K29" s="193">
        <f t="shared" si="12"/>
        <v>57.04225352112676</v>
      </c>
      <c r="L29" s="195">
        <v>18</v>
      </c>
      <c r="M29" s="196" t="s">
        <v>101</v>
      </c>
      <c r="N29" s="196">
        <v>16.600000000000001</v>
      </c>
      <c r="O29" s="197">
        <v>112</v>
      </c>
      <c r="P29" s="197">
        <v>125</v>
      </c>
      <c r="Q29" s="197">
        <v>13509954</v>
      </c>
      <c r="R29" s="198">
        <f t="shared" si="3"/>
        <v>5382</v>
      </c>
      <c r="S29" s="199">
        <f t="shared" si="4"/>
        <v>129.16800000000001</v>
      </c>
      <c r="T29" s="199">
        <f t="shared" si="5"/>
        <v>5.3819999999999997</v>
      </c>
      <c r="U29" s="200">
        <v>3.8</v>
      </c>
      <c r="V29" s="200">
        <f t="shared" si="6"/>
        <v>3.8</v>
      </c>
      <c r="W29" s="262" t="s">
        <v>152</v>
      </c>
      <c r="X29" s="256">
        <v>0</v>
      </c>
      <c r="Y29" s="256">
        <v>1144</v>
      </c>
      <c r="Z29" s="256">
        <v>1196</v>
      </c>
      <c r="AA29" s="256">
        <v>0</v>
      </c>
      <c r="AB29" s="256">
        <v>1199</v>
      </c>
      <c r="AC29" s="201" t="s">
        <v>91</v>
      </c>
      <c r="AD29" s="201" t="s">
        <v>91</v>
      </c>
      <c r="AE29" s="201" t="s">
        <v>91</v>
      </c>
      <c r="AF29" s="202" t="s">
        <v>91</v>
      </c>
      <c r="AG29" s="202">
        <v>32272580</v>
      </c>
      <c r="AH29" s="203">
        <f t="shared" si="9"/>
        <v>1102</v>
      </c>
      <c r="AI29" s="204">
        <f t="shared" si="7"/>
        <v>204.75659606094391</v>
      </c>
      <c r="AJ29" s="205">
        <v>0</v>
      </c>
      <c r="AK29" s="205">
        <v>1</v>
      </c>
      <c r="AL29" s="205">
        <v>1</v>
      </c>
      <c r="AM29" s="205">
        <v>0</v>
      </c>
      <c r="AN29" s="205">
        <v>1</v>
      </c>
      <c r="AO29" s="205">
        <v>0</v>
      </c>
      <c r="AP29" s="256">
        <v>7091581</v>
      </c>
      <c r="AQ29" s="256">
        <f t="shared" si="8"/>
        <v>0</v>
      </c>
      <c r="AR29" s="206"/>
      <c r="AS29" s="207" t="s">
        <v>114</v>
      </c>
      <c r="AY29" s="257"/>
    </row>
    <row r="30" spans="1:51" x14ac:dyDescent="0.25">
      <c r="B30" s="190">
        <v>2.7916666666666701</v>
      </c>
      <c r="C30" s="190">
        <v>0.83333333333333703</v>
      </c>
      <c r="D30" s="191">
        <v>13</v>
      </c>
      <c r="E30" s="192">
        <f t="shared" si="0"/>
        <v>9.1549295774647899</v>
      </c>
      <c r="F30" s="255">
        <v>76</v>
      </c>
      <c r="G30" s="192">
        <f t="shared" si="1"/>
        <v>53.521126760563384</v>
      </c>
      <c r="H30" s="193" t="s">
        <v>89</v>
      </c>
      <c r="I30" s="193">
        <f t="shared" si="2"/>
        <v>50</v>
      </c>
      <c r="J30" s="194">
        <f t="shared" si="13"/>
        <v>51.408450704225352</v>
      </c>
      <c r="K30" s="193">
        <f t="shared" si="12"/>
        <v>55.633802816901408</v>
      </c>
      <c r="L30" s="195">
        <v>18</v>
      </c>
      <c r="M30" s="196" t="s">
        <v>101</v>
      </c>
      <c r="N30" s="196">
        <v>16.600000000000001</v>
      </c>
      <c r="O30" s="197">
        <v>121</v>
      </c>
      <c r="P30" s="197">
        <v>123</v>
      </c>
      <c r="Q30" s="197">
        <v>13515250</v>
      </c>
      <c r="R30" s="198">
        <f t="shared" si="3"/>
        <v>5296</v>
      </c>
      <c r="S30" s="199">
        <f t="shared" si="4"/>
        <v>127.104</v>
      </c>
      <c r="T30" s="199">
        <f t="shared" si="5"/>
        <v>5.2960000000000003</v>
      </c>
      <c r="U30" s="200">
        <v>3.2</v>
      </c>
      <c r="V30" s="200">
        <f t="shared" si="6"/>
        <v>3.2</v>
      </c>
      <c r="W30" s="262" t="s">
        <v>152</v>
      </c>
      <c r="X30" s="256">
        <v>0</v>
      </c>
      <c r="Y30" s="256">
        <v>1024</v>
      </c>
      <c r="Z30" s="256">
        <v>1196</v>
      </c>
      <c r="AA30" s="256">
        <v>0</v>
      </c>
      <c r="AB30" s="256">
        <v>1199</v>
      </c>
      <c r="AC30" s="201" t="s">
        <v>91</v>
      </c>
      <c r="AD30" s="201" t="s">
        <v>91</v>
      </c>
      <c r="AE30" s="201" t="s">
        <v>91</v>
      </c>
      <c r="AF30" s="202" t="s">
        <v>91</v>
      </c>
      <c r="AG30" s="202">
        <v>32273626</v>
      </c>
      <c r="AH30" s="203">
        <f t="shared" si="9"/>
        <v>1046</v>
      </c>
      <c r="AI30" s="204">
        <f t="shared" si="7"/>
        <v>197.50755287009062</v>
      </c>
      <c r="AJ30" s="205">
        <v>0</v>
      </c>
      <c r="AK30" s="205">
        <v>1</v>
      </c>
      <c r="AL30" s="205">
        <v>1</v>
      </c>
      <c r="AM30" s="205">
        <v>0</v>
      </c>
      <c r="AN30" s="205">
        <v>1</v>
      </c>
      <c r="AO30" s="205">
        <v>0</v>
      </c>
      <c r="AP30" s="256">
        <v>7091581</v>
      </c>
      <c r="AQ30" s="256">
        <f t="shared" si="8"/>
        <v>0</v>
      </c>
      <c r="AR30" s="206"/>
      <c r="AS30" s="207" t="s">
        <v>114</v>
      </c>
      <c r="AV30" s="398" t="s">
        <v>118</v>
      </c>
      <c r="AW30" s="398"/>
      <c r="AY30" s="257"/>
    </row>
    <row r="31" spans="1:51" x14ac:dyDescent="0.25">
      <c r="B31" s="190">
        <v>2.8333333333333299</v>
      </c>
      <c r="C31" s="190">
        <v>0.875000000000004</v>
      </c>
      <c r="D31" s="191">
        <v>12</v>
      </c>
      <c r="E31" s="192">
        <f>D31/1.42</f>
        <v>8.4507042253521139</v>
      </c>
      <c r="F31" s="255">
        <v>76</v>
      </c>
      <c r="G31" s="192">
        <f t="shared" si="1"/>
        <v>53.521126760563384</v>
      </c>
      <c r="H31" s="193" t="s">
        <v>89</v>
      </c>
      <c r="I31" s="193">
        <f t="shared" si="2"/>
        <v>50</v>
      </c>
      <c r="J31" s="194">
        <f t="shared" si="13"/>
        <v>51.408450704225352</v>
      </c>
      <c r="K31" s="193">
        <f t="shared" si="12"/>
        <v>55.633802816901408</v>
      </c>
      <c r="L31" s="195">
        <v>18</v>
      </c>
      <c r="M31" s="196" t="s">
        <v>101</v>
      </c>
      <c r="N31" s="196">
        <v>16.100000000000001</v>
      </c>
      <c r="O31" s="197">
        <v>119</v>
      </c>
      <c r="P31" s="197">
        <v>125</v>
      </c>
      <c r="Q31" s="197">
        <v>13520528</v>
      </c>
      <c r="R31" s="198">
        <f t="shared" si="3"/>
        <v>5278</v>
      </c>
      <c r="S31" s="199">
        <f t="shared" si="4"/>
        <v>126.672</v>
      </c>
      <c r="T31" s="199">
        <f t="shared" si="5"/>
        <v>5.2779999999999996</v>
      </c>
      <c r="U31" s="200">
        <v>2.9</v>
      </c>
      <c r="V31" s="200">
        <f t="shared" si="6"/>
        <v>2.9</v>
      </c>
      <c r="W31" s="262" t="s">
        <v>153</v>
      </c>
      <c r="X31" s="256">
        <v>0</v>
      </c>
      <c r="Y31" s="256">
        <v>1008</v>
      </c>
      <c r="Z31" s="256">
        <v>1196</v>
      </c>
      <c r="AA31" s="256">
        <v>0</v>
      </c>
      <c r="AB31" s="256">
        <v>1199</v>
      </c>
      <c r="AC31" s="201" t="s">
        <v>91</v>
      </c>
      <c r="AD31" s="201" t="s">
        <v>91</v>
      </c>
      <c r="AE31" s="201" t="s">
        <v>91</v>
      </c>
      <c r="AF31" s="202" t="s">
        <v>91</v>
      </c>
      <c r="AG31" s="202">
        <v>32274652</v>
      </c>
      <c r="AH31" s="203">
        <f t="shared" si="9"/>
        <v>1026</v>
      </c>
      <c r="AI31" s="204">
        <f t="shared" si="7"/>
        <v>194.39181508147027</v>
      </c>
      <c r="AJ31" s="205">
        <v>0</v>
      </c>
      <c r="AK31" s="205">
        <v>1</v>
      </c>
      <c r="AL31" s="205">
        <v>1</v>
      </c>
      <c r="AM31" s="205">
        <v>0</v>
      </c>
      <c r="AN31" s="205">
        <v>1</v>
      </c>
      <c r="AO31" s="205">
        <v>0</v>
      </c>
      <c r="AP31" s="256">
        <v>7091581</v>
      </c>
      <c r="AQ31" s="256">
        <f t="shared" si="8"/>
        <v>0</v>
      </c>
      <c r="AR31" s="206"/>
      <c r="AS31" s="207" t="s">
        <v>114</v>
      </c>
      <c r="AV31" s="215" t="s">
        <v>30</v>
      </c>
      <c r="AW31" s="215" t="s">
        <v>75</v>
      </c>
      <c r="AY31" s="257"/>
    </row>
    <row r="32" spans="1:51" x14ac:dyDescent="0.25">
      <c r="B32" s="190">
        <v>2.875</v>
      </c>
      <c r="C32" s="190">
        <v>0.91666666666667096</v>
      </c>
      <c r="D32" s="191">
        <v>20</v>
      </c>
      <c r="E32" s="192">
        <f t="shared" si="0"/>
        <v>14.084507042253522</v>
      </c>
      <c r="F32" s="255">
        <v>76</v>
      </c>
      <c r="G32" s="192">
        <f t="shared" si="1"/>
        <v>53.521126760563384</v>
      </c>
      <c r="H32" s="193" t="s">
        <v>89</v>
      </c>
      <c r="I32" s="193">
        <f t="shared" si="2"/>
        <v>50</v>
      </c>
      <c r="J32" s="194">
        <f t="shared" si="13"/>
        <v>51.408450704225352</v>
      </c>
      <c r="K32" s="193">
        <f t="shared" si="12"/>
        <v>55.633802816901408</v>
      </c>
      <c r="L32" s="195">
        <v>14</v>
      </c>
      <c r="M32" s="196" t="s">
        <v>119</v>
      </c>
      <c r="N32" s="196">
        <v>12.6</v>
      </c>
      <c r="O32" s="197">
        <v>116</v>
      </c>
      <c r="P32" s="197">
        <v>115</v>
      </c>
      <c r="Q32" s="197">
        <v>13525576</v>
      </c>
      <c r="R32" s="198">
        <f>Q32-Q31</f>
        <v>5048</v>
      </c>
      <c r="S32" s="199">
        <f t="shared" si="4"/>
        <v>121.152</v>
      </c>
      <c r="T32" s="199">
        <f t="shared" si="5"/>
        <v>5.048</v>
      </c>
      <c r="U32" s="200">
        <v>2.8</v>
      </c>
      <c r="V32" s="200">
        <f t="shared" si="6"/>
        <v>2.8</v>
      </c>
      <c r="W32" s="262" t="s">
        <v>153</v>
      </c>
      <c r="X32" s="256">
        <v>0</v>
      </c>
      <c r="Y32" s="256">
        <v>991</v>
      </c>
      <c r="Z32" s="256">
        <v>1145</v>
      </c>
      <c r="AA32" s="256">
        <v>0</v>
      </c>
      <c r="AB32" s="256">
        <v>1150</v>
      </c>
      <c r="AC32" s="201" t="s">
        <v>91</v>
      </c>
      <c r="AD32" s="201" t="s">
        <v>91</v>
      </c>
      <c r="AE32" s="201" t="s">
        <v>91</v>
      </c>
      <c r="AF32" s="202" t="s">
        <v>91</v>
      </c>
      <c r="AG32" s="202">
        <v>32275614</v>
      </c>
      <c r="AH32" s="203">
        <f t="shared" si="9"/>
        <v>962</v>
      </c>
      <c r="AI32" s="204">
        <f t="shared" si="7"/>
        <v>190.57052297939779</v>
      </c>
      <c r="AJ32" s="205">
        <v>0</v>
      </c>
      <c r="AK32" s="205">
        <v>1</v>
      </c>
      <c r="AL32" s="205">
        <v>1</v>
      </c>
      <c r="AM32" s="205">
        <v>0</v>
      </c>
      <c r="AN32" s="205">
        <v>1</v>
      </c>
      <c r="AO32" s="205">
        <v>0</v>
      </c>
      <c r="AP32" s="256">
        <v>7091581</v>
      </c>
      <c r="AQ32" s="256">
        <f t="shared" si="8"/>
        <v>0</v>
      </c>
      <c r="AR32" s="208"/>
      <c r="AS32" s="207" t="s">
        <v>114</v>
      </c>
      <c r="AV32" s="216">
        <v>1</v>
      </c>
      <c r="AW32" s="216">
        <f>IFERROR(AV32*VLOOKUP(AV31,AV24:AW28,2,FALSE)/VLOOKUP(AW31,AV24:AW28,2,FALSE),"Enter Unit and Value")</f>
        <v>1.4189189189189189</v>
      </c>
      <c r="AY32" s="257"/>
    </row>
    <row r="33" spans="2:51" x14ac:dyDescent="0.25">
      <c r="B33" s="190">
        <v>2.9166666666666701</v>
      </c>
      <c r="C33" s="190">
        <v>0.95833333333333803</v>
      </c>
      <c r="D33" s="191">
        <v>10</v>
      </c>
      <c r="E33" s="192">
        <f t="shared" si="0"/>
        <v>7.042253521126761</v>
      </c>
      <c r="F33" s="255">
        <v>66</v>
      </c>
      <c r="G33" s="192">
        <f t="shared" si="1"/>
        <v>46.478873239436624</v>
      </c>
      <c r="H33" s="193" t="s">
        <v>89</v>
      </c>
      <c r="I33" s="193">
        <f>J33-(2/1.42)</f>
        <v>41.549295774647888</v>
      </c>
      <c r="J33" s="194">
        <f t="shared" ref="J33:J34" si="14">(F33-5)/1.42</f>
        <v>42.95774647887324</v>
      </c>
      <c r="K33" s="193">
        <f t="shared" si="12"/>
        <v>47.183098591549296</v>
      </c>
      <c r="L33" s="195">
        <v>14</v>
      </c>
      <c r="M33" s="196" t="s">
        <v>119</v>
      </c>
      <c r="N33" s="196">
        <v>11.9</v>
      </c>
      <c r="O33" s="197">
        <v>116</v>
      </c>
      <c r="P33" s="197">
        <v>97</v>
      </c>
      <c r="Q33" s="197">
        <v>13529841</v>
      </c>
      <c r="R33" s="198">
        <f t="shared" si="3"/>
        <v>4265</v>
      </c>
      <c r="S33" s="199">
        <f t="shared" si="4"/>
        <v>102.36</v>
      </c>
      <c r="T33" s="199">
        <f t="shared" si="5"/>
        <v>4.2649999999999997</v>
      </c>
      <c r="U33" s="200">
        <v>3.3</v>
      </c>
      <c r="V33" s="200">
        <f t="shared" si="6"/>
        <v>3.3</v>
      </c>
      <c r="W33" s="262" t="s">
        <v>132</v>
      </c>
      <c r="X33" s="256">
        <v>0</v>
      </c>
      <c r="Y33" s="256">
        <v>0</v>
      </c>
      <c r="Z33" s="256">
        <v>1056</v>
      </c>
      <c r="AA33" s="256">
        <v>0</v>
      </c>
      <c r="AB33" s="256">
        <v>1110</v>
      </c>
      <c r="AC33" s="201" t="s">
        <v>91</v>
      </c>
      <c r="AD33" s="201" t="s">
        <v>91</v>
      </c>
      <c r="AE33" s="201" t="s">
        <v>91</v>
      </c>
      <c r="AF33" s="202" t="s">
        <v>91</v>
      </c>
      <c r="AG33" s="202">
        <v>32276342</v>
      </c>
      <c r="AH33" s="203">
        <f t="shared" si="9"/>
        <v>728</v>
      </c>
      <c r="AI33" s="204">
        <f t="shared" si="7"/>
        <v>170.69167643610785</v>
      </c>
      <c r="AJ33" s="205">
        <v>0</v>
      </c>
      <c r="AK33" s="205">
        <v>0</v>
      </c>
      <c r="AL33" s="205">
        <v>1</v>
      </c>
      <c r="AM33" s="205">
        <v>0</v>
      </c>
      <c r="AN33" s="205">
        <v>1</v>
      </c>
      <c r="AO33" s="205">
        <v>0.25</v>
      </c>
      <c r="AP33" s="256">
        <v>7092172</v>
      </c>
      <c r="AQ33" s="256">
        <f t="shared" si="8"/>
        <v>591</v>
      </c>
      <c r="AR33" s="206"/>
      <c r="AS33" s="207" t="s">
        <v>114</v>
      </c>
      <c r="AY33" s="257"/>
    </row>
    <row r="34" spans="2:51" x14ac:dyDescent="0.25">
      <c r="B34" s="190">
        <v>2.9583333333333299</v>
      </c>
      <c r="C34" s="190">
        <v>1</v>
      </c>
      <c r="D34" s="191">
        <v>14</v>
      </c>
      <c r="E34" s="192">
        <f t="shared" si="0"/>
        <v>9.8591549295774659</v>
      </c>
      <c r="F34" s="255">
        <v>66</v>
      </c>
      <c r="G34" s="192">
        <f t="shared" si="1"/>
        <v>46.478873239436624</v>
      </c>
      <c r="H34" s="193" t="s">
        <v>89</v>
      </c>
      <c r="I34" s="193">
        <f t="shared" si="2"/>
        <v>41.549295774647888</v>
      </c>
      <c r="J34" s="194">
        <f t="shared" si="14"/>
        <v>42.95774647887324</v>
      </c>
      <c r="K34" s="193">
        <f t="shared" si="12"/>
        <v>47.183098591549296</v>
      </c>
      <c r="L34" s="195">
        <v>14</v>
      </c>
      <c r="M34" s="196" t="s">
        <v>119</v>
      </c>
      <c r="N34" s="217">
        <v>11.5</v>
      </c>
      <c r="O34" s="197">
        <v>113</v>
      </c>
      <c r="P34" s="197">
        <v>94</v>
      </c>
      <c r="Q34" s="197">
        <v>13533816</v>
      </c>
      <c r="R34" s="198">
        <f t="shared" si="3"/>
        <v>3975</v>
      </c>
      <c r="S34" s="199">
        <f t="shared" si="4"/>
        <v>95.4</v>
      </c>
      <c r="T34" s="199">
        <f t="shared" si="5"/>
        <v>3.9750000000000001</v>
      </c>
      <c r="U34" s="200">
        <v>4.2</v>
      </c>
      <c r="V34" s="200">
        <f t="shared" si="6"/>
        <v>4.2</v>
      </c>
      <c r="W34" s="262" t="s">
        <v>132</v>
      </c>
      <c r="X34" s="256">
        <v>0</v>
      </c>
      <c r="Y34" s="256">
        <v>0</v>
      </c>
      <c r="Z34" s="256">
        <v>973</v>
      </c>
      <c r="AA34" s="256">
        <v>0</v>
      </c>
      <c r="AB34" s="256">
        <v>1110</v>
      </c>
      <c r="AC34" s="201" t="s">
        <v>91</v>
      </c>
      <c r="AD34" s="201" t="s">
        <v>91</v>
      </c>
      <c r="AE34" s="201" t="s">
        <v>91</v>
      </c>
      <c r="AF34" s="202" t="s">
        <v>91</v>
      </c>
      <c r="AG34" s="202">
        <v>32276999</v>
      </c>
      <c r="AH34" s="203">
        <f t="shared" si="9"/>
        <v>657</v>
      </c>
      <c r="AI34" s="204">
        <f t="shared" si="7"/>
        <v>165.28301886792451</v>
      </c>
      <c r="AJ34" s="205">
        <v>0</v>
      </c>
      <c r="AK34" s="205">
        <v>0</v>
      </c>
      <c r="AL34" s="205">
        <v>1</v>
      </c>
      <c r="AM34" s="205">
        <v>0</v>
      </c>
      <c r="AN34" s="205">
        <v>1</v>
      </c>
      <c r="AO34" s="205">
        <v>0.25</v>
      </c>
      <c r="AP34" s="256">
        <v>7092922</v>
      </c>
      <c r="AQ34" s="256">
        <f t="shared" si="8"/>
        <v>750</v>
      </c>
      <c r="AR34" s="206"/>
      <c r="AS34" s="207" t="s">
        <v>114</v>
      </c>
      <c r="AV34" s="212" t="s">
        <v>120</v>
      </c>
      <c r="AW34" s="218" t="s">
        <v>31</v>
      </c>
      <c r="AY34" s="257"/>
    </row>
    <row r="35" spans="2:51" x14ac:dyDescent="0.25">
      <c r="B35" s="219"/>
      <c r="C35" s="220"/>
      <c r="D35" s="219"/>
      <c r="E35" s="221"/>
      <c r="F35" s="221"/>
      <c r="G35" s="222"/>
      <c r="H35" s="223"/>
      <c r="I35" s="221"/>
      <c r="J35" s="221"/>
      <c r="K35" s="222"/>
      <c r="L35" s="399" t="s">
        <v>121</v>
      </c>
      <c r="M35" s="400"/>
      <c r="N35" s="401"/>
      <c r="O35" s="224"/>
      <c r="P35" s="224">
        <f>AVERAGE(P11:P34)</f>
        <v>122.5</v>
      </c>
      <c r="Q35" s="225">
        <f>Q34-Q10</f>
        <v>121907</v>
      </c>
      <c r="R35" s="226">
        <f>SUM(R11:R34)</f>
        <v>121907</v>
      </c>
      <c r="S35" s="227">
        <f>AVERAGE(S11:S34)</f>
        <v>121.907</v>
      </c>
      <c r="T35" s="227">
        <f>SUM(T11:T34)</f>
        <v>121.90700000000002</v>
      </c>
      <c r="U35" s="223"/>
      <c r="V35" s="223"/>
      <c r="W35" s="213"/>
      <c r="X35" s="228"/>
      <c r="Y35" s="229"/>
      <c r="Z35" s="229"/>
      <c r="AA35" s="229"/>
      <c r="AB35" s="230"/>
      <c r="AC35" s="228"/>
      <c r="AD35" s="229"/>
      <c r="AE35" s="230"/>
      <c r="AF35" s="231"/>
      <c r="AG35" s="232">
        <f>AG34-AG10</f>
        <v>24469</v>
      </c>
      <c r="AH35" s="233">
        <f>SUM(AH11:AH34)</f>
        <v>24469</v>
      </c>
      <c r="AI35" s="234">
        <f>$AH$35/$T35</f>
        <v>200.71858055731005</v>
      </c>
      <c r="AJ35" s="231"/>
      <c r="AK35" s="235"/>
      <c r="AL35" s="235"/>
      <c r="AM35" s="235"/>
      <c r="AN35" s="236"/>
      <c r="AO35" s="237"/>
      <c r="AP35" s="238"/>
      <c r="AQ35" s="239">
        <f>SUM(AQ11:AQ34)</f>
        <v>7309</v>
      </c>
      <c r="AR35" s="240" t="e">
        <f>AVERAGE(AR11:AR34)</f>
        <v>#DIV/0!</v>
      </c>
      <c r="AS35" s="237"/>
      <c r="AV35" s="241" t="s">
        <v>31</v>
      </c>
      <c r="AW35" s="241">
        <v>1</v>
      </c>
      <c r="AY35" s="257"/>
    </row>
    <row r="36" spans="2:51" x14ac:dyDescent="0.25">
      <c r="B36" s="242"/>
      <c r="C36" s="242"/>
      <c r="D36" s="242"/>
      <c r="E36" s="243"/>
      <c r="F36" s="243"/>
      <c r="G36" s="243"/>
      <c r="H36" s="243"/>
      <c r="I36" s="244"/>
      <c r="J36" s="244"/>
      <c r="K36" s="244"/>
      <c r="L36" s="254"/>
      <c r="M36" s="254"/>
      <c r="N36" s="254"/>
      <c r="O36" s="254"/>
      <c r="P36" s="254"/>
      <c r="Q36" s="254"/>
      <c r="R36" s="254"/>
      <c r="S36" s="254"/>
      <c r="T36" s="254"/>
      <c r="U36" s="245"/>
      <c r="V36" s="245"/>
      <c r="W36" s="254"/>
      <c r="X36" s="254"/>
      <c r="Y36" s="254"/>
      <c r="Z36" s="258"/>
      <c r="AA36" s="254"/>
      <c r="AB36" s="254"/>
      <c r="AC36" s="254"/>
      <c r="AD36" s="254"/>
      <c r="AE36" s="254"/>
      <c r="AH36" s="246"/>
      <c r="AM36" s="254"/>
      <c r="AN36" s="254"/>
      <c r="AO36" s="254"/>
      <c r="AP36" s="254"/>
      <c r="AQ36" s="254"/>
      <c r="AR36" s="254"/>
      <c r="AV36" s="241" t="s">
        <v>122</v>
      </c>
      <c r="AW36" s="241">
        <v>41.67</v>
      </c>
      <c r="AY36" s="257"/>
    </row>
    <row r="37" spans="2:51" x14ac:dyDescent="0.25">
      <c r="B37" s="275" t="s">
        <v>123</v>
      </c>
      <c r="C37" s="275"/>
      <c r="D37" s="275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58"/>
      <c r="X37" s="258"/>
      <c r="Y37" s="258"/>
      <c r="Z37" s="258"/>
      <c r="AA37" s="258"/>
      <c r="AB37" s="258"/>
      <c r="AC37" s="258"/>
      <c r="AD37" s="258"/>
      <c r="AE37" s="258"/>
      <c r="AM37" s="169"/>
      <c r="AN37" s="254"/>
      <c r="AO37" s="254"/>
      <c r="AP37" s="254"/>
      <c r="AQ37" s="254"/>
      <c r="AR37" s="258"/>
      <c r="AV37" s="241" t="s">
        <v>124</v>
      </c>
      <c r="AW37" s="241">
        <v>11.574999999999999</v>
      </c>
      <c r="AY37" s="257"/>
    </row>
    <row r="38" spans="2:51" x14ac:dyDescent="0.25">
      <c r="B38" s="295" t="s">
        <v>170</v>
      </c>
      <c r="C38" s="275"/>
      <c r="D38" s="275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58"/>
      <c r="X38" s="258"/>
      <c r="Y38" s="258"/>
      <c r="Z38" s="258"/>
      <c r="AA38" s="258"/>
      <c r="AB38" s="258"/>
      <c r="AC38" s="258"/>
      <c r="AD38" s="258"/>
      <c r="AE38" s="258"/>
      <c r="AM38" s="169"/>
      <c r="AN38" s="254"/>
      <c r="AO38" s="254"/>
      <c r="AP38" s="254"/>
      <c r="AQ38" s="254"/>
      <c r="AR38" s="258"/>
      <c r="AV38" s="247"/>
      <c r="AW38" s="247"/>
      <c r="AY38" s="257"/>
    </row>
    <row r="39" spans="2:51" x14ac:dyDescent="0.25">
      <c r="B39" s="273" t="s">
        <v>131</v>
      </c>
      <c r="C39" s="264"/>
      <c r="D39" s="264"/>
      <c r="E39" s="264"/>
      <c r="F39" s="264"/>
      <c r="G39" s="264"/>
      <c r="H39" s="264"/>
      <c r="I39" s="265"/>
      <c r="J39" s="265"/>
      <c r="K39" s="265"/>
      <c r="L39" s="265"/>
      <c r="M39" s="265"/>
      <c r="N39" s="265"/>
      <c r="O39" s="265"/>
      <c r="P39" s="265"/>
      <c r="Q39" s="265"/>
      <c r="R39" s="265"/>
      <c r="S39" s="263"/>
      <c r="T39" s="263"/>
      <c r="U39" s="263"/>
      <c r="V39" s="263"/>
      <c r="W39" s="258"/>
      <c r="X39" s="258"/>
      <c r="Y39" s="258"/>
      <c r="Z39" s="258"/>
      <c r="AA39" s="258"/>
      <c r="AB39" s="258"/>
      <c r="AC39" s="258"/>
      <c r="AD39" s="258"/>
      <c r="AE39" s="258"/>
      <c r="AM39" s="169"/>
      <c r="AN39" s="254"/>
      <c r="AO39" s="254"/>
      <c r="AP39" s="254"/>
      <c r="AQ39" s="254"/>
      <c r="AR39" s="258"/>
      <c r="AV39" s="247"/>
      <c r="AW39" s="247"/>
      <c r="AY39" s="257"/>
    </row>
    <row r="40" spans="2:51" x14ac:dyDescent="0.25">
      <c r="B40" s="276" t="s">
        <v>141</v>
      </c>
      <c r="C40" s="264"/>
      <c r="D40" s="264"/>
      <c r="E40" s="264"/>
      <c r="F40" s="264"/>
      <c r="G40" s="264"/>
      <c r="H40" s="264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3"/>
      <c r="T40" s="263"/>
      <c r="U40" s="263"/>
      <c r="V40" s="263"/>
      <c r="W40" s="258"/>
      <c r="X40" s="258"/>
      <c r="Y40" s="258"/>
      <c r="Z40" s="258"/>
      <c r="AA40" s="258"/>
      <c r="AB40" s="258"/>
      <c r="AC40" s="258"/>
      <c r="AD40" s="258"/>
      <c r="AE40" s="258"/>
      <c r="AM40" s="169"/>
      <c r="AN40" s="254"/>
      <c r="AO40" s="254"/>
      <c r="AP40" s="254"/>
      <c r="AQ40" s="254"/>
      <c r="AR40" s="258"/>
      <c r="AV40" s="247"/>
      <c r="AW40" s="247"/>
      <c r="AY40" s="257"/>
    </row>
    <row r="41" spans="2:51" x14ac:dyDescent="0.25">
      <c r="B41" s="268" t="s">
        <v>210</v>
      </c>
      <c r="C41" s="264"/>
      <c r="D41" s="264"/>
      <c r="E41" s="264"/>
      <c r="F41" s="264"/>
      <c r="G41" s="264"/>
      <c r="H41" s="264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9"/>
      <c r="T41" s="269"/>
      <c r="U41" s="269"/>
      <c r="V41" s="269"/>
      <c r="W41" s="258"/>
      <c r="X41" s="258"/>
      <c r="Y41" s="258"/>
      <c r="Z41" s="258"/>
      <c r="AA41" s="258"/>
      <c r="AB41" s="258"/>
      <c r="AC41" s="258"/>
      <c r="AD41" s="258"/>
      <c r="AE41" s="258"/>
      <c r="AM41" s="259"/>
      <c r="AN41" s="259"/>
      <c r="AO41" s="259"/>
      <c r="AP41" s="259"/>
      <c r="AQ41" s="259"/>
      <c r="AR41" s="259"/>
      <c r="AS41" s="260"/>
      <c r="AV41" s="257"/>
      <c r="AW41" s="301"/>
      <c r="AX41" s="301"/>
      <c r="AY41" s="301"/>
    </row>
    <row r="42" spans="2:51" x14ac:dyDescent="0.25">
      <c r="B42" s="276" t="s">
        <v>126</v>
      </c>
      <c r="C42" s="264"/>
      <c r="D42" s="264"/>
      <c r="E42" s="274"/>
      <c r="F42" s="274"/>
      <c r="G42" s="274"/>
      <c r="H42" s="264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9"/>
      <c r="T42" s="269"/>
      <c r="U42" s="269"/>
      <c r="V42" s="269"/>
      <c r="W42" s="258"/>
      <c r="X42" s="258"/>
      <c r="Y42" s="258"/>
      <c r="Z42" s="258"/>
      <c r="AA42" s="258"/>
      <c r="AB42" s="258"/>
      <c r="AC42" s="258"/>
      <c r="AD42" s="258"/>
      <c r="AE42" s="258"/>
      <c r="AM42" s="259"/>
      <c r="AN42" s="259"/>
      <c r="AO42" s="259"/>
      <c r="AP42" s="259"/>
      <c r="AQ42" s="259"/>
      <c r="AR42" s="259"/>
      <c r="AS42" s="260"/>
      <c r="AV42" s="257"/>
      <c r="AW42" s="301"/>
      <c r="AX42" s="301"/>
      <c r="AY42" s="301"/>
    </row>
    <row r="43" spans="2:51" x14ac:dyDescent="0.25">
      <c r="B43" s="270" t="s">
        <v>213</v>
      </c>
      <c r="C43" s="264"/>
      <c r="D43" s="264"/>
      <c r="E43" s="264"/>
      <c r="F43" s="264"/>
      <c r="G43" s="264"/>
      <c r="H43" s="264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9"/>
      <c r="T43" s="269"/>
      <c r="U43" s="269"/>
      <c r="V43" s="269"/>
      <c r="W43" s="258"/>
      <c r="X43" s="258"/>
      <c r="Y43" s="258"/>
      <c r="Z43" s="258"/>
      <c r="AA43" s="258"/>
      <c r="AB43" s="258"/>
      <c r="AC43" s="258"/>
      <c r="AD43" s="258"/>
      <c r="AE43" s="258"/>
      <c r="AM43" s="259"/>
      <c r="AN43" s="259"/>
      <c r="AO43" s="259"/>
      <c r="AP43" s="259"/>
      <c r="AQ43" s="259"/>
      <c r="AR43" s="259"/>
      <c r="AS43" s="260"/>
      <c r="AV43" s="257"/>
      <c r="AW43" s="301"/>
      <c r="AX43" s="301"/>
      <c r="AY43" s="301"/>
    </row>
    <row r="44" spans="2:51" x14ac:dyDescent="0.25">
      <c r="B44" s="276" t="s">
        <v>127</v>
      </c>
      <c r="C44" s="264"/>
      <c r="D44" s="264"/>
      <c r="E44" s="264"/>
      <c r="F44" s="264"/>
      <c r="G44" s="264"/>
      <c r="H44" s="264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9"/>
      <c r="T44" s="269"/>
      <c r="U44" s="269"/>
      <c r="V44" s="269"/>
      <c r="W44" s="258"/>
      <c r="X44" s="258"/>
      <c r="Y44" s="258"/>
      <c r="Z44" s="258"/>
      <c r="AA44" s="258"/>
      <c r="AB44" s="258"/>
      <c r="AC44" s="258"/>
      <c r="AD44" s="258"/>
      <c r="AE44" s="258"/>
      <c r="AM44" s="259"/>
      <c r="AN44" s="259"/>
      <c r="AO44" s="259"/>
      <c r="AP44" s="259"/>
      <c r="AQ44" s="259"/>
      <c r="AR44" s="259"/>
      <c r="AS44" s="260"/>
      <c r="AV44" s="257"/>
      <c r="AW44" s="301"/>
      <c r="AX44" s="301"/>
      <c r="AY44" s="301"/>
    </row>
    <row r="45" spans="2:51" x14ac:dyDescent="0.25">
      <c r="B45" s="267" t="s">
        <v>211</v>
      </c>
      <c r="C45" s="264"/>
      <c r="D45" s="264"/>
      <c r="E45" s="264"/>
      <c r="F45" s="264"/>
      <c r="G45" s="264"/>
      <c r="H45" s="264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9"/>
      <c r="T45" s="269"/>
      <c r="U45" s="269"/>
      <c r="V45" s="269"/>
      <c r="W45" s="258"/>
      <c r="X45" s="258"/>
      <c r="Y45" s="258"/>
      <c r="Z45" s="258"/>
      <c r="AA45" s="258"/>
      <c r="AB45" s="258"/>
      <c r="AC45" s="258"/>
      <c r="AD45" s="258"/>
      <c r="AE45" s="258"/>
      <c r="AM45" s="259"/>
      <c r="AN45" s="259"/>
      <c r="AO45" s="259"/>
      <c r="AP45" s="259"/>
      <c r="AQ45" s="259"/>
      <c r="AR45" s="259"/>
      <c r="AS45" s="260"/>
      <c r="AV45" s="257"/>
      <c r="AW45" s="301"/>
      <c r="AX45" s="301"/>
      <c r="AY45" s="301"/>
    </row>
    <row r="46" spans="2:51" x14ac:dyDescent="0.25">
      <c r="B46" s="267" t="s">
        <v>150</v>
      </c>
      <c r="C46" s="264"/>
      <c r="D46" s="264"/>
      <c r="E46" s="264"/>
      <c r="F46" s="264"/>
      <c r="G46" s="264"/>
      <c r="H46" s="264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9"/>
      <c r="T46" s="269"/>
      <c r="U46" s="269"/>
      <c r="V46" s="269"/>
      <c r="W46" s="258"/>
      <c r="X46" s="258"/>
      <c r="Y46" s="258"/>
      <c r="Z46" s="258"/>
      <c r="AA46" s="258"/>
      <c r="AB46" s="258"/>
      <c r="AC46" s="258"/>
      <c r="AD46" s="258"/>
      <c r="AE46" s="258"/>
      <c r="AM46" s="259"/>
      <c r="AN46" s="259"/>
      <c r="AO46" s="259"/>
      <c r="AP46" s="259"/>
      <c r="AQ46" s="259"/>
      <c r="AR46" s="259"/>
      <c r="AS46" s="260"/>
      <c r="AV46" s="257"/>
      <c r="AW46" s="301"/>
      <c r="AX46" s="301"/>
      <c r="AY46" s="301"/>
    </row>
    <row r="47" spans="2:51" x14ac:dyDescent="0.25">
      <c r="B47" s="276" t="s">
        <v>212</v>
      </c>
      <c r="C47" s="264"/>
      <c r="D47" s="264"/>
      <c r="E47" s="264"/>
      <c r="F47" s="264"/>
      <c r="G47" s="264"/>
      <c r="H47" s="264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9"/>
      <c r="U47" s="269"/>
      <c r="V47" s="269"/>
      <c r="W47" s="258"/>
      <c r="X47" s="258"/>
      <c r="Y47" s="258"/>
      <c r="Z47" s="258"/>
      <c r="AA47" s="258"/>
      <c r="AB47" s="258"/>
      <c r="AC47" s="258"/>
      <c r="AD47" s="258"/>
      <c r="AE47" s="258"/>
      <c r="AM47" s="259"/>
      <c r="AN47" s="259"/>
      <c r="AO47" s="259"/>
      <c r="AP47" s="259"/>
      <c r="AQ47" s="259"/>
      <c r="AR47" s="259"/>
      <c r="AS47" s="260"/>
      <c r="AV47" s="257"/>
      <c r="AW47" s="301"/>
      <c r="AX47" s="301"/>
      <c r="AY47" s="301"/>
    </row>
    <row r="48" spans="2:51" x14ac:dyDescent="0.25">
      <c r="B48" s="276" t="s">
        <v>137</v>
      </c>
      <c r="C48" s="264"/>
      <c r="D48" s="264"/>
      <c r="E48" s="264"/>
      <c r="F48" s="264"/>
      <c r="G48" s="264"/>
      <c r="H48" s="264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9"/>
      <c r="U48" s="269"/>
      <c r="V48" s="269"/>
      <c r="W48" s="258"/>
      <c r="X48" s="258"/>
      <c r="Y48" s="258"/>
      <c r="Z48" s="258"/>
      <c r="AA48" s="258"/>
      <c r="AB48" s="258"/>
      <c r="AC48" s="258"/>
      <c r="AD48" s="258"/>
      <c r="AE48" s="258"/>
      <c r="AM48" s="259"/>
      <c r="AN48" s="259"/>
      <c r="AO48" s="259"/>
      <c r="AP48" s="259"/>
      <c r="AQ48" s="259"/>
      <c r="AR48" s="259"/>
      <c r="AS48" s="260"/>
      <c r="AV48" s="257"/>
      <c r="AW48" s="301"/>
      <c r="AX48" s="301"/>
      <c r="AY48" s="301"/>
    </row>
    <row r="49" spans="2:51" x14ac:dyDescent="0.25">
      <c r="B49" s="267" t="s">
        <v>216</v>
      </c>
      <c r="C49" s="264"/>
      <c r="D49" s="264"/>
      <c r="E49" s="264"/>
      <c r="F49" s="264"/>
      <c r="G49" s="264"/>
      <c r="H49" s="264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71"/>
      <c r="T49" s="269"/>
      <c r="U49" s="269"/>
      <c r="V49" s="269"/>
      <c r="W49" s="258"/>
      <c r="X49" s="258"/>
      <c r="Y49" s="258"/>
      <c r="Z49" s="258"/>
      <c r="AA49" s="258"/>
      <c r="AB49" s="258"/>
      <c r="AC49" s="258"/>
      <c r="AD49" s="258"/>
      <c r="AE49" s="258"/>
      <c r="AM49" s="259"/>
      <c r="AN49" s="259"/>
      <c r="AO49" s="259"/>
      <c r="AP49" s="259"/>
      <c r="AQ49" s="259"/>
      <c r="AR49" s="259"/>
      <c r="AS49" s="260"/>
      <c r="AV49" s="257"/>
      <c r="AW49" s="301"/>
      <c r="AX49" s="301"/>
      <c r="AY49" s="301"/>
    </row>
    <row r="50" spans="2:51" x14ac:dyDescent="0.25">
      <c r="B50" s="276" t="s">
        <v>138</v>
      </c>
      <c r="C50" s="264"/>
      <c r="D50" s="264"/>
      <c r="E50" s="264"/>
      <c r="F50" s="264"/>
      <c r="G50" s="264"/>
      <c r="H50" s="264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71"/>
      <c r="T50" s="269"/>
      <c r="U50" s="269"/>
      <c r="V50" s="269"/>
      <c r="W50" s="258"/>
      <c r="X50" s="258"/>
      <c r="Y50" s="258"/>
      <c r="Z50" s="258"/>
      <c r="AA50" s="258"/>
      <c r="AB50" s="258"/>
      <c r="AC50" s="258"/>
      <c r="AD50" s="258"/>
      <c r="AE50" s="258"/>
      <c r="AM50" s="259"/>
      <c r="AN50" s="259"/>
      <c r="AO50" s="259"/>
      <c r="AP50" s="259"/>
      <c r="AQ50" s="259"/>
      <c r="AR50" s="259"/>
      <c r="AS50" s="260"/>
      <c r="AV50" s="257"/>
      <c r="AW50" s="301"/>
      <c r="AX50" s="301"/>
      <c r="AY50" s="301"/>
    </row>
    <row r="51" spans="2:51" x14ac:dyDescent="0.25">
      <c r="B51" s="284" t="s">
        <v>139</v>
      </c>
      <c r="C51" s="264"/>
      <c r="D51" s="264"/>
      <c r="E51" s="264"/>
      <c r="F51" s="264"/>
      <c r="G51" s="264"/>
      <c r="H51" s="264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9"/>
      <c r="U51" s="269"/>
      <c r="V51" s="269"/>
      <c r="W51" s="258"/>
      <c r="X51" s="258"/>
      <c r="Y51" s="258"/>
      <c r="Z51" s="258"/>
      <c r="AA51" s="258"/>
      <c r="AB51" s="258"/>
      <c r="AC51" s="258"/>
      <c r="AD51" s="258"/>
      <c r="AE51" s="258"/>
      <c r="AM51" s="259"/>
      <c r="AN51" s="259"/>
      <c r="AO51" s="259"/>
      <c r="AP51" s="259"/>
      <c r="AQ51" s="259"/>
      <c r="AR51" s="259"/>
      <c r="AS51" s="260"/>
      <c r="AV51" s="257"/>
      <c r="AW51" s="301"/>
      <c r="AX51" s="301"/>
      <c r="AY51" s="301"/>
    </row>
    <row r="52" spans="2:51" x14ac:dyDescent="0.25">
      <c r="B52" s="270" t="s">
        <v>215</v>
      </c>
      <c r="C52" s="264"/>
      <c r="D52" s="264"/>
      <c r="E52" s="264"/>
      <c r="F52" s="264"/>
      <c r="G52" s="264"/>
      <c r="H52" s="264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9"/>
      <c r="U52" s="269"/>
      <c r="V52" s="269"/>
      <c r="W52" s="258"/>
      <c r="X52" s="258"/>
      <c r="Y52" s="258"/>
      <c r="Z52" s="258"/>
      <c r="AA52" s="258"/>
      <c r="AB52" s="258"/>
      <c r="AC52" s="258"/>
      <c r="AD52" s="258"/>
      <c r="AE52" s="258"/>
      <c r="AM52" s="259"/>
      <c r="AN52" s="259"/>
      <c r="AO52" s="259"/>
      <c r="AP52" s="259"/>
      <c r="AQ52" s="259"/>
      <c r="AR52" s="259"/>
      <c r="AS52" s="260"/>
      <c r="AV52" s="257"/>
      <c r="AW52" s="301"/>
      <c r="AX52" s="301"/>
      <c r="AY52" s="301"/>
    </row>
    <row r="53" spans="2:51" x14ac:dyDescent="0.25">
      <c r="B53" s="270" t="s">
        <v>217</v>
      </c>
      <c r="C53" s="264"/>
      <c r="D53" s="264"/>
      <c r="E53" s="264"/>
      <c r="F53" s="264"/>
      <c r="G53" s="264"/>
      <c r="H53" s="264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71"/>
      <c r="U53" s="250"/>
      <c r="V53" s="250"/>
      <c r="W53" s="258"/>
      <c r="X53" s="258"/>
      <c r="Y53" s="258"/>
      <c r="Z53" s="258"/>
      <c r="AA53" s="258"/>
      <c r="AB53" s="258"/>
      <c r="AC53" s="258"/>
      <c r="AD53" s="258"/>
      <c r="AE53" s="258"/>
      <c r="AM53" s="259"/>
      <c r="AN53" s="259"/>
      <c r="AO53" s="259"/>
      <c r="AP53" s="259"/>
      <c r="AQ53" s="259"/>
      <c r="AR53" s="259"/>
      <c r="AS53" s="260"/>
      <c r="AV53" s="257"/>
      <c r="AW53" s="301"/>
      <c r="AX53" s="301"/>
      <c r="AY53" s="301"/>
    </row>
    <row r="54" spans="2:51" x14ac:dyDescent="0.25">
      <c r="B54" s="276" t="s">
        <v>214</v>
      </c>
      <c r="C54" s="264"/>
      <c r="D54" s="264"/>
      <c r="E54" s="264"/>
      <c r="F54" s="264"/>
      <c r="G54" s="264"/>
      <c r="H54" s="264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71"/>
      <c r="U54" s="250"/>
      <c r="V54" s="250"/>
      <c r="W54" s="258"/>
      <c r="X54" s="258"/>
      <c r="Y54" s="258"/>
      <c r="Z54" s="258"/>
      <c r="AA54" s="258"/>
      <c r="AB54" s="258"/>
      <c r="AC54" s="258"/>
      <c r="AD54" s="258"/>
      <c r="AE54" s="258"/>
      <c r="AM54" s="259"/>
      <c r="AN54" s="259"/>
      <c r="AO54" s="259"/>
      <c r="AP54" s="259"/>
      <c r="AQ54" s="259"/>
      <c r="AR54" s="259"/>
      <c r="AS54" s="260"/>
      <c r="AV54" s="257"/>
      <c r="AW54" s="301"/>
      <c r="AX54" s="301"/>
      <c r="AY54" s="301"/>
    </row>
    <row r="55" spans="2:51" x14ac:dyDescent="0.25">
      <c r="B55" s="272" t="s">
        <v>140</v>
      </c>
      <c r="C55" s="264"/>
      <c r="D55" s="264"/>
      <c r="E55" s="264"/>
      <c r="F55" s="264"/>
      <c r="G55" s="264"/>
      <c r="H55" s="264"/>
      <c r="I55" s="264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71"/>
      <c r="U55" s="250"/>
      <c r="V55" s="250"/>
      <c r="W55" s="258"/>
      <c r="X55" s="258"/>
      <c r="Y55" s="258"/>
      <c r="Z55" s="258"/>
      <c r="AA55" s="258"/>
      <c r="AB55" s="258"/>
      <c r="AC55" s="258"/>
      <c r="AD55" s="258"/>
      <c r="AE55" s="258"/>
      <c r="AM55" s="259"/>
      <c r="AN55" s="259"/>
      <c r="AO55" s="259"/>
      <c r="AP55" s="259"/>
      <c r="AQ55" s="259"/>
      <c r="AR55" s="259"/>
      <c r="AS55" s="260"/>
      <c r="AV55" s="257"/>
      <c r="AW55" s="301"/>
      <c r="AX55" s="301"/>
      <c r="AY55" s="301"/>
    </row>
    <row r="56" spans="2:51" x14ac:dyDescent="0.25">
      <c r="B56" s="278" t="s">
        <v>129</v>
      </c>
      <c r="C56" s="264"/>
      <c r="D56" s="264"/>
      <c r="E56" s="264"/>
      <c r="F56" s="264"/>
      <c r="G56" s="264"/>
      <c r="H56" s="264"/>
      <c r="I56" s="264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71"/>
      <c r="U56" s="250"/>
      <c r="V56" s="250"/>
      <c r="W56" s="258"/>
      <c r="X56" s="258"/>
      <c r="Y56" s="258"/>
      <c r="Z56" s="258"/>
      <c r="AA56" s="258"/>
      <c r="AB56" s="258"/>
      <c r="AC56" s="258"/>
      <c r="AD56" s="258"/>
      <c r="AE56" s="258"/>
      <c r="AM56" s="259"/>
      <c r="AN56" s="259"/>
      <c r="AO56" s="259"/>
      <c r="AP56" s="259"/>
      <c r="AQ56" s="259"/>
      <c r="AR56" s="259"/>
      <c r="AS56" s="260"/>
      <c r="AV56" s="257"/>
      <c r="AW56" s="301"/>
      <c r="AX56" s="301"/>
      <c r="AY56" s="301"/>
    </row>
    <row r="57" spans="2:51" x14ac:dyDescent="0.25">
      <c r="B57" s="277" t="s">
        <v>148</v>
      </c>
      <c r="C57" s="267"/>
      <c r="D57" s="264"/>
      <c r="E57" s="264"/>
      <c r="F57" s="264"/>
      <c r="G57" s="264"/>
      <c r="H57" s="264"/>
      <c r="I57" s="264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71"/>
      <c r="U57" s="250"/>
      <c r="V57" s="250"/>
      <c r="W57" s="258"/>
      <c r="X57" s="258"/>
      <c r="Y57" s="258"/>
      <c r="Z57" s="258"/>
      <c r="AA57" s="258"/>
      <c r="AB57" s="258"/>
      <c r="AC57" s="258"/>
      <c r="AD57" s="258"/>
      <c r="AE57" s="258"/>
      <c r="AM57" s="259"/>
      <c r="AN57" s="259"/>
      <c r="AO57" s="259"/>
      <c r="AP57" s="259"/>
      <c r="AQ57" s="259"/>
      <c r="AR57" s="259"/>
      <c r="AS57" s="260"/>
      <c r="AV57" s="257"/>
      <c r="AW57" s="301"/>
      <c r="AX57" s="301"/>
      <c r="AY57" s="301"/>
    </row>
    <row r="58" spans="2:51" x14ac:dyDescent="0.25">
      <c r="B58" s="277" t="s">
        <v>130</v>
      </c>
      <c r="C58" s="267"/>
      <c r="D58" s="264"/>
      <c r="E58" s="264"/>
      <c r="F58" s="264"/>
      <c r="G58" s="264"/>
      <c r="H58" s="264"/>
      <c r="I58" s="264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71"/>
      <c r="U58" s="250"/>
      <c r="V58" s="250"/>
      <c r="W58" s="258"/>
      <c r="X58" s="258"/>
      <c r="Y58" s="258"/>
      <c r="Z58" s="252"/>
      <c r="AA58" s="258"/>
      <c r="AB58" s="258"/>
      <c r="AC58" s="258"/>
      <c r="AD58" s="258"/>
      <c r="AE58" s="258"/>
      <c r="AM58" s="259"/>
      <c r="AN58" s="259"/>
      <c r="AO58" s="259"/>
      <c r="AP58" s="259"/>
      <c r="AQ58" s="259"/>
      <c r="AR58" s="259"/>
      <c r="AS58" s="260"/>
      <c r="AV58" s="257"/>
      <c r="AW58" s="301"/>
      <c r="AX58" s="301"/>
      <c r="AY58" s="301"/>
    </row>
    <row r="59" spans="2:51" x14ac:dyDescent="0.25">
      <c r="B59" s="147"/>
      <c r="C59" s="261"/>
      <c r="D59" s="248"/>
      <c r="E59" s="264"/>
      <c r="F59" s="264"/>
      <c r="G59" s="264"/>
      <c r="H59" s="264"/>
      <c r="I59" s="248"/>
      <c r="J59" s="265"/>
      <c r="K59" s="265"/>
      <c r="L59" s="265"/>
      <c r="M59" s="265"/>
      <c r="N59" s="265"/>
      <c r="O59" s="265"/>
      <c r="P59" s="265"/>
      <c r="Q59" s="265"/>
      <c r="R59" s="265"/>
      <c r="S59" s="252"/>
      <c r="T59" s="252"/>
      <c r="U59" s="252"/>
      <c r="V59" s="252"/>
      <c r="W59" s="252"/>
      <c r="X59" s="252"/>
      <c r="Y59" s="252"/>
      <c r="Z59" s="251"/>
      <c r="AA59" s="252"/>
      <c r="AB59" s="252"/>
      <c r="AC59" s="252"/>
      <c r="AD59" s="252"/>
      <c r="AE59" s="252"/>
      <c r="AF59" s="252"/>
      <c r="AG59" s="252"/>
      <c r="AH59" s="252"/>
      <c r="AI59" s="252"/>
      <c r="AJ59" s="252"/>
      <c r="AK59" s="252"/>
      <c r="AL59" s="252"/>
      <c r="AM59" s="252"/>
      <c r="AN59" s="252"/>
      <c r="AO59" s="252"/>
      <c r="AP59" s="252"/>
      <c r="AQ59" s="252"/>
      <c r="AR59" s="252"/>
      <c r="AS59" s="252"/>
      <c r="AT59" s="252"/>
      <c r="AU59" s="252"/>
      <c r="AV59" s="257"/>
      <c r="AW59" s="301"/>
      <c r="AX59" s="301"/>
      <c r="AY59" s="301"/>
    </row>
    <row r="60" spans="2:51" x14ac:dyDescent="0.25">
      <c r="B60" s="147"/>
      <c r="C60" s="276"/>
      <c r="D60" s="248"/>
      <c r="E60" s="264"/>
      <c r="F60" s="264"/>
      <c r="G60" s="264"/>
      <c r="H60" s="264"/>
      <c r="I60" s="248"/>
      <c r="J60" s="252"/>
      <c r="K60" s="252"/>
      <c r="L60" s="252"/>
      <c r="M60" s="252"/>
      <c r="N60" s="252"/>
      <c r="O60" s="252"/>
      <c r="P60" s="252"/>
      <c r="Q60" s="252"/>
      <c r="R60" s="252"/>
      <c r="S60" s="252"/>
      <c r="T60" s="252"/>
      <c r="U60" s="252"/>
      <c r="V60" s="252"/>
      <c r="W60" s="251"/>
      <c r="X60" s="251"/>
      <c r="Y60" s="251"/>
      <c r="Z60" s="258"/>
      <c r="AA60" s="251"/>
      <c r="AB60" s="251"/>
      <c r="AC60" s="251"/>
      <c r="AD60" s="251"/>
      <c r="AE60" s="251"/>
      <c r="AF60" s="251"/>
      <c r="AG60" s="251"/>
      <c r="AH60" s="251"/>
      <c r="AI60" s="251"/>
      <c r="AJ60" s="251"/>
      <c r="AK60" s="251"/>
      <c r="AL60" s="251"/>
      <c r="AM60" s="251"/>
      <c r="AN60" s="251"/>
      <c r="AO60" s="251"/>
      <c r="AP60" s="251"/>
      <c r="AQ60" s="251"/>
      <c r="AR60" s="251"/>
      <c r="AS60" s="251"/>
      <c r="AT60" s="251"/>
      <c r="AU60" s="251"/>
      <c r="AV60" s="257"/>
      <c r="AW60" s="301"/>
      <c r="AX60" s="301"/>
      <c r="AY60" s="301"/>
    </row>
    <row r="61" spans="2:51" x14ac:dyDescent="0.25">
      <c r="B61" s="249"/>
      <c r="C61" s="276"/>
      <c r="D61" s="264"/>
      <c r="E61" s="248"/>
      <c r="F61" s="264"/>
      <c r="G61" s="248"/>
      <c r="H61" s="248"/>
      <c r="I61" s="264"/>
      <c r="J61" s="252"/>
      <c r="K61" s="252"/>
      <c r="L61" s="252"/>
      <c r="M61" s="252"/>
      <c r="N61" s="252"/>
      <c r="O61" s="252"/>
      <c r="P61" s="252"/>
      <c r="Q61" s="252"/>
      <c r="R61" s="252"/>
      <c r="S61" s="265"/>
      <c r="T61" s="271"/>
      <c r="U61" s="250"/>
      <c r="V61" s="250"/>
      <c r="W61" s="258"/>
      <c r="X61" s="258"/>
      <c r="Y61" s="258"/>
      <c r="Z61" s="258"/>
      <c r="AA61" s="258"/>
      <c r="AB61" s="258"/>
      <c r="AC61" s="258"/>
      <c r="AD61" s="258"/>
      <c r="AE61" s="258"/>
      <c r="AM61" s="259"/>
      <c r="AN61" s="259"/>
      <c r="AO61" s="259"/>
      <c r="AP61" s="259"/>
      <c r="AQ61" s="259"/>
      <c r="AR61" s="259"/>
      <c r="AS61" s="260"/>
      <c r="AV61" s="257"/>
      <c r="AW61" s="301"/>
      <c r="AX61" s="301"/>
      <c r="AY61" s="301"/>
    </row>
    <row r="62" spans="2:51" x14ac:dyDescent="0.25">
      <c r="B62" s="249"/>
      <c r="C62" s="267"/>
      <c r="D62" s="264"/>
      <c r="E62" s="248"/>
      <c r="F62" s="248"/>
      <c r="G62" s="248"/>
      <c r="H62" s="248"/>
      <c r="I62" s="264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71"/>
      <c r="U62" s="250"/>
      <c r="V62" s="250"/>
      <c r="W62" s="258"/>
      <c r="X62" s="258"/>
      <c r="Y62" s="258"/>
      <c r="Z62" s="258"/>
      <c r="AA62" s="258"/>
      <c r="AB62" s="258"/>
      <c r="AC62" s="258"/>
      <c r="AD62" s="258"/>
      <c r="AE62" s="258"/>
      <c r="AM62" s="259"/>
      <c r="AN62" s="259"/>
      <c r="AO62" s="259"/>
      <c r="AP62" s="259"/>
      <c r="AQ62" s="259"/>
      <c r="AR62" s="259"/>
      <c r="AS62" s="260"/>
      <c r="AV62" s="257"/>
      <c r="AW62" s="301"/>
      <c r="AX62" s="301"/>
      <c r="AY62" s="301"/>
    </row>
    <row r="63" spans="2:51" x14ac:dyDescent="0.25">
      <c r="B63" s="249"/>
      <c r="C63" s="267"/>
      <c r="D63" s="264"/>
      <c r="E63" s="264"/>
      <c r="F63" s="248"/>
      <c r="G63" s="264"/>
      <c r="H63" s="264"/>
      <c r="I63" s="264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71"/>
      <c r="U63" s="250"/>
      <c r="V63" s="250"/>
      <c r="W63" s="258"/>
      <c r="X63" s="258"/>
      <c r="Y63" s="258"/>
      <c r="Z63" s="258"/>
      <c r="AA63" s="258"/>
      <c r="AB63" s="258"/>
      <c r="AC63" s="258"/>
      <c r="AD63" s="258"/>
      <c r="AE63" s="258"/>
      <c r="AM63" s="259"/>
      <c r="AN63" s="259"/>
      <c r="AO63" s="259"/>
      <c r="AP63" s="259"/>
      <c r="AQ63" s="259"/>
      <c r="AR63" s="259"/>
      <c r="AS63" s="260"/>
      <c r="AV63" s="257"/>
      <c r="AW63" s="301"/>
      <c r="AX63" s="301"/>
      <c r="AY63" s="301"/>
    </row>
    <row r="64" spans="2:51" x14ac:dyDescent="0.25">
      <c r="B64" s="249"/>
      <c r="C64" s="252"/>
      <c r="D64" s="264"/>
      <c r="E64" s="264"/>
      <c r="F64" s="264"/>
      <c r="G64" s="264"/>
      <c r="H64" s="264"/>
      <c r="I64" s="264"/>
      <c r="J64" s="265"/>
      <c r="K64" s="265"/>
      <c r="L64" s="265"/>
      <c r="M64" s="265"/>
      <c r="N64" s="265"/>
      <c r="O64" s="265"/>
      <c r="P64" s="265"/>
      <c r="Q64" s="265"/>
      <c r="R64" s="265"/>
      <c r="S64" s="265"/>
      <c r="T64" s="271"/>
      <c r="U64" s="250"/>
      <c r="V64" s="250"/>
      <c r="W64" s="258"/>
      <c r="X64" s="258"/>
      <c r="Y64" s="258"/>
      <c r="Z64" s="258"/>
      <c r="AA64" s="258"/>
      <c r="AB64" s="258"/>
      <c r="AC64" s="258"/>
      <c r="AD64" s="258"/>
      <c r="AE64" s="258"/>
      <c r="AM64" s="259"/>
      <c r="AN64" s="259"/>
      <c r="AO64" s="259"/>
      <c r="AP64" s="259"/>
      <c r="AQ64" s="259"/>
      <c r="AR64" s="259"/>
      <c r="AS64" s="260"/>
      <c r="AV64" s="257"/>
      <c r="AW64" s="301"/>
      <c r="AX64" s="301"/>
      <c r="AY64" s="301"/>
    </row>
    <row r="65" spans="1:51" x14ac:dyDescent="0.25">
      <c r="B65" s="252"/>
      <c r="C65" s="276"/>
      <c r="D65" s="252"/>
      <c r="E65" s="264"/>
      <c r="F65" s="264"/>
      <c r="G65" s="264"/>
      <c r="H65" s="264"/>
      <c r="I65" s="252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71"/>
      <c r="U65" s="250"/>
      <c r="V65" s="250"/>
      <c r="W65" s="258"/>
      <c r="X65" s="258"/>
      <c r="Y65" s="258"/>
      <c r="Z65" s="258"/>
      <c r="AA65" s="258"/>
      <c r="AB65" s="258"/>
      <c r="AC65" s="258"/>
      <c r="AD65" s="258"/>
      <c r="AE65" s="258"/>
      <c r="AM65" s="259"/>
      <c r="AN65" s="259"/>
      <c r="AO65" s="259"/>
      <c r="AP65" s="259"/>
      <c r="AQ65" s="259"/>
      <c r="AR65" s="259"/>
      <c r="AS65" s="260"/>
      <c r="AV65" s="257"/>
      <c r="AW65" s="301"/>
      <c r="AX65" s="301"/>
      <c r="AY65" s="301"/>
    </row>
    <row r="66" spans="1:51" x14ac:dyDescent="0.25">
      <c r="B66" s="252"/>
      <c r="C66" s="267"/>
      <c r="D66" s="252"/>
      <c r="E66" s="264"/>
      <c r="F66" s="264"/>
      <c r="G66" s="264"/>
      <c r="H66" s="264"/>
      <c r="I66" s="252"/>
      <c r="J66" s="265"/>
      <c r="K66" s="265"/>
      <c r="L66" s="265"/>
      <c r="M66" s="265"/>
      <c r="N66" s="265"/>
      <c r="O66" s="265"/>
      <c r="P66" s="265"/>
      <c r="Q66" s="265"/>
      <c r="R66" s="265"/>
      <c r="S66" s="265"/>
      <c r="T66" s="271"/>
      <c r="U66" s="250"/>
      <c r="V66" s="250"/>
      <c r="W66" s="258"/>
      <c r="X66" s="258"/>
      <c r="Y66" s="258"/>
      <c r="Z66" s="258"/>
      <c r="AA66" s="258"/>
      <c r="AB66" s="258"/>
      <c r="AC66" s="258"/>
      <c r="AD66" s="258"/>
      <c r="AE66" s="258"/>
      <c r="AM66" s="259"/>
      <c r="AN66" s="259"/>
      <c r="AO66" s="259"/>
      <c r="AP66" s="259"/>
      <c r="AQ66" s="259"/>
      <c r="AR66" s="259"/>
      <c r="AS66" s="260"/>
      <c r="AU66" s="301"/>
      <c r="AV66" s="257"/>
      <c r="AW66" s="301"/>
      <c r="AX66" s="301"/>
      <c r="AY66" s="301"/>
    </row>
    <row r="67" spans="1:51" x14ac:dyDescent="0.25">
      <c r="B67" s="249"/>
      <c r="C67" s="276"/>
      <c r="D67" s="264"/>
      <c r="E67" s="252"/>
      <c r="F67" s="264"/>
      <c r="G67" s="252"/>
      <c r="H67" s="252"/>
      <c r="I67" s="264"/>
      <c r="J67" s="265"/>
      <c r="K67" s="265"/>
      <c r="L67" s="265"/>
      <c r="M67" s="265"/>
      <c r="N67" s="265"/>
      <c r="O67" s="265"/>
      <c r="P67" s="265"/>
      <c r="Q67" s="265"/>
      <c r="R67" s="265"/>
      <c r="S67" s="265"/>
      <c r="T67" s="271"/>
      <c r="U67" s="250"/>
      <c r="V67" s="250"/>
      <c r="W67" s="258"/>
      <c r="X67" s="258"/>
      <c r="Y67" s="258"/>
      <c r="Z67" s="258"/>
      <c r="AA67" s="258"/>
      <c r="AB67" s="258"/>
      <c r="AC67" s="258"/>
      <c r="AD67" s="258"/>
      <c r="AE67" s="258"/>
      <c r="AM67" s="259"/>
      <c r="AN67" s="259"/>
      <c r="AO67" s="259"/>
      <c r="AP67" s="259"/>
      <c r="AQ67" s="259"/>
      <c r="AR67" s="259"/>
      <c r="AS67" s="260"/>
      <c r="AU67" s="301"/>
      <c r="AV67" s="257"/>
      <c r="AW67" s="301"/>
      <c r="AX67" s="301"/>
      <c r="AY67" s="301"/>
    </row>
    <row r="68" spans="1:51" x14ac:dyDescent="0.25">
      <c r="A68" s="258"/>
      <c r="C68" s="270"/>
      <c r="D68" s="264"/>
      <c r="E68" s="252"/>
      <c r="F68" s="252"/>
      <c r="G68" s="252"/>
      <c r="H68" s="252"/>
      <c r="I68" s="259"/>
      <c r="J68" s="259"/>
      <c r="K68" s="259"/>
      <c r="L68" s="259"/>
      <c r="M68" s="259"/>
      <c r="N68" s="259"/>
      <c r="O68" s="260"/>
      <c r="P68" s="254"/>
      <c r="R68" s="257"/>
      <c r="AS68" s="301"/>
      <c r="AT68" s="301"/>
      <c r="AU68" s="301"/>
      <c r="AV68" s="301"/>
      <c r="AW68" s="301"/>
      <c r="AX68" s="301"/>
      <c r="AY68" s="301"/>
    </row>
    <row r="69" spans="1:51" x14ac:dyDescent="0.25">
      <c r="A69" s="258"/>
      <c r="I69" s="259"/>
      <c r="J69" s="259"/>
      <c r="K69" s="259"/>
      <c r="L69" s="259"/>
      <c r="M69" s="259"/>
      <c r="N69" s="259"/>
      <c r="O69" s="260"/>
      <c r="P69" s="254"/>
      <c r="R69" s="254"/>
      <c r="AS69" s="301"/>
      <c r="AT69" s="301"/>
      <c r="AU69" s="301"/>
      <c r="AV69" s="301"/>
      <c r="AW69" s="301"/>
      <c r="AX69" s="301"/>
      <c r="AY69" s="301"/>
    </row>
    <row r="70" spans="1:51" x14ac:dyDescent="0.25">
      <c r="A70" s="258"/>
      <c r="I70" s="259"/>
      <c r="J70" s="259"/>
      <c r="K70" s="259"/>
      <c r="L70" s="259"/>
      <c r="M70" s="259"/>
      <c r="N70" s="259"/>
      <c r="O70" s="260"/>
      <c r="P70" s="254"/>
      <c r="R70" s="254"/>
      <c r="AS70" s="301"/>
      <c r="AT70" s="301"/>
      <c r="AU70" s="301"/>
      <c r="AV70" s="301"/>
      <c r="AW70" s="301"/>
      <c r="AX70" s="301"/>
      <c r="AY70" s="301"/>
    </row>
    <row r="71" spans="1:51" x14ac:dyDescent="0.25">
      <c r="A71" s="258"/>
      <c r="I71" s="259"/>
      <c r="J71" s="259"/>
      <c r="K71" s="259"/>
      <c r="L71" s="259"/>
      <c r="M71" s="259"/>
      <c r="N71" s="259"/>
      <c r="O71" s="260"/>
      <c r="P71" s="254"/>
      <c r="R71" s="254"/>
      <c r="AS71" s="301"/>
      <c r="AT71" s="301"/>
      <c r="AU71" s="301"/>
      <c r="AV71" s="301"/>
      <c r="AW71" s="301"/>
      <c r="AX71" s="301"/>
      <c r="AY71" s="301"/>
    </row>
    <row r="72" spans="1:51" x14ac:dyDescent="0.25">
      <c r="A72" s="258"/>
      <c r="I72" s="259"/>
      <c r="J72" s="259"/>
      <c r="K72" s="259"/>
      <c r="L72" s="259"/>
      <c r="M72" s="259"/>
      <c r="N72" s="259"/>
      <c r="O72" s="260"/>
      <c r="P72" s="254"/>
      <c r="R72" s="254"/>
      <c r="AS72" s="301"/>
      <c r="AT72" s="301"/>
      <c r="AU72" s="301"/>
      <c r="AV72" s="301"/>
      <c r="AW72" s="301"/>
      <c r="AX72" s="301"/>
      <c r="AY72" s="301"/>
    </row>
    <row r="73" spans="1:51" x14ac:dyDescent="0.25">
      <c r="A73" s="258"/>
      <c r="I73" s="259"/>
      <c r="J73" s="259"/>
      <c r="K73" s="259"/>
      <c r="L73" s="259"/>
      <c r="M73" s="259"/>
      <c r="N73" s="259"/>
      <c r="O73" s="260"/>
      <c r="P73" s="254"/>
      <c r="R73" s="254"/>
      <c r="AS73" s="301"/>
      <c r="AT73" s="301"/>
      <c r="AU73" s="301"/>
      <c r="AV73" s="301"/>
      <c r="AW73" s="301"/>
      <c r="AX73" s="301"/>
      <c r="AY73" s="301"/>
    </row>
    <row r="74" spans="1:51" x14ac:dyDescent="0.25">
      <c r="A74" s="258"/>
      <c r="I74" s="259"/>
      <c r="J74" s="259"/>
      <c r="K74" s="259"/>
      <c r="L74" s="259"/>
      <c r="M74" s="259"/>
      <c r="N74" s="259"/>
      <c r="O74" s="260"/>
      <c r="P74" s="254"/>
      <c r="R74" s="251"/>
      <c r="AS74" s="301"/>
      <c r="AT74" s="301"/>
      <c r="AU74" s="301"/>
      <c r="AV74" s="301"/>
      <c r="AW74" s="301"/>
      <c r="AX74" s="301"/>
      <c r="AY74" s="301"/>
    </row>
    <row r="75" spans="1:51" x14ac:dyDescent="0.25">
      <c r="A75" s="258"/>
      <c r="I75" s="259"/>
      <c r="J75" s="259"/>
      <c r="K75" s="259"/>
      <c r="L75" s="259"/>
      <c r="M75" s="259"/>
      <c r="N75" s="259"/>
      <c r="O75" s="260"/>
      <c r="R75" s="254"/>
      <c r="AS75" s="301"/>
      <c r="AT75" s="301"/>
      <c r="AU75" s="301"/>
      <c r="AV75" s="301"/>
      <c r="AW75" s="301"/>
      <c r="AX75" s="301"/>
      <c r="AY75" s="301"/>
    </row>
    <row r="76" spans="1:51" x14ac:dyDescent="0.25">
      <c r="O76" s="260"/>
      <c r="R76" s="254"/>
      <c r="AS76" s="301"/>
      <c r="AT76" s="301"/>
      <c r="AU76" s="301"/>
      <c r="AV76" s="301"/>
      <c r="AW76" s="301"/>
      <c r="AX76" s="301"/>
      <c r="AY76" s="301"/>
    </row>
    <row r="77" spans="1:51" x14ac:dyDescent="0.25">
      <c r="O77" s="260"/>
      <c r="R77" s="254"/>
      <c r="AS77" s="301"/>
      <c r="AT77" s="301"/>
      <c r="AU77" s="301"/>
      <c r="AV77" s="301"/>
      <c r="AW77" s="301"/>
      <c r="AX77" s="301"/>
      <c r="AY77" s="301"/>
    </row>
    <row r="78" spans="1:51" x14ac:dyDescent="0.25">
      <c r="O78" s="260"/>
      <c r="R78" s="254"/>
      <c r="AS78" s="301"/>
      <c r="AT78" s="301"/>
      <c r="AU78" s="301"/>
      <c r="AV78" s="301"/>
      <c r="AW78" s="301"/>
      <c r="AX78" s="301"/>
      <c r="AY78" s="301"/>
    </row>
    <row r="79" spans="1:51" x14ac:dyDescent="0.25">
      <c r="O79" s="260"/>
      <c r="R79" s="254"/>
      <c r="AS79" s="301"/>
      <c r="AT79" s="301"/>
      <c r="AU79" s="301"/>
      <c r="AV79" s="301"/>
      <c r="AW79" s="301"/>
      <c r="AX79" s="301"/>
      <c r="AY79" s="301"/>
    </row>
    <row r="80" spans="1:51" x14ac:dyDescent="0.25">
      <c r="O80" s="260"/>
      <c r="AS80" s="301"/>
      <c r="AT80" s="301"/>
      <c r="AU80" s="301"/>
      <c r="AV80" s="301"/>
      <c r="AW80" s="301"/>
      <c r="AX80" s="301"/>
      <c r="AY80" s="301"/>
    </row>
    <row r="81" spans="15:51" x14ac:dyDescent="0.25">
      <c r="O81" s="260"/>
      <c r="AS81" s="301"/>
      <c r="AT81" s="301"/>
      <c r="AU81" s="301"/>
      <c r="AV81" s="301"/>
      <c r="AW81" s="301"/>
      <c r="AX81" s="301"/>
      <c r="AY81" s="301"/>
    </row>
    <row r="82" spans="15:51" x14ac:dyDescent="0.25">
      <c r="O82" s="260"/>
      <c r="AS82" s="301"/>
      <c r="AT82" s="301"/>
      <c r="AU82" s="301"/>
      <c r="AV82" s="301"/>
      <c r="AW82" s="301"/>
      <c r="AX82" s="301"/>
      <c r="AY82" s="301"/>
    </row>
    <row r="83" spans="15:51" x14ac:dyDescent="0.25">
      <c r="O83" s="260"/>
      <c r="AS83" s="301"/>
      <c r="AT83" s="301"/>
      <c r="AU83" s="301"/>
      <c r="AV83" s="301"/>
      <c r="AW83" s="301"/>
      <c r="AX83" s="301"/>
      <c r="AY83" s="301"/>
    </row>
    <row r="84" spans="15:51" x14ac:dyDescent="0.25">
      <c r="O84" s="260"/>
      <c r="AS84" s="301"/>
      <c r="AT84" s="301"/>
      <c r="AU84" s="301"/>
      <c r="AV84" s="301"/>
      <c r="AW84" s="301"/>
      <c r="AX84" s="301"/>
      <c r="AY84" s="301"/>
    </row>
    <row r="85" spans="15:51" x14ac:dyDescent="0.25">
      <c r="O85" s="260"/>
      <c r="AS85" s="301"/>
      <c r="AT85" s="301"/>
      <c r="AU85" s="301"/>
      <c r="AV85" s="301"/>
      <c r="AW85" s="301"/>
      <c r="AX85" s="301"/>
      <c r="AY85" s="301"/>
    </row>
    <row r="86" spans="15:51" x14ac:dyDescent="0.25">
      <c r="O86" s="260"/>
      <c r="Q86" s="254"/>
      <c r="AS86" s="301"/>
      <c r="AT86" s="301"/>
      <c r="AU86" s="301"/>
      <c r="AV86" s="301"/>
      <c r="AW86" s="301"/>
      <c r="AX86" s="301"/>
      <c r="AY86" s="301"/>
    </row>
    <row r="87" spans="15:51" x14ac:dyDescent="0.25">
      <c r="O87" s="161"/>
      <c r="P87" s="254"/>
      <c r="Q87" s="254"/>
      <c r="AS87" s="301"/>
      <c r="AT87" s="301"/>
      <c r="AU87" s="301"/>
      <c r="AV87" s="301"/>
      <c r="AW87" s="301"/>
      <c r="AX87" s="301"/>
      <c r="AY87" s="301"/>
    </row>
    <row r="88" spans="15:51" x14ac:dyDescent="0.25">
      <c r="O88" s="161"/>
      <c r="P88" s="254"/>
      <c r="Q88" s="254"/>
      <c r="AS88" s="301"/>
      <c r="AT88" s="301"/>
      <c r="AU88" s="301"/>
      <c r="AV88" s="301"/>
      <c r="AW88" s="301"/>
      <c r="AX88" s="301"/>
      <c r="AY88" s="301"/>
    </row>
    <row r="89" spans="15:51" x14ac:dyDescent="0.25">
      <c r="O89" s="161"/>
      <c r="P89" s="254"/>
      <c r="Q89" s="254"/>
      <c r="AS89" s="301"/>
      <c r="AT89" s="301"/>
      <c r="AU89" s="301"/>
      <c r="AV89" s="301"/>
      <c r="AW89" s="301"/>
      <c r="AX89" s="301"/>
      <c r="AY89" s="301"/>
    </row>
    <row r="90" spans="15:51" x14ac:dyDescent="0.25">
      <c r="O90" s="161"/>
      <c r="P90" s="254"/>
      <c r="Q90" s="254"/>
      <c r="AS90" s="301"/>
      <c r="AT90" s="301"/>
      <c r="AU90" s="301"/>
      <c r="AV90" s="301"/>
      <c r="AW90" s="301"/>
      <c r="AX90" s="301"/>
      <c r="AY90" s="301"/>
    </row>
    <row r="91" spans="15:51" x14ac:dyDescent="0.25">
      <c r="O91" s="161"/>
      <c r="P91" s="254"/>
      <c r="Q91" s="254"/>
      <c r="AS91" s="301"/>
      <c r="AT91" s="301"/>
      <c r="AU91" s="301"/>
      <c r="AV91" s="301"/>
      <c r="AW91" s="301"/>
      <c r="AX91" s="301"/>
      <c r="AY91" s="301"/>
    </row>
    <row r="92" spans="15:51" x14ac:dyDescent="0.25">
      <c r="O92" s="161"/>
      <c r="P92" s="254"/>
      <c r="Q92" s="254"/>
      <c r="AS92" s="301"/>
      <c r="AT92" s="301"/>
      <c r="AU92" s="301"/>
      <c r="AV92" s="301"/>
      <c r="AW92" s="301"/>
      <c r="AX92" s="301"/>
      <c r="AY92" s="301"/>
    </row>
    <row r="93" spans="15:51" x14ac:dyDescent="0.25">
      <c r="O93" s="161"/>
      <c r="P93" s="254"/>
      <c r="Q93" s="254"/>
      <c r="AS93" s="301"/>
      <c r="AT93" s="301"/>
      <c r="AU93" s="301"/>
      <c r="AV93" s="301"/>
      <c r="AW93" s="301"/>
      <c r="AX93" s="301"/>
      <c r="AY93" s="301"/>
    </row>
    <row r="94" spans="15:51" x14ac:dyDescent="0.25">
      <c r="O94" s="161"/>
      <c r="P94" s="254"/>
      <c r="Q94" s="254"/>
      <c r="AS94" s="301"/>
      <c r="AT94" s="301"/>
      <c r="AU94" s="301"/>
      <c r="AV94" s="301"/>
      <c r="AW94" s="301"/>
      <c r="AX94" s="301"/>
      <c r="AY94" s="301"/>
    </row>
    <row r="95" spans="15:51" x14ac:dyDescent="0.25">
      <c r="O95" s="161"/>
      <c r="P95" s="254"/>
      <c r="Q95" s="254"/>
      <c r="AS95" s="301"/>
      <c r="AT95" s="301"/>
      <c r="AU95" s="301"/>
      <c r="AV95" s="301"/>
      <c r="AW95" s="301"/>
      <c r="AX95" s="301"/>
      <c r="AY95" s="301"/>
    </row>
    <row r="96" spans="15:51" x14ac:dyDescent="0.25">
      <c r="O96" s="161"/>
      <c r="P96" s="254"/>
      <c r="Q96" s="254"/>
      <c r="R96" s="254"/>
      <c r="S96" s="254"/>
      <c r="AS96" s="301"/>
      <c r="AT96" s="301"/>
      <c r="AU96" s="301"/>
      <c r="AV96" s="301"/>
      <c r="AW96" s="301"/>
      <c r="AX96" s="301"/>
      <c r="AY96" s="301"/>
    </row>
    <row r="97" spans="15:51" x14ac:dyDescent="0.25">
      <c r="O97" s="161"/>
      <c r="P97" s="254"/>
      <c r="Q97" s="254"/>
      <c r="R97" s="254"/>
      <c r="S97" s="254"/>
      <c r="T97" s="254"/>
      <c r="AS97" s="301"/>
      <c r="AT97" s="301"/>
      <c r="AU97" s="301"/>
      <c r="AV97" s="301"/>
      <c r="AW97" s="301"/>
      <c r="AX97" s="301"/>
      <c r="AY97" s="301"/>
    </row>
    <row r="98" spans="15:51" x14ac:dyDescent="0.25">
      <c r="O98" s="161"/>
      <c r="P98" s="254"/>
      <c r="Q98" s="254"/>
      <c r="R98" s="254"/>
      <c r="S98" s="254"/>
      <c r="T98" s="254"/>
      <c r="AS98" s="301"/>
      <c r="AT98" s="301"/>
      <c r="AU98" s="301"/>
      <c r="AV98" s="301"/>
      <c r="AW98" s="301"/>
      <c r="AX98" s="301"/>
      <c r="AY98" s="301"/>
    </row>
    <row r="99" spans="15:51" x14ac:dyDescent="0.25">
      <c r="O99" s="161"/>
      <c r="P99" s="254"/>
      <c r="T99" s="254"/>
      <c r="AS99" s="301"/>
      <c r="AT99" s="301"/>
      <c r="AU99" s="301"/>
      <c r="AV99" s="301"/>
      <c r="AW99" s="301"/>
      <c r="AX99" s="301"/>
      <c r="AY99" s="301"/>
    </row>
    <row r="100" spans="15:51" x14ac:dyDescent="0.25">
      <c r="O100" s="254"/>
      <c r="Q100" s="254"/>
      <c r="R100" s="254"/>
      <c r="S100" s="254"/>
      <c r="AS100" s="301"/>
      <c r="AT100" s="301"/>
      <c r="AU100" s="301"/>
      <c r="AV100" s="301"/>
      <c r="AW100" s="301"/>
      <c r="AX100" s="301"/>
      <c r="AY100" s="301"/>
    </row>
    <row r="101" spans="15:51" x14ac:dyDescent="0.25">
      <c r="O101" s="161"/>
      <c r="P101" s="254"/>
      <c r="Q101" s="254"/>
      <c r="R101" s="254"/>
      <c r="S101" s="254"/>
      <c r="T101" s="254"/>
      <c r="AS101" s="301"/>
      <c r="AT101" s="301"/>
      <c r="AU101" s="301"/>
      <c r="AV101" s="301"/>
      <c r="AW101" s="301"/>
      <c r="AX101" s="301"/>
      <c r="AY101" s="301"/>
    </row>
    <row r="102" spans="15:51" x14ac:dyDescent="0.25">
      <c r="O102" s="161"/>
      <c r="P102" s="254"/>
      <c r="Q102" s="254"/>
      <c r="R102" s="254"/>
      <c r="S102" s="254"/>
      <c r="T102" s="254"/>
      <c r="U102" s="254"/>
      <c r="AS102" s="301"/>
      <c r="AT102" s="301"/>
      <c r="AU102" s="301"/>
      <c r="AV102" s="301"/>
      <c r="AW102" s="301"/>
      <c r="AX102" s="301"/>
      <c r="AY102" s="301"/>
    </row>
    <row r="103" spans="15:51" x14ac:dyDescent="0.25">
      <c r="O103" s="161"/>
      <c r="P103" s="254"/>
      <c r="T103" s="254"/>
      <c r="U103" s="254"/>
      <c r="AS103" s="301"/>
      <c r="AT103" s="301"/>
      <c r="AU103" s="301"/>
      <c r="AV103" s="301"/>
      <c r="AW103" s="301"/>
      <c r="AX103" s="301"/>
      <c r="AY103" s="301"/>
    </row>
    <row r="115" spans="45:51" x14ac:dyDescent="0.25">
      <c r="AS115" s="301"/>
      <c r="AT115" s="301"/>
      <c r="AU115" s="301"/>
      <c r="AV115" s="301"/>
      <c r="AW115" s="301"/>
      <c r="AX115" s="301"/>
      <c r="AY115" s="301"/>
    </row>
  </sheetData>
  <protectedRanges>
    <protectedRange sqref="N59:R59 B67 S61:T67 B59:B64 N62:R67 T42 S54:T58 T52:T53" name="Range2_12_5_1_1_5"/>
    <protectedRange sqref="L10 L6 D6 D8 AD8 AF8 O8:U8 AJ8:AR8 AF10 AR11:AR34 L24:N31 E23:E34 G23:G34 N32:N34 N10:N23 E11:G22 O16:T34 R11:Y11 AA11:AA15 AC11:AF15 R12:T15 W12:Y15 U12:V34 W16:AG34" name="Range1_16_3_1_1_2"/>
    <protectedRange sqref="I64 J62:M67 J59:M59 I67" name="Range2_2_12_2_1_1_1"/>
    <protectedRange sqref="L16:M23" name="Range1_1_1_1_10_1_1_1_1"/>
    <protectedRange sqref="L32:M34" name="Range1_1_10_1_1_1_1"/>
    <protectedRange sqref="K11:L15 K16:K34 I11:I15 I16:J24 I25:I34 J25" name="Range1_1_2_1_10_2_1_1_1"/>
    <protectedRange sqref="M11:M15" name="Range1_2_1_2_1_10_1_1_1_1"/>
    <protectedRange sqref="G66:H66 F67 E66" name="Range2_2_2_9_2_1_1_1"/>
    <protectedRange sqref="D64 D67:D68" name="Range2_1_1_1_1_1_9_2_1_1_1"/>
    <protectedRange sqref="Q10" name="Range1_17_1_1_1_1"/>
    <protectedRange sqref="AG10" name="Range1_18_1_1_1_1"/>
    <protectedRange sqref="C65 C67" name="Range2_4_1_1_1_1"/>
    <protectedRange sqref="AS16:AS34" name="Range1_1_1_1_1"/>
    <protectedRange sqref="P3:U5" name="Range1_16_1_1_1_1_1"/>
    <protectedRange sqref="C68 C66 C63" name="Range2_1_3_1_1_1"/>
    <protectedRange sqref="H11:H34" name="Range1_1_1_1_1_1_1_1"/>
    <protectedRange sqref="B65:B66 J60:R61 D65:D66 I65:I66 Z58:Z59 S59:Y60 AA59:AU60 E67:E68 G67:H68 F68" name="Range2_2_1_10_1_1_1_2_1"/>
    <protectedRange sqref="C64" name="Range2_2_1_10_2_1_1_1_1"/>
    <protectedRange sqref="G63:H63 D61 F64 E63 R54:R58" name="Range2_12_1_6_1_1_1"/>
    <protectedRange sqref="I61:I63 G64:H65 G59:H59 E64:E65 F65:F66 F59:F60 E59" name="Range2_2_12_1_7_1_1_2"/>
    <protectedRange sqref="D62:D63" name="Range2_1_1_1_1_11_1_2_1_1_2"/>
    <protectedRange sqref="E60 G60:H60 F61" name="Range2_2_2_9_1_1_1_1_1"/>
    <protectedRange sqref="C62" name="Range2_1_1_2_1_1_1"/>
    <protectedRange sqref="C61" name="Range2_1_2_2_1_1_1"/>
    <protectedRange sqref="C60" name="Range2_3_2_1_1_1"/>
    <protectedRange sqref="C59" name="Range2_5_1_1_1_1"/>
    <protectedRange sqref="E61:E62 F62:F63 G61:H62 I59:I60" name="Range2_2_1_1_1_1_1"/>
    <protectedRange sqref="D59:D60" name="Range2_1_1_1_1_1_1_1_1_1"/>
    <protectedRange sqref="AS11:AS15" name="Range1_4_1_1_1_1_1"/>
    <protectedRange sqref="J11:J15 J26:J34" name="Range1_1_2_1_10_1_1_1_1_1"/>
    <protectedRange sqref="R74" name="Range2_2_1_10_1_1_1_1_1_1"/>
    <protectedRange sqref="T41" name="Range2_12_5_1_1_4_2"/>
    <protectedRange sqref="B41:B42" name="Range2_12_5_1_1_1_2"/>
    <protectedRange sqref="E41:H41" name="Range2_2_12_1_7_1_1_1_1"/>
    <protectedRange sqref="D41" name="Range2_3_2_1_3_1_1_2_10_1_1_1_1_1_1"/>
    <protectedRange sqref="C41" name="Range2_1_1_1_1_11_1_2_1_1_1_1"/>
    <protectedRange sqref="S39:S40" name="Range2_12_3_1_1_1_1_1"/>
    <protectedRange sqref="D39:H39 N39:R40" name="Range2_12_1_3_1_1_1_1_1"/>
    <protectedRange sqref="I39:M39 E40:M40" name="Range2_2_12_1_6_1_1_1_1_1"/>
    <protectedRange sqref="D40" name="Range2_1_1_1_1_11_1_1_1_1_1_1_1"/>
    <protectedRange sqref="C40" name="Range2_1_2_1_1_1_1_1_1"/>
    <protectedRange sqref="C39" name="Range2_3_1_1_1_1_1_1"/>
    <protectedRange sqref="S41" name="Range2_12_5_1_1_4_1_1"/>
    <protectedRange sqref="Q41:R41" name="Range2_12_1_5_1_1_1_1_1_1"/>
    <protectedRange sqref="N41:P41" name="Range2_12_1_2_2_1_1_1_1_1_1"/>
    <protectedRange sqref="K41:M41" name="Range2_2_12_1_4_2_1_1_1_1_1_1"/>
    <protectedRange sqref="G42:H42" name="Range2_2_12_1_3_1_1_1_1_1_4_1_1_1"/>
    <protectedRange sqref="E42:F42" name="Range2_2_12_1_7_1_1_3_1_1_1"/>
    <protectedRange sqref="I41:J41" name="Range2_2_12_1_4_2_1_1_1_2_1_1_1"/>
    <protectedRange sqref="S42" name="Range2_12_5_1_1_2_3_1_1"/>
    <protectedRange sqref="Q42:R42" name="Range2_12_1_6_1_1_1_1_2_1_1"/>
    <protectedRange sqref="N42:P42" name="Range2_12_1_2_3_1_1_1_1_2_1_1"/>
    <protectedRange sqref="I42:M42" name="Range2_2_12_1_4_3_1_1_1_1_2_1_1"/>
    <protectedRange sqref="D42" name="Range2_2_12_1_3_1_2_1_1_1_2_1_2_1_1"/>
    <protectedRange sqref="S53" name="Range2_12_5_1_1_5_1_1_1"/>
    <protectedRange sqref="S52" name="Range2_12_2_1_1_1_2_1_1_2"/>
    <protectedRange sqref="R53" name="Range2_12_1_6_1_1_4_1_1_1_1_1_1_1_1_1_1_1"/>
    <protectedRange sqref="Q52:R52" name="Range2_12_1_6_1_1_1_2_3_1_1_3_1_1_1_1_1_1_2"/>
    <protectedRange sqref="T50:T51" name="Range2_12_5_1_1_3_1"/>
    <protectedRange sqref="S50" name="Range2_12_4_1_1_1_4_2_2_2_1"/>
    <protectedRange sqref="Q50:R50" name="Range2_12_1_6_1_1_1_2_3_2_1_1_3_1"/>
    <protectedRange sqref="S51" name="Range2_12_2_1_1_1_2_1_1_1_1"/>
    <protectedRange sqref="Q51:R51" name="Range2_12_1_6_1_1_1_2_3_1_1_3_1_1_1_1_1_1_1_1"/>
    <protectedRange sqref="T49" name="Range2_12_5_1_1_2_1_1_1"/>
    <protectedRange sqref="T43:T45" name="Range2_12_5_1_1_3_1_1_1_1_1_1"/>
    <protectedRange sqref="S43:S45" name="Range2_12_5_1_1_2_3_1_1_1_1_1_1_1_1"/>
    <protectedRange sqref="Q43:R45" name="Range2_12_1_6_1_1_1_1_2_1_1_1_1_1_1_1"/>
    <protectedRange sqref="N43:P45" name="Range2_12_1_2_3_1_1_1_1_2_1_1_1_1_1_1_1"/>
    <protectedRange sqref="I43:M45" name="Range2_2_12_1_4_3_1_1_1_1_2_1_1_1_1_1_1_1"/>
    <protectedRange sqref="E43:H45" name="Range2_2_12_1_3_1_2_1_1_1_1_2_1_1_1_1_1_1_1"/>
    <protectedRange sqref="D43:D45" name="Range2_2_12_1_3_1_2_1_1_1_2_1_2_3_1_1_1_1_1"/>
    <protectedRange sqref="T46" name="Range2_12_5_1_1_2_1_1_1_1_1_1_1_1"/>
    <protectedRange sqref="S46" name="Range2_12_4_1_1_1_4_2_1_1_1_1_1_1_1"/>
    <protectedRange sqref="Q46:R46" name="Range2_12_1_6_1_1_1_2_3_2_1_1_1_1_1_1_1"/>
    <protectedRange sqref="N46:P46" name="Range2_12_1_2_3_1_1_1_2_3_2_1_1_1_1_1_1_1"/>
    <protectedRange sqref="J46:M46" name="Range2_2_12_1_4_3_1_1_1_3_3_2_1_1_1_1_1_1_1"/>
    <protectedRange sqref="I46" name="Range2_2_12_1_4_3_1_1_1_2_1_2_2_1_1_1_1_1_1"/>
    <protectedRange sqref="G46:H46 D46:E46" name="Range2_2_12_1_3_1_2_1_1_1_2_1_3_2_1_1_1_1_1_1"/>
    <protectedRange sqref="F46" name="Range2_2_12_1_3_1_2_1_1_1_1_1_2_2_1_1_1_1_1_1"/>
    <protectedRange sqref="T47:T48" name="Range2_12_5_1_1_6_1_1_1_1_1_1_1_1"/>
    <protectedRange sqref="S47:S48" name="Range2_12_5_1_1_5_3_1_1_1_1_1_1_1_1"/>
    <protectedRange sqref="Q47:R48" name="Range2_12_1_6_1_1_1_2_3_2_1_1_2_1_1_1_1_1_1"/>
    <protectedRange sqref="N47:P48" name="Range2_12_1_2_3_1_1_1_2_3_2_1_1_2_1_1_1_1_1_1"/>
    <protectedRange sqref="J47:M48" name="Range2_2_12_1_4_3_1_1_1_3_3_2_1_1_2_1_1_1_1_1_1"/>
    <protectedRange sqref="I47:I48" name="Range2_2_12_1_4_3_1_1_1_2_1_2_2_1_2_1_1_1_1_1_1"/>
    <protectedRange sqref="G47:H48 D47:E48" name="Range2_2_12_1_3_1_2_1_1_1_2_1_3_2_1_2_1_1_1_1_1_1"/>
    <protectedRange sqref="F47:F48" name="Range2_2_12_1_3_1_2_1_1_1_1_1_2_2_1_2_1_1_1_1_1_1"/>
    <protectedRange sqref="B43:B45" name="Range2_12_5_1_1_1_2_2_1_1_1_1_1_1_1_1_1"/>
    <protectedRange sqref="B46" name="Range2_12_5_1_1_1_3_1_1_1_1_1_1_1_1_1_1"/>
    <protectedRange sqref="S49" name="Range2_12_4_1_1_1_4_2_2_1_1_1"/>
    <protectedRange sqref="Q49:R49" name="Range2_12_1_6_1_1_1_2_3_2_1_1_1_1_1"/>
    <protectedRange sqref="Q55:Q58" name="Range2_12_1_6_1_1_2"/>
    <protectedRange sqref="Q54" name="Range2_12_1_6_1_1_4_1_1_1_1_1_1_1_1_1_1_2"/>
    <protectedRange sqref="Q53" name="Range2_12_1_4_1_1_1_1_1_1_1_1_1_1_1_1_1_1_2"/>
    <protectedRange sqref="O11:O15" name="Range1_16_3_1_1"/>
    <protectedRange sqref="P11:P15" name="Range1_16_3_1_1_1"/>
    <protectedRange sqref="Q11:Q15" name="Range1_16_3_1_1_3"/>
    <protectedRange sqref="Z11:Z15" name="Range1_16_3_1_1_4"/>
    <protectedRange sqref="AB11:AB15" name="Range1_16_3_1_1_5"/>
    <protectedRange sqref="AG11:AG15" name="Range1_16_3_1_1_6"/>
    <protectedRange sqref="N52:P52" name="Range2_12_1_2_3_1_1_1_2_3_1_1_3_1_1_1_1_1_1_2_1"/>
    <protectedRange sqref="J52:M52" name="Range2_2_12_1_4_3_1_1_1_3_3_1_1_3_1_1_1_1_1_1_2_1"/>
    <protectedRange sqref="I52" name="Range2_2_12_1_7_1_1_5_2_1_1_1_1_1_1_1_1_1_1_1_1_1"/>
    <protectedRange sqref="D52:E52" name="Range2_2_12_1_3_1_2_1_1_1_2_1_1_1_1_3_1_1_1_1_1_1_1_1"/>
    <protectedRange sqref="F52" name="Range2_2_12_1_3_1_2_1_1_1_3_1_1_1_1_1_3_1_1_1_1_1_1_1_1"/>
    <protectedRange sqref="N50:P50" name="Range2_12_1_2_3_1_1_1_2_3_2_1_1_3_1_1"/>
    <protectedRange sqref="K50:M50" name="Range2_2_12_1_4_3_1_1_1_3_3_2_1_1_3_1_1"/>
    <protectedRange sqref="J50" name="Range2_2_12_1_4_3_1_1_1_3_2_1_2_2_1_1"/>
    <protectedRange sqref="G50:H51" name="Range2_2_12_1_3_1_2_1_1_1_2_1_1_1_1_1_1_2_1_1_1_1"/>
    <protectedRange sqref="D50:E51" name="Range2_2_12_1_3_1_2_1_1_1_2_1_1_1_1_3_1_1_1_1_1_1"/>
    <protectedRange sqref="F50:F51" name="Range2_2_12_1_3_1_2_1_1_1_3_1_1_1_1_1_3_1_1_1_1_1_1"/>
    <protectedRange sqref="N51:P51" name="Range2_12_1_2_3_1_1_1_2_3_1_1_3_1_1_1_1_1_1_1_1_1"/>
    <protectedRange sqref="J51:M51" name="Range2_2_12_1_4_3_1_1_1_3_3_1_1_3_1_1_1_1_1_1_1_1_1"/>
    <protectedRange sqref="I50:I51" name="Range2_2_12_1_4_3_1_1_1_2_1_2_1_1_3_1_1_1_1_1_1_1_1"/>
    <protectedRange sqref="G52:H52" name="Range2_2_12_1_3_1_2_1_1_1_2_1_3_1_1_3_1_1_1_1_1_1_1_1_1"/>
    <protectedRange sqref="N49:P49" name="Range2_12_1_2_3_1_1_1_2_3_2_1_1_1_1_1_1"/>
    <protectedRange sqref="K49:M49" name="Range2_2_12_1_4_3_1_1_1_3_3_2_1_1_1_1_1_1"/>
    <protectedRange sqref="J49" name="Range2_2_12_1_4_3_1_1_1_3_2_1_2_1_1_1_1"/>
    <protectedRange sqref="D49:E49" name="Range2_2_12_1_3_1_2_1_1_1_2_1_2_3_2_1_1_1_1"/>
    <protectedRange sqref="I49" name="Range2_2_12_1_4_2_1_1_1_4_1_2_1_1_1_2_1_1_1_1"/>
    <protectedRange sqref="F49:H49" name="Range2_2_12_1_3_1_1_1_1_1_4_1_2_1_2_1_2_1_1_1_1"/>
    <protectedRange sqref="B52" name="Range2_12_5_1_1_1_2_1_1_1_1_1_1_1_1_2"/>
    <protectedRange sqref="B51" name="Range2_12_5_1_1_2_1_4_1_1_1_2_1_1_1_1_1_1_1_1_2"/>
    <protectedRange sqref="N55:P58" name="Range2_12_1_6_1_1_2_1"/>
    <protectedRange sqref="D57:D58 I55:M58 G58:H58 E58" name="Range2_2_12_1_7_1_1_3_1"/>
    <protectedRange sqref="C58" name="Range2_1_1_2_1_1_2_1"/>
    <protectedRange sqref="F57:F58 E57 G57:H57" name="Range2_2_12_1_1_1_1_1_2_1"/>
    <protectedRange sqref="C57" name="Range2_1_4_2_1_1_1_2_1"/>
    <protectedRange sqref="N54:P54" name="Range2_12_1_6_1_1_4_1_1_1_1_1_1_1_1_1_1_2_1"/>
    <protectedRange sqref="J54:M54" name="Range2_2_12_1_7_1_1_6_1_1_1_1_1_1_1_1_1_1_2_1"/>
    <protectedRange sqref="I54" name="Range2_2_12_1_4_3_1_1_1_5_1_1_1_1_1_1_1_1_1_1_1_2_1"/>
    <protectedRange sqref="G55:H56" name="Range2_2_12_1_3_1_2_1_1_1_2_1_1_1_1_1_1_2_1_1_1_1_2_1"/>
    <protectedRange sqref="N53:P53" name="Range2_12_1_2_1_1_1_1_1_1_1_1_1_1_1_1_1_1_1_2_1"/>
    <protectedRange sqref="J53:M53" name="Range2_2_12_1_4_1_1_1_1_1_1_1_1_1_1_1_1_1_1_1_2_1"/>
    <protectedRange sqref="I53" name="Range2_2_12_1_4_3_1_1_1_3_3_1_1_3_1_1_1_1_1_1_3_1"/>
    <protectedRange sqref="G54:H54" name="Range2_2_12_1_3_1_2_1_1_1_3_1_1_1_1_1_1_1_2_1_1_2_1"/>
    <protectedRange sqref="G53:H53 F55:F56 D54:E56" name="Range2_2_12_1_3_3_1_1_1_2_1_1_1_1_1_1_1_1_1_1_1_2_1"/>
    <protectedRange sqref="F53:F54" name="Range2_2_12_1_3_1_2_1_1_1_2_1_3_1_1_3_1_1_1_1_1_1_3_1"/>
    <protectedRange sqref="D53:E53" name="Range2_2_12_1_3_1_2_1_1_1_2_1_1_1_1_3_1_1_1_1_1_1_2_1"/>
    <protectedRange sqref="B53" name="Range2_12_5_1_1_1_2_1_1_1_1_1_1_1_1_1_1"/>
    <protectedRange sqref="B57:B58" name="Range2_12_5_1_1_2_1_3_1"/>
    <protectedRange sqref="B54" name="Range2_12_5_1_1_2_2_1_3_1_1_1_1_1_1_1_1_1_1_1_1_1"/>
    <protectedRange sqref="B55:B56" name="Range2_12_5_1_1_2_1_4_1_1_1_2_1_1_1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Y15 AA11:AA15 AC11:AE15 X16:AE34">
    <cfRule type="containsText" dxfId="753" priority="21" operator="containsText" text="N/A">
      <formula>NOT(ISERROR(SEARCH("N/A",X11)))</formula>
    </cfRule>
    <cfRule type="cellIs" dxfId="752" priority="39" operator="equal">
      <formula>0</formula>
    </cfRule>
  </conditionalFormatting>
  <conditionalFormatting sqref="X11:Y15 AA11:AA15 AC11:AE15 X16:AE34">
    <cfRule type="cellIs" dxfId="751" priority="38" operator="greaterThanOrEqual">
      <formula>1185</formula>
    </cfRule>
  </conditionalFormatting>
  <conditionalFormatting sqref="X11:Y15 AA11:AA15 AC11:AE15 X16:AE34">
    <cfRule type="cellIs" dxfId="750" priority="37" operator="between">
      <formula>0.1</formula>
      <formula>1184</formula>
    </cfRule>
  </conditionalFormatting>
  <conditionalFormatting sqref="X8 AJ11:AO14 AJ15:AL15 AJ16:AJ34 AL16:AL34 AM15:AO27 AO28:AO32 AK17:AK32 AL28:AN34">
    <cfRule type="cellIs" dxfId="749" priority="36" operator="equal">
      <formula>0</formula>
    </cfRule>
  </conditionalFormatting>
  <conditionalFormatting sqref="X8 AJ11:AO14 AJ15:AL15 AJ16:AJ34 AL16:AL34 AM15:AO27 AO28:AO32 AK17:AK32 AL28:AN34">
    <cfRule type="cellIs" dxfId="748" priority="35" operator="greaterThan">
      <formula>1179</formula>
    </cfRule>
  </conditionalFormatting>
  <conditionalFormatting sqref="X8 AJ11:AO14 AJ15:AL15 AJ16:AJ34 AL16:AL34 AM15:AO27 AO28:AO32 AK17:AK32 AL28:AN34">
    <cfRule type="cellIs" dxfId="747" priority="34" operator="greaterThan">
      <formula>99</formula>
    </cfRule>
  </conditionalFormatting>
  <conditionalFormatting sqref="X8 AJ11:AO14 AJ15:AL15 AJ16:AJ34 AL16:AL34 AM15:AO27 AO28:AO32 AK17:AK32 AL28:AN34">
    <cfRule type="cellIs" dxfId="746" priority="33" operator="greaterThan">
      <formula>0.99</formula>
    </cfRule>
  </conditionalFormatting>
  <conditionalFormatting sqref="AB8">
    <cfRule type="cellIs" dxfId="745" priority="32" operator="equal">
      <formula>0</formula>
    </cfRule>
  </conditionalFormatting>
  <conditionalFormatting sqref="AB8">
    <cfRule type="cellIs" dxfId="744" priority="31" operator="greaterThan">
      <formula>1179</formula>
    </cfRule>
  </conditionalFormatting>
  <conditionalFormatting sqref="AB8">
    <cfRule type="cellIs" dxfId="743" priority="30" operator="greaterThan">
      <formula>99</formula>
    </cfRule>
  </conditionalFormatting>
  <conditionalFormatting sqref="AB8">
    <cfRule type="cellIs" dxfId="742" priority="29" operator="greaterThan">
      <formula>0.99</formula>
    </cfRule>
  </conditionalFormatting>
  <conditionalFormatting sqref="AQ11:AQ34 AK33 AK16 AO33:AO34">
    <cfRule type="cellIs" dxfId="741" priority="28" operator="equal">
      <formula>0</formula>
    </cfRule>
  </conditionalFormatting>
  <conditionalFormatting sqref="AQ11:AQ34 AK33 AK16 AO33:AO34">
    <cfRule type="cellIs" dxfId="740" priority="27" operator="greaterThan">
      <formula>1179</formula>
    </cfRule>
  </conditionalFormatting>
  <conditionalFormatting sqref="AQ11:AQ34 AK33 AK16 AO33:AO34">
    <cfRule type="cellIs" dxfId="739" priority="26" operator="greaterThan">
      <formula>99</formula>
    </cfRule>
  </conditionalFormatting>
  <conditionalFormatting sqref="AQ11:AQ34 AK33 AK16 AO33:AO34">
    <cfRule type="cellIs" dxfId="738" priority="25" operator="greaterThan">
      <formula>0.99</formula>
    </cfRule>
  </conditionalFormatting>
  <conditionalFormatting sqref="AI11:AI34">
    <cfRule type="cellIs" dxfId="737" priority="24" operator="greaterThan">
      <formula>$AI$8</formula>
    </cfRule>
  </conditionalFormatting>
  <conditionalFormatting sqref="AH11:AH34">
    <cfRule type="cellIs" dxfId="736" priority="22" operator="greaterThan">
      <formula>$AH$8</formula>
    </cfRule>
    <cfRule type="cellIs" dxfId="735" priority="23" operator="greaterThan">
      <formula>$AH$8</formula>
    </cfRule>
  </conditionalFormatting>
  <conditionalFormatting sqref="AP33:AP34">
    <cfRule type="cellIs" dxfId="734" priority="20" operator="equal">
      <formula>0</formula>
    </cfRule>
  </conditionalFormatting>
  <conditionalFormatting sqref="AP33:AP34">
    <cfRule type="cellIs" dxfId="733" priority="19" operator="greaterThan">
      <formula>1179</formula>
    </cfRule>
  </conditionalFormatting>
  <conditionalFormatting sqref="AP33:AP34">
    <cfRule type="cellIs" dxfId="732" priority="18" operator="greaterThan">
      <formula>99</formula>
    </cfRule>
  </conditionalFormatting>
  <conditionalFormatting sqref="AP33:AP34">
    <cfRule type="cellIs" dxfId="731" priority="17" operator="greaterThan">
      <formula>0.99</formula>
    </cfRule>
  </conditionalFormatting>
  <conditionalFormatting sqref="AK34">
    <cfRule type="cellIs" dxfId="730" priority="16" operator="equal">
      <formula>0</formula>
    </cfRule>
  </conditionalFormatting>
  <conditionalFormatting sqref="AK34">
    <cfRule type="cellIs" dxfId="729" priority="15" operator="greaterThan">
      <formula>1179</formula>
    </cfRule>
  </conditionalFormatting>
  <conditionalFormatting sqref="AK34">
    <cfRule type="cellIs" dxfId="728" priority="14" operator="greaterThan">
      <formula>99</formula>
    </cfRule>
  </conditionalFormatting>
  <conditionalFormatting sqref="AK34">
    <cfRule type="cellIs" dxfId="727" priority="13" operator="greaterThan">
      <formula>0.99</formula>
    </cfRule>
  </conditionalFormatting>
  <conditionalFormatting sqref="Z11:Z15">
    <cfRule type="containsText" dxfId="726" priority="9" operator="containsText" text="N/A">
      <formula>NOT(ISERROR(SEARCH("N/A",Z11)))</formula>
    </cfRule>
    <cfRule type="cellIs" dxfId="725" priority="12" operator="equal">
      <formula>0</formula>
    </cfRule>
  </conditionalFormatting>
  <conditionalFormatting sqref="Z11:Z15">
    <cfRule type="cellIs" dxfId="724" priority="11" operator="greaterThanOrEqual">
      <formula>1185</formula>
    </cfRule>
  </conditionalFormatting>
  <conditionalFormatting sqref="Z11:Z15">
    <cfRule type="cellIs" dxfId="723" priority="10" operator="between">
      <formula>0.1</formula>
      <formula>1184</formula>
    </cfRule>
  </conditionalFormatting>
  <conditionalFormatting sqref="AB11:AB15">
    <cfRule type="containsText" dxfId="722" priority="5" operator="containsText" text="N/A">
      <formula>NOT(ISERROR(SEARCH("N/A",AB11)))</formula>
    </cfRule>
    <cfRule type="cellIs" dxfId="721" priority="8" operator="equal">
      <formula>0</formula>
    </cfRule>
  </conditionalFormatting>
  <conditionalFormatting sqref="AB11:AB15">
    <cfRule type="cellIs" dxfId="720" priority="7" operator="greaterThanOrEqual">
      <formula>1185</formula>
    </cfRule>
  </conditionalFormatting>
  <conditionalFormatting sqref="AB11:AB15">
    <cfRule type="cellIs" dxfId="719" priority="6" operator="between">
      <formula>0.1</formula>
      <formula>1184</formula>
    </cfRule>
  </conditionalFormatting>
  <conditionalFormatting sqref="AP11:AP32">
    <cfRule type="cellIs" dxfId="718" priority="4" operator="equal">
      <formula>0</formula>
    </cfRule>
  </conditionalFormatting>
  <conditionalFormatting sqref="AP11:AP32">
    <cfRule type="cellIs" dxfId="717" priority="3" operator="greaterThan">
      <formula>1179</formula>
    </cfRule>
  </conditionalFormatting>
  <conditionalFormatting sqref="AP11:AP32">
    <cfRule type="cellIs" dxfId="716" priority="2" operator="greaterThan">
      <formula>99</formula>
    </cfRule>
  </conditionalFormatting>
  <conditionalFormatting sqref="AP11:AP32">
    <cfRule type="cellIs" dxfId="715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55</vt:i4>
      </vt:variant>
    </vt:vector>
  </HeadingPairs>
  <TitlesOfParts>
    <vt:vector size="85" baseType="lpstr">
      <vt:lpstr>NOV 1</vt:lpstr>
      <vt:lpstr>NOV 2</vt:lpstr>
      <vt:lpstr>NOV 3</vt:lpstr>
      <vt:lpstr>NOV 4</vt:lpstr>
      <vt:lpstr>NOV 5</vt:lpstr>
      <vt:lpstr>NOV 6</vt:lpstr>
      <vt:lpstr>NOV 7</vt:lpstr>
      <vt:lpstr>NOV 8</vt:lpstr>
      <vt:lpstr>NOV 9</vt:lpstr>
      <vt:lpstr>NOV 10</vt:lpstr>
      <vt:lpstr>NOV 11</vt:lpstr>
      <vt:lpstr>NOV 12</vt:lpstr>
      <vt:lpstr>NOV 13</vt:lpstr>
      <vt:lpstr>NOV 14</vt:lpstr>
      <vt:lpstr>NOV 15</vt:lpstr>
      <vt:lpstr>NOV 16</vt:lpstr>
      <vt:lpstr>NOV 17</vt:lpstr>
      <vt:lpstr>NOV 18</vt:lpstr>
      <vt:lpstr>NOV 19</vt:lpstr>
      <vt:lpstr>NOV 20</vt:lpstr>
      <vt:lpstr>NOV 21</vt:lpstr>
      <vt:lpstr>NOV 22</vt:lpstr>
      <vt:lpstr>NOV 23</vt:lpstr>
      <vt:lpstr>NOV 24</vt:lpstr>
      <vt:lpstr>NOV 25</vt:lpstr>
      <vt:lpstr>NOV 26</vt:lpstr>
      <vt:lpstr>NOV 27</vt:lpstr>
      <vt:lpstr>NOV 28</vt:lpstr>
      <vt:lpstr>NOV 29</vt:lpstr>
      <vt:lpstr>NOV 30</vt:lpstr>
      <vt:lpstr>'NOV 10'!_2pm___10pm</vt:lpstr>
      <vt:lpstr>'NOV 11'!_2pm___10pm</vt:lpstr>
      <vt:lpstr>'NOV 12'!_2pm___10pm</vt:lpstr>
      <vt:lpstr>'NOV 13'!_2pm___10pm</vt:lpstr>
      <vt:lpstr>'NOV 14'!_2pm___10pm</vt:lpstr>
      <vt:lpstr>'NOV 15'!_2pm___10pm</vt:lpstr>
      <vt:lpstr>'NOV 16'!_2pm___10pm</vt:lpstr>
      <vt:lpstr>'NOV 17'!_2pm___10pm</vt:lpstr>
      <vt:lpstr>'NOV 18'!_2pm___10pm</vt:lpstr>
      <vt:lpstr>'NOV 19'!_2pm___10pm</vt:lpstr>
      <vt:lpstr>'NOV 20'!_2pm___10pm</vt:lpstr>
      <vt:lpstr>'NOV 21'!_2pm___10pm</vt:lpstr>
      <vt:lpstr>'NOV 22'!_2pm___10pm</vt:lpstr>
      <vt:lpstr>'NOV 23'!_2pm___10pm</vt:lpstr>
      <vt:lpstr>'NOV 24'!_2pm___10pm</vt:lpstr>
      <vt:lpstr>'NOV 25'!_2pm___10pm</vt:lpstr>
      <vt:lpstr>'NOV 26'!_2pm___10pm</vt:lpstr>
      <vt:lpstr>'NOV 27'!_2pm___10pm</vt:lpstr>
      <vt:lpstr>'NOV 28'!_2pm___10pm</vt:lpstr>
      <vt:lpstr>'NOV 29'!_2pm___10pm</vt:lpstr>
      <vt:lpstr>'NOV 30'!_2pm___10pm</vt:lpstr>
      <vt:lpstr>'NOV 5'!_2pm___10pm</vt:lpstr>
      <vt:lpstr>'NOV 6'!_2pm___10pm</vt:lpstr>
      <vt:lpstr>'NOV 7'!_2pm___10pm</vt:lpstr>
      <vt:lpstr>'NOV 8'!_2pm___10pm</vt:lpstr>
      <vt:lpstr>'NOV 9'!_2pm___10pm</vt:lpstr>
      <vt:lpstr>_2pm___10pm</vt:lpstr>
      <vt:lpstr>'NOV 10'!R._MALLARI___R._REGENCIA</vt:lpstr>
      <vt:lpstr>'NOV 11'!R._MALLARI___R._REGENCIA</vt:lpstr>
      <vt:lpstr>'NOV 12'!R._MALLARI___R._REGENCIA</vt:lpstr>
      <vt:lpstr>'NOV 13'!R._MALLARI___R._REGENCIA</vt:lpstr>
      <vt:lpstr>'NOV 14'!R._MALLARI___R._REGENCIA</vt:lpstr>
      <vt:lpstr>'NOV 15'!R._MALLARI___R._REGENCIA</vt:lpstr>
      <vt:lpstr>'NOV 16'!R._MALLARI___R._REGENCIA</vt:lpstr>
      <vt:lpstr>'NOV 17'!R._MALLARI___R._REGENCIA</vt:lpstr>
      <vt:lpstr>'NOV 18'!R._MALLARI___R._REGENCIA</vt:lpstr>
      <vt:lpstr>'NOV 19'!R._MALLARI___R._REGENCIA</vt:lpstr>
      <vt:lpstr>'NOV 20'!R._MALLARI___R._REGENCIA</vt:lpstr>
      <vt:lpstr>'NOV 21'!R._MALLARI___R._REGENCIA</vt:lpstr>
      <vt:lpstr>'NOV 22'!R._MALLARI___R._REGENCIA</vt:lpstr>
      <vt:lpstr>'NOV 23'!R._MALLARI___R._REGENCIA</vt:lpstr>
      <vt:lpstr>'NOV 24'!R._MALLARI___R._REGENCIA</vt:lpstr>
      <vt:lpstr>'NOV 25'!R._MALLARI___R._REGENCIA</vt:lpstr>
      <vt:lpstr>'NOV 26'!R._MALLARI___R._REGENCIA</vt:lpstr>
      <vt:lpstr>'NOV 27'!R._MALLARI___R._REGENCIA</vt:lpstr>
      <vt:lpstr>'NOV 28'!R._MALLARI___R._REGENCIA</vt:lpstr>
      <vt:lpstr>'NOV 29'!R._MALLARI___R._REGENCIA</vt:lpstr>
      <vt:lpstr>'NOV 30'!R._MALLARI___R._REGENCIA</vt:lpstr>
      <vt:lpstr>'NOV 4'!R._MALLARI___R._REGENCIA</vt:lpstr>
      <vt:lpstr>'NOV 5'!R._MALLARI___R._REGENCIA</vt:lpstr>
      <vt:lpstr>'NOV 6'!R._MALLARI___R._REGENCIA</vt:lpstr>
      <vt:lpstr>'NOV 7'!R._MALLARI___R._REGENCIA</vt:lpstr>
      <vt:lpstr>'NOV 8'!R._MALLARI___R._REGENCIA</vt:lpstr>
      <vt:lpstr>'NOV 9'!R._MALLARI___R._REGENCIA</vt:lpstr>
      <vt:lpstr>R._MALLARI___R._REGENCIA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villamorbooster</dc:creator>
  <cp:lastModifiedBy>Michael Joseph R. Buligan</cp:lastModifiedBy>
  <dcterms:created xsi:type="dcterms:W3CDTF">2014-06-30T06:13:27Z</dcterms:created>
  <dcterms:modified xsi:type="dcterms:W3CDTF">2015-02-03T02:10:07Z</dcterms:modified>
</cp:coreProperties>
</file>