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9875" windowHeight="7590" tabRatio="890" firstSheet="17" activeTab="30"/>
  </bookViews>
  <sheets>
    <sheet name="DEC 1" sheetId="98" r:id="rId1"/>
    <sheet name="DEC 2" sheetId="100" r:id="rId2"/>
    <sheet name="DEC 3" sheetId="102" r:id="rId3"/>
    <sheet name="DEC 4" sheetId="103" r:id="rId4"/>
    <sheet name="DEC 5" sheetId="104" r:id="rId5"/>
    <sheet name="DEC 6" sheetId="105" r:id="rId6"/>
    <sheet name="DEC 7" sheetId="106" r:id="rId7"/>
    <sheet name="DEC 8" sheetId="107" r:id="rId8"/>
    <sheet name="DEC 9" sheetId="108" r:id="rId9"/>
    <sheet name="DEC 10" sheetId="109" r:id="rId10"/>
    <sheet name="DEC 11" sheetId="111" r:id="rId11"/>
    <sheet name="DEC 12" sheetId="112" r:id="rId12"/>
    <sheet name="DEC 13" sheetId="113" r:id="rId13"/>
    <sheet name="DEC 14" sheetId="114" r:id="rId14"/>
    <sheet name="DEC 15" sheetId="119" r:id="rId15"/>
    <sheet name="DEC 16" sheetId="120" r:id="rId16"/>
    <sheet name="DEC 17" sheetId="121" r:id="rId17"/>
    <sheet name="DEC 18" sheetId="122" r:id="rId18"/>
    <sheet name="DEC 19" sheetId="123" r:id="rId19"/>
    <sheet name="DEC 20" sheetId="124" r:id="rId20"/>
    <sheet name="DEC 21" sheetId="125" r:id="rId21"/>
    <sheet name="DEC 22" sheetId="126" r:id="rId22"/>
    <sheet name="DEC 23" sheetId="127" r:id="rId23"/>
    <sheet name="DEC 24" sheetId="128" r:id="rId24"/>
    <sheet name="DEC 25" sheetId="129" r:id="rId25"/>
    <sheet name="DEC 26" sheetId="130" r:id="rId26"/>
    <sheet name="DEC 27" sheetId="131" r:id="rId27"/>
    <sheet name="DEC 28" sheetId="132" r:id="rId28"/>
    <sheet name="DEC 29" sheetId="133" r:id="rId29"/>
    <sheet name="DEC 30" sheetId="134" r:id="rId30"/>
    <sheet name="DEC 31" sheetId="135" r:id="rId31"/>
  </sheets>
  <definedNames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_2pm___10pm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  <definedName name="R._MALLARI___R._REGENCIA">#REF!</definedName>
  </definedNames>
  <calcPr calcId="145621"/>
</workbook>
</file>

<file path=xl/calcChain.xml><?xml version="1.0" encoding="utf-8"?>
<calcChain xmlns="http://schemas.openxmlformats.org/spreadsheetml/2006/main">
  <c r="AP35" i="135" l="1"/>
  <c r="AP10" i="135"/>
  <c r="AG10" i="135"/>
  <c r="Q10" i="135"/>
  <c r="V19" i="134"/>
  <c r="V20" i="134"/>
  <c r="V21" i="134"/>
  <c r="V22" i="134"/>
  <c r="AP10" i="134"/>
  <c r="AG10" i="134"/>
  <c r="Q10" i="134"/>
  <c r="AP10" i="133"/>
  <c r="AG10" i="133"/>
  <c r="Q10" i="133"/>
  <c r="AP10" i="132"/>
  <c r="AG10" i="132"/>
  <c r="Q10" i="132"/>
  <c r="AP10" i="131" l="1"/>
  <c r="AG10" i="131"/>
  <c r="Q10" i="131"/>
  <c r="AP10" i="130"/>
  <c r="AG10" i="130"/>
  <c r="Q10" i="130"/>
  <c r="AP10" i="129"/>
  <c r="AG10" i="129"/>
  <c r="Q10" i="129"/>
  <c r="V21" i="128"/>
  <c r="V20" i="128"/>
  <c r="AP10" i="128" l="1"/>
  <c r="AG10" i="128"/>
  <c r="Q10" i="128" l="1"/>
  <c r="Q35" i="128" s="1"/>
  <c r="AP10" i="127"/>
  <c r="AG10" i="127"/>
  <c r="Q10" i="127"/>
  <c r="AP10" i="126"/>
  <c r="AG10" i="126"/>
  <c r="Q10" i="126"/>
  <c r="AP10" i="125"/>
  <c r="AG10" i="125"/>
  <c r="Q10" i="125"/>
  <c r="AP10" i="124" l="1"/>
  <c r="AG10" i="124"/>
  <c r="Q10" i="124"/>
  <c r="V21" i="123"/>
  <c r="V18" i="123"/>
  <c r="V19" i="123"/>
  <c r="V20" i="123"/>
  <c r="AP10" i="123"/>
  <c r="AG10" i="123"/>
  <c r="Q10" i="123"/>
  <c r="AP10" i="122"/>
  <c r="AG10" i="122"/>
  <c r="Q10" i="122"/>
  <c r="AP10" i="121" l="1"/>
  <c r="AG10" i="121"/>
  <c r="Q10" i="121"/>
  <c r="Q10" i="119"/>
  <c r="R26" i="119"/>
  <c r="R27" i="119"/>
  <c r="R28" i="119"/>
  <c r="R29" i="119"/>
  <c r="R30" i="119"/>
  <c r="AR35" i="135" l="1"/>
  <c r="P35" i="135"/>
  <c r="AQ34" i="135"/>
  <c r="AH34" i="135"/>
  <c r="V34" i="135"/>
  <c r="R34" i="135"/>
  <c r="S34" i="135" s="1"/>
  <c r="K34" i="135"/>
  <c r="J34" i="135"/>
  <c r="I34" i="135"/>
  <c r="G34" i="135"/>
  <c r="E34" i="135"/>
  <c r="AQ33" i="135"/>
  <c r="AH33" i="135"/>
  <c r="V33" i="135"/>
  <c r="R33" i="135"/>
  <c r="S33" i="135" s="1"/>
  <c r="J33" i="135"/>
  <c r="K33" i="135" s="1"/>
  <c r="I33" i="135"/>
  <c r="G33" i="135"/>
  <c r="E33" i="135"/>
  <c r="AW32" i="135"/>
  <c r="AQ32" i="135"/>
  <c r="AH32" i="135"/>
  <c r="V32" i="135"/>
  <c r="R32" i="135"/>
  <c r="T32" i="135" s="1"/>
  <c r="J32" i="135"/>
  <c r="K32" i="135" s="1"/>
  <c r="G32" i="135"/>
  <c r="E32" i="135"/>
  <c r="AQ31" i="135"/>
  <c r="AH31" i="135"/>
  <c r="V31" i="135"/>
  <c r="R31" i="135"/>
  <c r="T31" i="135" s="1"/>
  <c r="J31" i="135"/>
  <c r="K31" i="135" s="1"/>
  <c r="G31" i="135"/>
  <c r="E31" i="135"/>
  <c r="AQ30" i="135"/>
  <c r="AH30" i="135"/>
  <c r="V30" i="135"/>
  <c r="R30" i="135"/>
  <c r="T30" i="135" s="1"/>
  <c r="J30" i="135"/>
  <c r="K30" i="135" s="1"/>
  <c r="G30" i="135"/>
  <c r="E30" i="135"/>
  <c r="AQ29" i="135"/>
  <c r="AH29" i="135"/>
  <c r="V29" i="135"/>
  <c r="R29" i="135"/>
  <c r="T29" i="135" s="1"/>
  <c r="J29" i="135"/>
  <c r="K29" i="135" s="1"/>
  <c r="G29" i="135"/>
  <c r="E29" i="135"/>
  <c r="AQ28" i="135"/>
  <c r="AH28" i="135"/>
  <c r="V28" i="135"/>
  <c r="R28" i="135"/>
  <c r="T28" i="135" s="1"/>
  <c r="J28" i="135"/>
  <c r="K28" i="135" s="1"/>
  <c r="G28" i="135"/>
  <c r="E28" i="135"/>
  <c r="AQ27" i="135"/>
  <c r="AH27" i="135"/>
  <c r="V27" i="135"/>
  <c r="R27" i="135"/>
  <c r="T27" i="135" s="1"/>
  <c r="J27" i="135"/>
  <c r="K27" i="135" s="1"/>
  <c r="G27" i="135"/>
  <c r="E27" i="135"/>
  <c r="AQ26" i="135"/>
  <c r="AH26" i="135"/>
  <c r="V26" i="135"/>
  <c r="R26" i="135"/>
  <c r="T26" i="135" s="1"/>
  <c r="J26" i="135"/>
  <c r="K26" i="135" s="1"/>
  <c r="G26" i="135"/>
  <c r="E26" i="135"/>
  <c r="AQ25" i="135"/>
  <c r="AH25" i="135"/>
  <c r="V25" i="135"/>
  <c r="R25" i="135"/>
  <c r="T25" i="135" s="1"/>
  <c r="J25" i="135"/>
  <c r="K25" i="135" s="1"/>
  <c r="G25" i="135"/>
  <c r="E25" i="135"/>
  <c r="AQ24" i="135"/>
  <c r="AH24" i="135"/>
  <c r="V24" i="135"/>
  <c r="R24" i="135"/>
  <c r="T24" i="135" s="1"/>
  <c r="J24" i="135"/>
  <c r="K24" i="135" s="1"/>
  <c r="G24" i="135"/>
  <c r="E24" i="135"/>
  <c r="AQ23" i="135"/>
  <c r="AH23" i="135"/>
  <c r="V23" i="135"/>
  <c r="R23" i="135"/>
  <c r="T23" i="135" s="1"/>
  <c r="J23" i="135"/>
  <c r="K23" i="135" s="1"/>
  <c r="G23" i="135"/>
  <c r="E23" i="135"/>
  <c r="AQ22" i="135"/>
  <c r="AH22" i="135"/>
  <c r="V22" i="135"/>
  <c r="R22" i="135"/>
  <c r="T22" i="135" s="1"/>
  <c r="J22" i="135"/>
  <c r="K22" i="135" s="1"/>
  <c r="G22" i="135"/>
  <c r="E22" i="135"/>
  <c r="AQ21" i="135"/>
  <c r="AH21" i="135"/>
  <c r="R21" i="135"/>
  <c r="S21" i="135" s="1"/>
  <c r="J21" i="135"/>
  <c r="K21" i="135" s="1"/>
  <c r="I21" i="135"/>
  <c r="G21" i="135"/>
  <c r="E21" i="135"/>
  <c r="AQ20" i="135"/>
  <c r="AH20" i="135"/>
  <c r="R20" i="135"/>
  <c r="S20" i="135" s="1"/>
  <c r="J20" i="135"/>
  <c r="K20" i="135" s="1"/>
  <c r="G20" i="135"/>
  <c r="E20" i="135"/>
  <c r="AQ19" i="135"/>
  <c r="AH19" i="135"/>
  <c r="V19" i="135"/>
  <c r="R19" i="135"/>
  <c r="S19" i="135" s="1"/>
  <c r="J19" i="135"/>
  <c r="K19" i="135" s="1"/>
  <c r="G19" i="135"/>
  <c r="E19" i="135"/>
  <c r="AQ18" i="135"/>
  <c r="AH18" i="135"/>
  <c r="V18" i="135"/>
  <c r="R18" i="135"/>
  <c r="S18" i="135" s="1"/>
  <c r="J18" i="135"/>
  <c r="K18" i="135" s="1"/>
  <c r="G18" i="135"/>
  <c r="E18" i="135"/>
  <c r="AQ17" i="135"/>
  <c r="AH17" i="135"/>
  <c r="V17" i="135"/>
  <c r="R17" i="135"/>
  <c r="S17" i="135" s="1"/>
  <c r="J17" i="135"/>
  <c r="K17" i="135" s="1"/>
  <c r="G17" i="135"/>
  <c r="E17" i="135"/>
  <c r="AQ16" i="135"/>
  <c r="AH16" i="135"/>
  <c r="V16" i="135"/>
  <c r="R16" i="135"/>
  <c r="S16" i="135" s="1"/>
  <c r="J16" i="135"/>
  <c r="K16" i="135" s="1"/>
  <c r="G16" i="135"/>
  <c r="E16" i="135"/>
  <c r="AQ15" i="135"/>
  <c r="AH15" i="135"/>
  <c r="V15" i="135"/>
  <c r="R15" i="135"/>
  <c r="S15" i="135" s="1"/>
  <c r="J15" i="135"/>
  <c r="K15" i="135" s="1"/>
  <c r="G15" i="135"/>
  <c r="E15" i="135"/>
  <c r="AQ14" i="135"/>
  <c r="AH14" i="135"/>
  <c r="V14" i="135"/>
  <c r="R14" i="135"/>
  <c r="S14" i="135" s="1"/>
  <c r="J14" i="135"/>
  <c r="K14" i="135" s="1"/>
  <c r="G14" i="135"/>
  <c r="E14" i="135"/>
  <c r="AQ13" i="135"/>
  <c r="AH13" i="135"/>
  <c r="V13" i="135"/>
  <c r="R13" i="135"/>
  <c r="S13" i="135" s="1"/>
  <c r="J13" i="135"/>
  <c r="K13" i="135" s="1"/>
  <c r="G13" i="135"/>
  <c r="E13" i="135"/>
  <c r="AQ12" i="135"/>
  <c r="AH12" i="135"/>
  <c r="V12" i="135"/>
  <c r="R12" i="135"/>
  <c r="S12" i="135" s="1"/>
  <c r="J12" i="135"/>
  <c r="K12" i="135" s="1"/>
  <c r="G12" i="135"/>
  <c r="E12" i="135"/>
  <c r="AH11" i="135"/>
  <c r="V11" i="135"/>
  <c r="J11" i="135"/>
  <c r="K11" i="135" s="1"/>
  <c r="G11" i="135"/>
  <c r="E11" i="135"/>
  <c r="AQ11" i="135"/>
  <c r="AG35" i="135"/>
  <c r="R11" i="135"/>
  <c r="AG8" i="135"/>
  <c r="AR35" i="134"/>
  <c r="P35" i="134"/>
  <c r="AQ34" i="134"/>
  <c r="AH34" i="134"/>
  <c r="V34" i="134"/>
  <c r="R34" i="134"/>
  <c r="S34" i="134" s="1"/>
  <c r="J34" i="134"/>
  <c r="I34" i="134" s="1"/>
  <c r="G34" i="134"/>
  <c r="E34" i="134"/>
  <c r="AQ33" i="134"/>
  <c r="AH33" i="134"/>
  <c r="V33" i="134"/>
  <c r="R33" i="134"/>
  <c r="S33" i="134" s="1"/>
  <c r="J33" i="134"/>
  <c r="I33" i="134" s="1"/>
  <c r="G33" i="134"/>
  <c r="E33" i="134"/>
  <c r="AW32" i="134"/>
  <c r="AQ32" i="134"/>
  <c r="AH32" i="134"/>
  <c r="V32" i="134"/>
  <c r="R32" i="134"/>
  <c r="S32" i="134" s="1"/>
  <c r="J32" i="134"/>
  <c r="K32" i="134" s="1"/>
  <c r="G32" i="134"/>
  <c r="E32" i="134"/>
  <c r="AQ31" i="134"/>
  <c r="AH31" i="134"/>
  <c r="V31" i="134"/>
  <c r="R31" i="134"/>
  <c r="S31" i="134" s="1"/>
  <c r="J31" i="134"/>
  <c r="K31" i="134" s="1"/>
  <c r="G31" i="134"/>
  <c r="E31" i="134"/>
  <c r="AQ30" i="134"/>
  <c r="AH30" i="134"/>
  <c r="V30" i="134"/>
  <c r="R30" i="134"/>
  <c r="T30" i="134" s="1"/>
  <c r="J30" i="134"/>
  <c r="I30" i="134" s="1"/>
  <c r="G30" i="134"/>
  <c r="E30" i="134"/>
  <c r="AQ29" i="134"/>
  <c r="AH29" i="134"/>
  <c r="V29" i="134"/>
  <c r="R29" i="134"/>
  <c r="T29" i="134" s="1"/>
  <c r="J29" i="134"/>
  <c r="I29" i="134" s="1"/>
  <c r="G29" i="134"/>
  <c r="E29" i="134"/>
  <c r="AQ28" i="134"/>
  <c r="AH28" i="134"/>
  <c r="V28" i="134"/>
  <c r="R28" i="134"/>
  <c r="T28" i="134" s="1"/>
  <c r="J28" i="134"/>
  <c r="K28" i="134" s="1"/>
  <c r="G28" i="134"/>
  <c r="E28" i="134"/>
  <c r="AQ27" i="134"/>
  <c r="AH27" i="134"/>
  <c r="V27" i="134"/>
  <c r="R27" i="134"/>
  <c r="T27" i="134" s="1"/>
  <c r="J27" i="134"/>
  <c r="I27" i="134" s="1"/>
  <c r="G27" i="134"/>
  <c r="E27" i="134"/>
  <c r="AQ26" i="134"/>
  <c r="AH26" i="134"/>
  <c r="V26" i="134"/>
  <c r="R26" i="134"/>
  <c r="T26" i="134" s="1"/>
  <c r="J26" i="134"/>
  <c r="K26" i="134" s="1"/>
  <c r="G26" i="134"/>
  <c r="E26" i="134"/>
  <c r="AQ25" i="134"/>
  <c r="AH25" i="134"/>
  <c r="V25" i="134"/>
  <c r="R25" i="134"/>
  <c r="T25" i="134" s="1"/>
  <c r="J25" i="134"/>
  <c r="I25" i="134" s="1"/>
  <c r="G25" i="134"/>
  <c r="E25" i="134"/>
  <c r="AQ24" i="134"/>
  <c r="AH24" i="134"/>
  <c r="V24" i="134"/>
  <c r="R24" i="134"/>
  <c r="T24" i="134" s="1"/>
  <c r="J24" i="134"/>
  <c r="I24" i="134" s="1"/>
  <c r="G24" i="134"/>
  <c r="E24" i="134"/>
  <c r="AQ23" i="134"/>
  <c r="AH23" i="134"/>
  <c r="V23" i="134"/>
  <c r="R23" i="134"/>
  <c r="T23" i="134" s="1"/>
  <c r="J23" i="134"/>
  <c r="K23" i="134" s="1"/>
  <c r="G23" i="134"/>
  <c r="E23" i="134"/>
  <c r="AQ22" i="134"/>
  <c r="AH22" i="134"/>
  <c r="R22" i="134"/>
  <c r="T22" i="134" s="1"/>
  <c r="J22" i="134"/>
  <c r="K22" i="134" s="1"/>
  <c r="G22" i="134"/>
  <c r="E22" i="134"/>
  <c r="AQ21" i="134"/>
  <c r="AH21" i="134"/>
  <c r="R21" i="134"/>
  <c r="S21" i="134" s="1"/>
  <c r="J21" i="134"/>
  <c r="I21" i="134" s="1"/>
  <c r="G21" i="134"/>
  <c r="E21" i="134"/>
  <c r="AQ20" i="134"/>
  <c r="AH20" i="134"/>
  <c r="R20" i="134"/>
  <c r="T20" i="134" s="1"/>
  <c r="J20" i="134"/>
  <c r="I20" i="134" s="1"/>
  <c r="G20" i="134"/>
  <c r="E20" i="134"/>
  <c r="AQ19" i="134"/>
  <c r="AH19" i="134"/>
  <c r="R19" i="134"/>
  <c r="T19" i="134" s="1"/>
  <c r="J19" i="134"/>
  <c r="K19" i="134" s="1"/>
  <c r="G19" i="134"/>
  <c r="E19" i="134"/>
  <c r="AQ18" i="134"/>
  <c r="AH18" i="134"/>
  <c r="V18" i="134"/>
  <c r="R18" i="134"/>
  <c r="T18" i="134" s="1"/>
  <c r="J18" i="134"/>
  <c r="I18" i="134" s="1"/>
  <c r="G18" i="134"/>
  <c r="E18" i="134"/>
  <c r="AQ17" i="134"/>
  <c r="AH17" i="134"/>
  <c r="V17" i="134"/>
  <c r="R17" i="134"/>
  <c r="T17" i="134" s="1"/>
  <c r="J17" i="134"/>
  <c r="K17" i="134" s="1"/>
  <c r="G17" i="134"/>
  <c r="E17" i="134"/>
  <c r="AQ16" i="134"/>
  <c r="AH16" i="134"/>
  <c r="V16" i="134"/>
  <c r="R16" i="134"/>
  <c r="T16" i="134" s="1"/>
  <c r="J16" i="134"/>
  <c r="I16" i="134" s="1"/>
  <c r="G16" i="134"/>
  <c r="E16" i="134"/>
  <c r="AQ15" i="134"/>
  <c r="AH15" i="134"/>
  <c r="V15" i="134"/>
  <c r="R15" i="134"/>
  <c r="T15" i="134" s="1"/>
  <c r="J15" i="134"/>
  <c r="I15" i="134" s="1"/>
  <c r="G15" i="134"/>
  <c r="E15" i="134"/>
  <c r="AQ14" i="134"/>
  <c r="AH14" i="134"/>
  <c r="V14" i="134"/>
  <c r="R14" i="134"/>
  <c r="T14" i="134" s="1"/>
  <c r="J14" i="134"/>
  <c r="I14" i="134" s="1"/>
  <c r="G14" i="134"/>
  <c r="E14" i="134"/>
  <c r="AQ13" i="134"/>
  <c r="AH13" i="134"/>
  <c r="V13" i="134"/>
  <c r="R13" i="134"/>
  <c r="T13" i="134" s="1"/>
  <c r="J13" i="134"/>
  <c r="K13" i="134" s="1"/>
  <c r="G13" i="134"/>
  <c r="E13" i="134"/>
  <c r="AQ12" i="134"/>
  <c r="AH12" i="134"/>
  <c r="V12" i="134"/>
  <c r="R12" i="134"/>
  <c r="T12" i="134" s="1"/>
  <c r="J12" i="134"/>
  <c r="K12" i="134" s="1"/>
  <c r="I12" i="134"/>
  <c r="G12" i="134"/>
  <c r="E12" i="134"/>
  <c r="AH11" i="134"/>
  <c r="V11" i="134"/>
  <c r="J11" i="134"/>
  <c r="K11" i="134" s="1"/>
  <c r="G11" i="134"/>
  <c r="E11" i="134"/>
  <c r="AP35" i="134"/>
  <c r="R11" i="134"/>
  <c r="AR35" i="133"/>
  <c r="P35" i="133"/>
  <c r="AQ34" i="133"/>
  <c r="AH34" i="133"/>
  <c r="V34" i="133"/>
  <c r="R34" i="133"/>
  <c r="T34" i="133" s="1"/>
  <c r="J34" i="133"/>
  <c r="I34" i="133" s="1"/>
  <c r="G34" i="133"/>
  <c r="E34" i="133"/>
  <c r="AQ33" i="133"/>
  <c r="AH33" i="133"/>
  <c r="V33" i="133"/>
  <c r="R33" i="133"/>
  <c r="T33" i="133" s="1"/>
  <c r="J33" i="133"/>
  <c r="I33" i="133" s="1"/>
  <c r="G33" i="133"/>
  <c r="E33" i="133"/>
  <c r="AW32" i="133"/>
  <c r="AQ32" i="133"/>
  <c r="AH32" i="133"/>
  <c r="V32" i="133"/>
  <c r="R32" i="133"/>
  <c r="S32" i="133" s="1"/>
  <c r="J32" i="133"/>
  <c r="I32" i="133" s="1"/>
  <c r="G32" i="133"/>
  <c r="E32" i="133"/>
  <c r="AQ31" i="133"/>
  <c r="AH31" i="133"/>
  <c r="V31" i="133"/>
  <c r="R31" i="133"/>
  <c r="S31" i="133" s="1"/>
  <c r="J31" i="133"/>
  <c r="I31" i="133" s="1"/>
  <c r="G31" i="133"/>
  <c r="E31" i="133"/>
  <c r="AQ30" i="133"/>
  <c r="AH30" i="133"/>
  <c r="V30" i="133"/>
  <c r="R30" i="133"/>
  <c r="S30" i="133" s="1"/>
  <c r="J30" i="133"/>
  <c r="I30" i="133" s="1"/>
  <c r="G30" i="133"/>
  <c r="E30" i="133"/>
  <c r="AQ29" i="133"/>
  <c r="AH29" i="133"/>
  <c r="V29" i="133"/>
  <c r="R29" i="133"/>
  <c r="S29" i="133" s="1"/>
  <c r="J29" i="133"/>
  <c r="I29" i="133" s="1"/>
  <c r="G29" i="133"/>
  <c r="E29" i="133"/>
  <c r="AQ28" i="133"/>
  <c r="AH28" i="133"/>
  <c r="V28" i="133"/>
  <c r="R28" i="133"/>
  <c r="S28" i="133" s="1"/>
  <c r="J28" i="133"/>
  <c r="I28" i="133" s="1"/>
  <c r="G28" i="133"/>
  <c r="E28" i="133"/>
  <c r="AQ27" i="133"/>
  <c r="AH27" i="133"/>
  <c r="V27" i="133"/>
  <c r="R27" i="133"/>
  <c r="S27" i="133" s="1"/>
  <c r="J27" i="133"/>
  <c r="I27" i="133" s="1"/>
  <c r="G27" i="133"/>
  <c r="E27" i="133"/>
  <c r="AQ26" i="133"/>
  <c r="AH26" i="133"/>
  <c r="V26" i="133"/>
  <c r="R26" i="133"/>
  <c r="S26" i="133" s="1"/>
  <c r="J26" i="133"/>
  <c r="I26" i="133" s="1"/>
  <c r="G26" i="133"/>
  <c r="E26" i="133"/>
  <c r="AQ25" i="133"/>
  <c r="AH25" i="133"/>
  <c r="V25" i="133"/>
  <c r="R25" i="133"/>
  <c r="S25" i="133" s="1"/>
  <c r="J25" i="133"/>
  <c r="I25" i="133" s="1"/>
  <c r="G25" i="133"/>
  <c r="E25" i="133"/>
  <c r="AQ24" i="133"/>
  <c r="AH24" i="133"/>
  <c r="V24" i="133"/>
  <c r="R24" i="133"/>
  <c r="S24" i="133" s="1"/>
  <c r="J24" i="133"/>
  <c r="I24" i="133" s="1"/>
  <c r="G24" i="133"/>
  <c r="E24" i="133"/>
  <c r="AQ23" i="133"/>
  <c r="AH23" i="133"/>
  <c r="V23" i="133"/>
  <c r="R23" i="133"/>
  <c r="S23" i="133" s="1"/>
  <c r="J23" i="133"/>
  <c r="I23" i="133" s="1"/>
  <c r="G23" i="133"/>
  <c r="E23" i="133"/>
  <c r="AQ22" i="133"/>
  <c r="AH22" i="133"/>
  <c r="V22" i="133"/>
  <c r="R22" i="133"/>
  <c r="S22" i="133" s="1"/>
  <c r="J22" i="133"/>
  <c r="I22" i="133" s="1"/>
  <c r="G22" i="133"/>
  <c r="E22" i="133"/>
  <c r="AQ21" i="133"/>
  <c r="AH21" i="133"/>
  <c r="R21" i="133"/>
  <c r="T21" i="133" s="1"/>
  <c r="J21" i="133"/>
  <c r="K21" i="133" s="1"/>
  <c r="G21" i="133"/>
  <c r="E21" i="133"/>
  <c r="AQ20" i="133"/>
  <c r="AH20" i="133"/>
  <c r="R20" i="133"/>
  <c r="T20" i="133" s="1"/>
  <c r="J20" i="133"/>
  <c r="K20" i="133" s="1"/>
  <c r="G20" i="133"/>
  <c r="E20" i="133"/>
  <c r="AQ19" i="133"/>
  <c r="AH19" i="133"/>
  <c r="V19" i="133"/>
  <c r="R19" i="133"/>
  <c r="T19" i="133" s="1"/>
  <c r="J19" i="133"/>
  <c r="K19" i="133" s="1"/>
  <c r="G19" i="133"/>
  <c r="E19" i="133"/>
  <c r="AQ18" i="133"/>
  <c r="AH18" i="133"/>
  <c r="V18" i="133"/>
  <c r="R18" i="133"/>
  <c r="T18" i="133" s="1"/>
  <c r="J18" i="133"/>
  <c r="K18" i="133" s="1"/>
  <c r="G18" i="133"/>
  <c r="E18" i="133"/>
  <c r="AQ17" i="133"/>
  <c r="AH17" i="133"/>
  <c r="V17" i="133"/>
  <c r="R17" i="133"/>
  <c r="T17" i="133" s="1"/>
  <c r="J17" i="133"/>
  <c r="K17" i="133" s="1"/>
  <c r="G17" i="133"/>
  <c r="E17" i="133"/>
  <c r="AQ16" i="133"/>
  <c r="AH16" i="133"/>
  <c r="V16" i="133"/>
  <c r="R16" i="133"/>
  <c r="T16" i="133" s="1"/>
  <c r="J16" i="133"/>
  <c r="K16" i="133" s="1"/>
  <c r="G16" i="133"/>
  <c r="E16" i="133"/>
  <c r="AQ15" i="133"/>
  <c r="AH15" i="133"/>
  <c r="V15" i="133"/>
  <c r="R15" i="133"/>
  <c r="T15" i="133" s="1"/>
  <c r="J15" i="133"/>
  <c r="K15" i="133" s="1"/>
  <c r="G15" i="133"/>
  <c r="E15" i="133"/>
  <c r="AQ14" i="133"/>
  <c r="AH14" i="133"/>
  <c r="V14" i="133"/>
  <c r="R14" i="133"/>
  <c r="T14" i="133" s="1"/>
  <c r="J14" i="133"/>
  <c r="K14" i="133" s="1"/>
  <c r="G14" i="133"/>
  <c r="E14" i="133"/>
  <c r="AQ13" i="133"/>
  <c r="AH13" i="133"/>
  <c r="V13" i="133"/>
  <c r="R13" i="133"/>
  <c r="T13" i="133" s="1"/>
  <c r="J13" i="133"/>
  <c r="K13" i="133" s="1"/>
  <c r="G13" i="133"/>
  <c r="E13" i="133"/>
  <c r="AQ12" i="133"/>
  <c r="AH12" i="133"/>
  <c r="V12" i="133"/>
  <c r="R12" i="133"/>
  <c r="T12" i="133" s="1"/>
  <c r="J12" i="133"/>
  <c r="K12" i="133" s="1"/>
  <c r="G12" i="133"/>
  <c r="E12" i="133"/>
  <c r="AH11" i="133"/>
  <c r="V11" i="133"/>
  <c r="J11" i="133"/>
  <c r="K11" i="133" s="1"/>
  <c r="G11" i="133"/>
  <c r="E11" i="133"/>
  <c r="AP35" i="133"/>
  <c r="AG35" i="133"/>
  <c r="Q35" i="133"/>
  <c r="AR35" i="132"/>
  <c r="P35" i="132"/>
  <c r="AQ34" i="132"/>
  <c r="AH34" i="132"/>
  <c r="V34" i="132"/>
  <c r="R34" i="132"/>
  <c r="S34" i="132" s="1"/>
  <c r="J34" i="132"/>
  <c r="I34" i="132" s="1"/>
  <c r="G34" i="132"/>
  <c r="E34" i="132"/>
  <c r="AQ33" i="132"/>
  <c r="AH33" i="132"/>
  <c r="V33" i="132"/>
  <c r="R33" i="132"/>
  <c r="S33" i="132" s="1"/>
  <c r="J33" i="132"/>
  <c r="I33" i="132" s="1"/>
  <c r="G33" i="132"/>
  <c r="E33" i="132"/>
  <c r="AW32" i="132"/>
  <c r="AQ32" i="132"/>
  <c r="AH32" i="132"/>
  <c r="V32" i="132"/>
  <c r="T32" i="132"/>
  <c r="R32" i="132"/>
  <c r="S32" i="132" s="1"/>
  <c r="J32" i="132"/>
  <c r="K32" i="132" s="1"/>
  <c r="G32" i="132"/>
  <c r="E32" i="132"/>
  <c r="AQ31" i="132"/>
  <c r="AH31" i="132"/>
  <c r="V31" i="132"/>
  <c r="R31" i="132"/>
  <c r="T31" i="132" s="1"/>
  <c r="J31" i="132"/>
  <c r="K31" i="132" s="1"/>
  <c r="G31" i="132"/>
  <c r="E31" i="132"/>
  <c r="AQ30" i="132"/>
  <c r="AH30" i="132"/>
  <c r="V30" i="132"/>
  <c r="R30" i="132"/>
  <c r="T30" i="132" s="1"/>
  <c r="J30" i="132"/>
  <c r="K30" i="132" s="1"/>
  <c r="G30" i="132"/>
  <c r="E30" i="132"/>
  <c r="AQ29" i="132"/>
  <c r="AH29" i="132"/>
  <c r="V29" i="132"/>
  <c r="R29" i="132"/>
  <c r="T29" i="132" s="1"/>
  <c r="J29" i="132"/>
  <c r="K29" i="132" s="1"/>
  <c r="G29" i="132"/>
  <c r="E29" i="132"/>
  <c r="AQ28" i="132"/>
  <c r="AH28" i="132"/>
  <c r="V28" i="132"/>
  <c r="R28" i="132"/>
  <c r="T28" i="132" s="1"/>
  <c r="J28" i="132"/>
  <c r="K28" i="132" s="1"/>
  <c r="G28" i="132"/>
  <c r="E28" i="132"/>
  <c r="AQ27" i="132"/>
  <c r="AH27" i="132"/>
  <c r="V27" i="132"/>
  <c r="R27" i="132"/>
  <c r="T27" i="132" s="1"/>
  <c r="J27" i="132"/>
  <c r="K27" i="132" s="1"/>
  <c r="G27" i="132"/>
  <c r="E27" i="132"/>
  <c r="AQ26" i="132"/>
  <c r="AH26" i="132"/>
  <c r="V26" i="132"/>
  <c r="R26" i="132"/>
  <c r="T26" i="132" s="1"/>
  <c r="J26" i="132"/>
  <c r="K26" i="132" s="1"/>
  <c r="G26" i="132"/>
  <c r="E26" i="132"/>
  <c r="AQ25" i="132"/>
  <c r="AH25" i="132"/>
  <c r="V25" i="132"/>
  <c r="R25" i="132"/>
  <c r="T25" i="132" s="1"/>
  <c r="J25" i="132"/>
  <c r="K25" i="132" s="1"/>
  <c r="G25" i="132"/>
  <c r="E25" i="132"/>
  <c r="AQ24" i="132"/>
  <c r="AH24" i="132"/>
  <c r="V24" i="132"/>
  <c r="R24" i="132"/>
  <c r="T24" i="132" s="1"/>
  <c r="J24" i="132"/>
  <c r="K24" i="132" s="1"/>
  <c r="G24" i="132"/>
  <c r="E24" i="132"/>
  <c r="AQ23" i="132"/>
  <c r="AH23" i="132"/>
  <c r="V23" i="132"/>
  <c r="R23" i="132"/>
  <c r="T23" i="132" s="1"/>
  <c r="J23" i="132"/>
  <c r="K23" i="132" s="1"/>
  <c r="G23" i="132"/>
  <c r="E23" i="132"/>
  <c r="AQ22" i="132"/>
  <c r="AH22" i="132"/>
  <c r="V22" i="132"/>
  <c r="R22" i="132"/>
  <c r="T22" i="132" s="1"/>
  <c r="AI22" i="132" s="1"/>
  <c r="J22" i="132"/>
  <c r="K22" i="132" s="1"/>
  <c r="G22" i="132"/>
  <c r="E22" i="132"/>
  <c r="AQ21" i="132"/>
  <c r="AH21" i="132"/>
  <c r="R21" i="132"/>
  <c r="S21" i="132" s="1"/>
  <c r="J21" i="132"/>
  <c r="I21" i="132" s="1"/>
  <c r="G21" i="132"/>
  <c r="E21" i="132"/>
  <c r="AQ20" i="132"/>
  <c r="AH20" i="132"/>
  <c r="R20" i="132"/>
  <c r="S20" i="132" s="1"/>
  <c r="K20" i="132"/>
  <c r="J20" i="132"/>
  <c r="I20" i="132" s="1"/>
  <c r="G20" i="132"/>
  <c r="E20" i="132"/>
  <c r="AQ19" i="132"/>
  <c r="AH19" i="132"/>
  <c r="V19" i="132"/>
  <c r="R19" i="132"/>
  <c r="T19" i="132" s="1"/>
  <c r="K19" i="132"/>
  <c r="J19" i="132"/>
  <c r="I19" i="132" s="1"/>
  <c r="G19" i="132"/>
  <c r="E19" i="132"/>
  <c r="AQ18" i="132"/>
  <c r="AH18" i="132"/>
  <c r="V18" i="132"/>
  <c r="R18" i="132"/>
  <c r="T18" i="132" s="1"/>
  <c r="K18" i="132"/>
  <c r="J18" i="132"/>
  <c r="I18" i="132" s="1"/>
  <c r="G18" i="132"/>
  <c r="E18" i="132"/>
  <c r="AQ17" i="132"/>
  <c r="AH17" i="132"/>
  <c r="V17" i="132"/>
  <c r="R17" i="132"/>
  <c r="T17" i="132" s="1"/>
  <c r="J17" i="132"/>
  <c r="I17" i="132" s="1"/>
  <c r="G17" i="132"/>
  <c r="E17" i="132"/>
  <c r="AQ16" i="132"/>
  <c r="AH16" i="132"/>
  <c r="V16" i="132"/>
  <c r="R16" i="132"/>
  <c r="T16" i="132" s="1"/>
  <c r="J16" i="132"/>
  <c r="I16" i="132" s="1"/>
  <c r="G16" i="132"/>
  <c r="E16" i="132"/>
  <c r="AQ15" i="132"/>
  <c r="AH15" i="132"/>
  <c r="V15" i="132"/>
  <c r="R15" i="132"/>
  <c r="T15" i="132" s="1"/>
  <c r="J15" i="132"/>
  <c r="I15" i="132" s="1"/>
  <c r="G15" i="132"/>
  <c r="E15" i="132"/>
  <c r="AQ14" i="132"/>
  <c r="AH14" i="132"/>
  <c r="V14" i="132"/>
  <c r="R14" i="132"/>
  <c r="T14" i="132" s="1"/>
  <c r="J14" i="132"/>
  <c r="I14" i="132" s="1"/>
  <c r="G14" i="132"/>
  <c r="E14" i="132"/>
  <c r="AQ13" i="132"/>
  <c r="AH13" i="132"/>
  <c r="V13" i="132"/>
  <c r="R13" i="132"/>
  <c r="T13" i="132" s="1"/>
  <c r="J13" i="132"/>
  <c r="I13" i="132" s="1"/>
  <c r="G13" i="132"/>
  <c r="E13" i="132"/>
  <c r="AQ12" i="132"/>
  <c r="AH12" i="132"/>
  <c r="V12" i="132"/>
  <c r="R12" i="132"/>
  <c r="T12" i="132" s="1"/>
  <c r="J12" i="132"/>
  <c r="I12" i="132" s="1"/>
  <c r="G12" i="132"/>
  <c r="E12" i="132"/>
  <c r="AH11" i="132"/>
  <c r="V11" i="132"/>
  <c r="J11" i="132"/>
  <c r="I11" i="132" s="1"/>
  <c r="G11" i="132"/>
  <c r="E11" i="132"/>
  <c r="AP35" i="132"/>
  <c r="AG35" i="132"/>
  <c r="R11" i="132"/>
  <c r="AR35" i="131"/>
  <c r="P35" i="131"/>
  <c r="AQ34" i="131"/>
  <c r="AH34" i="131"/>
  <c r="V34" i="131"/>
  <c r="R34" i="131"/>
  <c r="S34" i="131" s="1"/>
  <c r="J34" i="131"/>
  <c r="K34" i="131" s="1"/>
  <c r="G34" i="131"/>
  <c r="E34" i="131"/>
  <c r="AQ33" i="131"/>
  <c r="AH33" i="131"/>
  <c r="V33" i="131"/>
  <c r="R33" i="131"/>
  <c r="S33" i="131" s="1"/>
  <c r="J33" i="131"/>
  <c r="K33" i="131" s="1"/>
  <c r="G33" i="131"/>
  <c r="E33" i="131"/>
  <c r="AW32" i="131"/>
  <c r="AQ32" i="131"/>
  <c r="AH32" i="131"/>
  <c r="V32" i="131"/>
  <c r="R32" i="131"/>
  <c r="S32" i="131" s="1"/>
  <c r="J32" i="131"/>
  <c r="K32" i="131" s="1"/>
  <c r="G32" i="131"/>
  <c r="E32" i="131"/>
  <c r="AQ31" i="131"/>
  <c r="AH31" i="131"/>
  <c r="V31" i="131"/>
  <c r="R31" i="131"/>
  <c r="T31" i="131" s="1"/>
  <c r="J31" i="131"/>
  <c r="K31" i="131" s="1"/>
  <c r="G31" i="131"/>
  <c r="E31" i="131"/>
  <c r="AQ30" i="131"/>
  <c r="AH30" i="131"/>
  <c r="V30" i="131"/>
  <c r="R30" i="131"/>
  <c r="S30" i="131" s="1"/>
  <c r="J30" i="131"/>
  <c r="K30" i="131" s="1"/>
  <c r="G30" i="131"/>
  <c r="E30" i="131"/>
  <c r="AQ29" i="131"/>
  <c r="AH29" i="131"/>
  <c r="V29" i="131"/>
  <c r="R29" i="131"/>
  <c r="T29" i="131" s="1"/>
  <c r="J29" i="131"/>
  <c r="K29" i="131" s="1"/>
  <c r="G29" i="131"/>
  <c r="E29" i="131"/>
  <c r="AQ28" i="131"/>
  <c r="AH28" i="131"/>
  <c r="V28" i="131"/>
  <c r="R28" i="131"/>
  <c r="S28" i="131" s="1"/>
  <c r="J28" i="131"/>
  <c r="K28" i="131" s="1"/>
  <c r="G28" i="131"/>
  <c r="E28" i="131"/>
  <c r="AQ27" i="131"/>
  <c r="AH27" i="131"/>
  <c r="V27" i="131"/>
  <c r="R27" i="131"/>
  <c r="T27" i="131" s="1"/>
  <c r="J27" i="131"/>
  <c r="K27" i="131" s="1"/>
  <c r="I27" i="131"/>
  <c r="G27" i="131"/>
  <c r="E27" i="131"/>
  <c r="AQ26" i="131"/>
  <c r="AH26" i="131"/>
  <c r="V26" i="131"/>
  <c r="R26" i="131"/>
  <c r="T26" i="131" s="1"/>
  <c r="J26" i="131"/>
  <c r="K26" i="131" s="1"/>
  <c r="I26" i="131"/>
  <c r="G26" i="131"/>
  <c r="E26" i="131"/>
  <c r="AQ25" i="131"/>
  <c r="AH25" i="131"/>
  <c r="V25" i="131"/>
  <c r="R25" i="131"/>
  <c r="S25" i="131" s="1"/>
  <c r="J25" i="131"/>
  <c r="K25" i="131" s="1"/>
  <c r="I25" i="131"/>
  <c r="G25" i="131"/>
  <c r="E25" i="131"/>
  <c r="AQ24" i="131"/>
  <c r="AH24" i="131"/>
  <c r="V24" i="131"/>
  <c r="R24" i="131"/>
  <c r="S24" i="131" s="1"/>
  <c r="J24" i="131"/>
  <c r="K24" i="131" s="1"/>
  <c r="G24" i="131"/>
  <c r="E24" i="131"/>
  <c r="AQ23" i="131"/>
  <c r="AH23" i="131"/>
  <c r="V23" i="131"/>
  <c r="R23" i="131"/>
  <c r="T23" i="131" s="1"/>
  <c r="J23" i="131"/>
  <c r="K23" i="131" s="1"/>
  <c r="I23" i="131"/>
  <c r="G23" i="131"/>
  <c r="E23" i="131"/>
  <c r="AQ22" i="131"/>
  <c r="AH22" i="131"/>
  <c r="V22" i="131"/>
  <c r="R22" i="131"/>
  <c r="S22" i="131" s="1"/>
  <c r="J22" i="131"/>
  <c r="K22" i="131" s="1"/>
  <c r="G22" i="131"/>
  <c r="E22" i="131"/>
  <c r="AQ21" i="131"/>
  <c r="AH21" i="131"/>
  <c r="R21" i="131"/>
  <c r="S21" i="131" s="1"/>
  <c r="J21" i="131"/>
  <c r="I21" i="131" s="1"/>
  <c r="G21" i="131"/>
  <c r="E21" i="131"/>
  <c r="AQ20" i="131"/>
  <c r="AH20" i="131"/>
  <c r="R20" i="131"/>
  <c r="T20" i="131" s="1"/>
  <c r="J20" i="131"/>
  <c r="I20" i="131" s="1"/>
  <c r="G20" i="131"/>
  <c r="E20" i="131"/>
  <c r="AQ19" i="131"/>
  <c r="AH19" i="131"/>
  <c r="V19" i="131"/>
  <c r="R19" i="131"/>
  <c r="T19" i="131" s="1"/>
  <c r="J19" i="131"/>
  <c r="I19" i="131" s="1"/>
  <c r="G19" i="131"/>
  <c r="E19" i="131"/>
  <c r="AQ18" i="131"/>
  <c r="AH18" i="131"/>
  <c r="V18" i="131"/>
  <c r="R18" i="131"/>
  <c r="T18" i="131" s="1"/>
  <c r="J18" i="131"/>
  <c r="I18" i="131" s="1"/>
  <c r="G18" i="131"/>
  <c r="E18" i="131"/>
  <c r="AQ17" i="131"/>
  <c r="AH17" i="131"/>
  <c r="V17" i="131"/>
  <c r="R17" i="131"/>
  <c r="T17" i="131" s="1"/>
  <c r="J17" i="131"/>
  <c r="I17" i="131" s="1"/>
  <c r="G17" i="131"/>
  <c r="E17" i="131"/>
  <c r="AQ16" i="131"/>
  <c r="AH16" i="131"/>
  <c r="V16" i="131"/>
  <c r="R16" i="131"/>
  <c r="T16" i="131" s="1"/>
  <c r="J16" i="131"/>
  <c r="I16" i="131" s="1"/>
  <c r="G16" i="131"/>
  <c r="E16" i="131"/>
  <c r="AQ15" i="131"/>
  <c r="AH15" i="131"/>
  <c r="V15" i="131"/>
  <c r="R15" i="131"/>
  <c r="T15" i="131" s="1"/>
  <c r="J15" i="131"/>
  <c r="I15" i="131" s="1"/>
  <c r="G15" i="131"/>
  <c r="E15" i="131"/>
  <c r="AQ14" i="131"/>
  <c r="AH14" i="131"/>
  <c r="V14" i="131"/>
  <c r="R14" i="131"/>
  <c r="T14" i="131" s="1"/>
  <c r="J14" i="131"/>
  <c r="I14" i="131" s="1"/>
  <c r="G14" i="131"/>
  <c r="E14" i="131"/>
  <c r="AQ13" i="131"/>
  <c r="AH13" i="131"/>
  <c r="V13" i="131"/>
  <c r="R13" i="131"/>
  <c r="T13" i="131" s="1"/>
  <c r="J13" i="131"/>
  <c r="I13" i="131" s="1"/>
  <c r="G13" i="131"/>
  <c r="E13" i="131"/>
  <c r="AQ12" i="131"/>
  <c r="AH12" i="131"/>
  <c r="V12" i="131"/>
  <c r="R12" i="131"/>
  <c r="T12" i="131" s="1"/>
  <c r="J12" i="131"/>
  <c r="I12" i="131" s="1"/>
  <c r="G12" i="131"/>
  <c r="E12" i="131"/>
  <c r="AH11" i="131"/>
  <c r="V11" i="131"/>
  <c r="J11" i="131"/>
  <c r="I11" i="131" s="1"/>
  <c r="G11" i="131"/>
  <c r="E11" i="131"/>
  <c r="AP35" i="131"/>
  <c r="AG35" i="131"/>
  <c r="R11" i="131"/>
  <c r="AR35" i="130"/>
  <c r="P35" i="130"/>
  <c r="AQ34" i="130"/>
  <c r="AH34" i="130"/>
  <c r="V34" i="130"/>
  <c r="R34" i="130"/>
  <c r="S34" i="130" s="1"/>
  <c r="J34" i="130"/>
  <c r="K34" i="130" s="1"/>
  <c r="G34" i="130"/>
  <c r="E34" i="130"/>
  <c r="AQ33" i="130"/>
  <c r="AH33" i="130"/>
  <c r="V33" i="130"/>
  <c r="R33" i="130"/>
  <c r="S33" i="130" s="1"/>
  <c r="J33" i="130"/>
  <c r="I33" i="130" s="1"/>
  <c r="G33" i="130"/>
  <c r="E33" i="130"/>
  <c r="AW32" i="130"/>
  <c r="AQ32" i="130"/>
  <c r="AH32" i="130"/>
  <c r="V32" i="130"/>
  <c r="R32" i="130"/>
  <c r="T32" i="130" s="1"/>
  <c r="J32" i="130"/>
  <c r="K32" i="130" s="1"/>
  <c r="G32" i="130"/>
  <c r="E32" i="130"/>
  <c r="AQ31" i="130"/>
  <c r="AH31" i="130"/>
  <c r="V31" i="130"/>
  <c r="R31" i="130"/>
  <c r="T31" i="130" s="1"/>
  <c r="J31" i="130"/>
  <c r="I31" i="130" s="1"/>
  <c r="G31" i="130"/>
  <c r="E31" i="130"/>
  <c r="AQ30" i="130"/>
  <c r="AH30" i="130"/>
  <c r="V30" i="130"/>
  <c r="R30" i="130"/>
  <c r="T30" i="130" s="1"/>
  <c r="J30" i="130"/>
  <c r="K30" i="130" s="1"/>
  <c r="G30" i="130"/>
  <c r="E30" i="130"/>
  <c r="AQ29" i="130"/>
  <c r="AH29" i="130"/>
  <c r="V29" i="130"/>
  <c r="R29" i="130"/>
  <c r="T29" i="130" s="1"/>
  <c r="J29" i="130"/>
  <c r="K29" i="130" s="1"/>
  <c r="G29" i="130"/>
  <c r="E29" i="130"/>
  <c r="AQ28" i="130"/>
  <c r="AH28" i="130"/>
  <c r="V28" i="130"/>
  <c r="R28" i="130"/>
  <c r="T28" i="130" s="1"/>
  <c r="J28" i="130"/>
  <c r="K28" i="130" s="1"/>
  <c r="G28" i="130"/>
  <c r="E28" i="130"/>
  <c r="AQ27" i="130"/>
  <c r="AH27" i="130"/>
  <c r="V27" i="130"/>
  <c r="R27" i="130"/>
  <c r="T27" i="130" s="1"/>
  <c r="J27" i="130"/>
  <c r="K27" i="130" s="1"/>
  <c r="G27" i="130"/>
  <c r="E27" i="130"/>
  <c r="AQ26" i="130"/>
  <c r="AH26" i="130"/>
  <c r="V26" i="130"/>
  <c r="R26" i="130"/>
  <c r="T26" i="130" s="1"/>
  <c r="J26" i="130"/>
  <c r="K26" i="130" s="1"/>
  <c r="G26" i="130"/>
  <c r="E26" i="130"/>
  <c r="AQ25" i="130"/>
  <c r="AH25" i="130"/>
  <c r="V25" i="130"/>
  <c r="R25" i="130"/>
  <c r="T25" i="130" s="1"/>
  <c r="J25" i="130"/>
  <c r="K25" i="130" s="1"/>
  <c r="G25" i="130"/>
  <c r="E25" i="130"/>
  <c r="AQ24" i="130"/>
  <c r="AH24" i="130"/>
  <c r="V24" i="130"/>
  <c r="R24" i="130"/>
  <c r="T24" i="130" s="1"/>
  <c r="J24" i="130"/>
  <c r="I24" i="130" s="1"/>
  <c r="G24" i="130"/>
  <c r="E24" i="130"/>
  <c r="AQ23" i="130"/>
  <c r="AH23" i="130"/>
  <c r="V23" i="130"/>
  <c r="R23" i="130"/>
  <c r="T23" i="130" s="1"/>
  <c r="J23" i="130"/>
  <c r="I23" i="130" s="1"/>
  <c r="G23" i="130"/>
  <c r="E23" i="130"/>
  <c r="AQ22" i="130"/>
  <c r="AH22" i="130"/>
  <c r="V22" i="130"/>
  <c r="R22" i="130"/>
  <c r="T22" i="130" s="1"/>
  <c r="J22" i="130"/>
  <c r="K22" i="130" s="1"/>
  <c r="G22" i="130"/>
  <c r="E22" i="130"/>
  <c r="AQ21" i="130"/>
  <c r="AH21" i="130"/>
  <c r="R21" i="130"/>
  <c r="S21" i="130" s="1"/>
  <c r="J21" i="130"/>
  <c r="I21" i="130" s="1"/>
  <c r="G21" i="130"/>
  <c r="E21" i="130"/>
  <c r="AQ20" i="130"/>
  <c r="AH20" i="130"/>
  <c r="R20" i="130"/>
  <c r="T20" i="130" s="1"/>
  <c r="J20" i="130"/>
  <c r="K20" i="130" s="1"/>
  <c r="G20" i="130"/>
  <c r="E20" i="130"/>
  <c r="AQ19" i="130"/>
  <c r="AH19" i="130"/>
  <c r="V19" i="130"/>
  <c r="R19" i="130"/>
  <c r="T19" i="130" s="1"/>
  <c r="J19" i="130"/>
  <c r="K19" i="130" s="1"/>
  <c r="G19" i="130"/>
  <c r="E19" i="130"/>
  <c r="AQ18" i="130"/>
  <c r="AH18" i="130"/>
  <c r="V18" i="130"/>
  <c r="R18" i="130"/>
  <c r="S18" i="130" s="1"/>
  <c r="J18" i="130"/>
  <c r="K18" i="130" s="1"/>
  <c r="G18" i="130"/>
  <c r="E18" i="130"/>
  <c r="AQ17" i="130"/>
  <c r="AH17" i="130"/>
  <c r="V17" i="130"/>
  <c r="R17" i="130"/>
  <c r="T17" i="130" s="1"/>
  <c r="J17" i="130"/>
  <c r="K17" i="130" s="1"/>
  <c r="G17" i="130"/>
  <c r="E17" i="130"/>
  <c r="AQ16" i="130"/>
  <c r="AH16" i="130"/>
  <c r="V16" i="130"/>
  <c r="R16" i="130"/>
  <c r="S16" i="130" s="1"/>
  <c r="J16" i="130"/>
  <c r="K16" i="130" s="1"/>
  <c r="G16" i="130"/>
  <c r="E16" i="130"/>
  <c r="AQ15" i="130"/>
  <c r="AH15" i="130"/>
  <c r="V15" i="130"/>
  <c r="R15" i="130"/>
  <c r="S15" i="130" s="1"/>
  <c r="J15" i="130"/>
  <c r="K15" i="130" s="1"/>
  <c r="G15" i="130"/>
  <c r="E15" i="130"/>
  <c r="AQ14" i="130"/>
  <c r="AH14" i="130"/>
  <c r="V14" i="130"/>
  <c r="R14" i="130"/>
  <c r="S14" i="130" s="1"/>
  <c r="J14" i="130"/>
  <c r="K14" i="130" s="1"/>
  <c r="G14" i="130"/>
  <c r="E14" i="130"/>
  <c r="AQ13" i="130"/>
  <c r="AH13" i="130"/>
  <c r="V13" i="130"/>
  <c r="R13" i="130"/>
  <c r="S13" i="130" s="1"/>
  <c r="J13" i="130"/>
  <c r="K13" i="130" s="1"/>
  <c r="G13" i="130"/>
  <c r="E13" i="130"/>
  <c r="AQ12" i="130"/>
  <c r="AH12" i="130"/>
  <c r="V12" i="130"/>
  <c r="R12" i="130"/>
  <c r="S12" i="130" s="1"/>
  <c r="J12" i="130"/>
  <c r="K12" i="130" s="1"/>
  <c r="G12" i="130"/>
  <c r="E12" i="130"/>
  <c r="AH11" i="130"/>
  <c r="V11" i="130"/>
  <c r="J11" i="130"/>
  <c r="K11" i="130" s="1"/>
  <c r="G11" i="130"/>
  <c r="E11" i="130"/>
  <c r="AP35" i="130"/>
  <c r="AG35" i="130"/>
  <c r="R11" i="130"/>
  <c r="AG8" i="130"/>
  <c r="AR35" i="129"/>
  <c r="P35" i="129"/>
  <c r="AQ34" i="129"/>
  <c r="AH34" i="129"/>
  <c r="V34" i="129"/>
  <c r="R34" i="129"/>
  <c r="S34" i="129" s="1"/>
  <c r="J34" i="129"/>
  <c r="K34" i="129" s="1"/>
  <c r="I34" i="129"/>
  <c r="G34" i="129"/>
  <c r="E34" i="129"/>
  <c r="AQ33" i="129"/>
  <c r="AH33" i="129"/>
  <c r="V33" i="129"/>
  <c r="R33" i="129"/>
  <c r="S33" i="129" s="1"/>
  <c r="J33" i="129"/>
  <c r="I33" i="129" s="1"/>
  <c r="G33" i="129"/>
  <c r="E33" i="129"/>
  <c r="AW32" i="129"/>
  <c r="AQ32" i="129"/>
  <c r="AH32" i="129"/>
  <c r="V32" i="129"/>
  <c r="R32" i="129"/>
  <c r="T32" i="129" s="1"/>
  <c r="J32" i="129"/>
  <c r="K32" i="129" s="1"/>
  <c r="I32" i="129"/>
  <c r="G32" i="129"/>
  <c r="E32" i="129"/>
  <c r="AQ31" i="129"/>
  <c r="AH31" i="129"/>
  <c r="V31" i="129"/>
  <c r="R31" i="129"/>
  <c r="T31" i="129" s="1"/>
  <c r="J31" i="129"/>
  <c r="K31" i="129" s="1"/>
  <c r="G31" i="129"/>
  <c r="E31" i="129"/>
  <c r="AQ30" i="129"/>
  <c r="AH30" i="129"/>
  <c r="V30" i="129"/>
  <c r="R30" i="129"/>
  <c r="T30" i="129" s="1"/>
  <c r="J30" i="129"/>
  <c r="K30" i="129" s="1"/>
  <c r="G30" i="129"/>
  <c r="E30" i="129"/>
  <c r="AQ29" i="129"/>
  <c r="AH29" i="129"/>
  <c r="V29" i="129"/>
  <c r="R29" i="129"/>
  <c r="T29" i="129" s="1"/>
  <c r="J29" i="129"/>
  <c r="K29" i="129" s="1"/>
  <c r="I29" i="129"/>
  <c r="G29" i="129"/>
  <c r="E29" i="129"/>
  <c r="AQ28" i="129"/>
  <c r="AH28" i="129"/>
  <c r="V28" i="129"/>
  <c r="R28" i="129"/>
  <c r="T28" i="129" s="1"/>
  <c r="J28" i="129"/>
  <c r="K28" i="129" s="1"/>
  <c r="I28" i="129"/>
  <c r="G28" i="129"/>
  <c r="E28" i="129"/>
  <c r="AQ27" i="129"/>
  <c r="AH27" i="129"/>
  <c r="V27" i="129"/>
  <c r="R27" i="129"/>
  <c r="T27" i="129" s="1"/>
  <c r="J27" i="129"/>
  <c r="K27" i="129" s="1"/>
  <c r="I27" i="129"/>
  <c r="G27" i="129"/>
  <c r="E27" i="129"/>
  <c r="AQ26" i="129"/>
  <c r="AH26" i="129"/>
  <c r="V26" i="129"/>
  <c r="R26" i="129"/>
  <c r="T26" i="129" s="1"/>
  <c r="J26" i="129"/>
  <c r="K26" i="129" s="1"/>
  <c r="I26" i="129"/>
  <c r="G26" i="129"/>
  <c r="E26" i="129"/>
  <c r="AQ25" i="129"/>
  <c r="AH25" i="129"/>
  <c r="V25" i="129"/>
  <c r="R25" i="129"/>
  <c r="T25" i="129" s="1"/>
  <c r="J25" i="129"/>
  <c r="K25" i="129" s="1"/>
  <c r="I25" i="129"/>
  <c r="G25" i="129"/>
  <c r="E25" i="129"/>
  <c r="AQ24" i="129"/>
  <c r="AH24" i="129"/>
  <c r="V24" i="129"/>
  <c r="R24" i="129"/>
  <c r="T24" i="129" s="1"/>
  <c r="J24" i="129"/>
  <c r="K24" i="129" s="1"/>
  <c r="I24" i="129"/>
  <c r="G24" i="129"/>
  <c r="E24" i="129"/>
  <c r="AQ23" i="129"/>
  <c r="AH23" i="129"/>
  <c r="V23" i="129"/>
  <c r="R23" i="129"/>
  <c r="T23" i="129" s="1"/>
  <c r="J23" i="129"/>
  <c r="K23" i="129" s="1"/>
  <c r="I23" i="129"/>
  <c r="G23" i="129"/>
  <c r="E23" i="129"/>
  <c r="AQ22" i="129"/>
  <c r="AH22" i="129"/>
  <c r="V22" i="129"/>
  <c r="R22" i="129"/>
  <c r="T22" i="129" s="1"/>
  <c r="J22" i="129"/>
  <c r="K22" i="129" s="1"/>
  <c r="I22" i="129"/>
  <c r="G22" i="129"/>
  <c r="E22" i="129"/>
  <c r="AQ21" i="129"/>
  <c r="AH21" i="129"/>
  <c r="R21" i="129"/>
  <c r="S21" i="129" s="1"/>
  <c r="K21" i="129"/>
  <c r="J21" i="129"/>
  <c r="I21" i="129" s="1"/>
  <c r="G21" i="129"/>
  <c r="E21" i="129"/>
  <c r="AQ20" i="129"/>
  <c r="AH20" i="129"/>
  <c r="R20" i="129"/>
  <c r="S20" i="129" s="1"/>
  <c r="J20" i="129"/>
  <c r="K20" i="129" s="1"/>
  <c r="G20" i="129"/>
  <c r="E20" i="129"/>
  <c r="AQ19" i="129"/>
  <c r="AH19" i="129"/>
  <c r="V19" i="129"/>
  <c r="R19" i="129"/>
  <c r="S19" i="129" s="1"/>
  <c r="J19" i="129"/>
  <c r="K19" i="129" s="1"/>
  <c r="G19" i="129"/>
  <c r="E19" i="129"/>
  <c r="AQ18" i="129"/>
  <c r="AH18" i="129"/>
  <c r="V18" i="129"/>
  <c r="R18" i="129"/>
  <c r="S18" i="129" s="1"/>
  <c r="J18" i="129"/>
  <c r="K18" i="129" s="1"/>
  <c r="G18" i="129"/>
  <c r="E18" i="129"/>
  <c r="AQ17" i="129"/>
  <c r="AH17" i="129"/>
  <c r="V17" i="129"/>
  <c r="R17" i="129"/>
  <c r="S17" i="129" s="1"/>
  <c r="J17" i="129"/>
  <c r="K17" i="129" s="1"/>
  <c r="G17" i="129"/>
  <c r="E17" i="129"/>
  <c r="AQ16" i="129"/>
  <c r="AH16" i="129"/>
  <c r="V16" i="129"/>
  <c r="R16" i="129"/>
  <c r="S16" i="129" s="1"/>
  <c r="J16" i="129"/>
  <c r="K16" i="129" s="1"/>
  <c r="G16" i="129"/>
  <c r="E16" i="129"/>
  <c r="AQ15" i="129"/>
  <c r="AH15" i="129"/>
  <c r="V15" i="129"/>
  <c r="R15" i="129"/>
  <c r="S15" i="129" s="1"/>
  <c r="J15" i="129"/>
  <c r="K15" i="129" s="1"/>
  <c r="G15" i="129"/>
  <c r="E15" i="129"/>
  <c r="AQ14" i="129"/>
  <c r="AH14" i="129"/>
  <c r="V14" i="129"/>
  <c r="R14" i="129"/>
  <c r="S14" i="129" s="1"/>
  <c r="J14" i="129"/>
  <c r="K14" i="129" s="1"/>
  <c r="G14" i="129"/>
  <c r="E14" i="129"/>
  <c r="AQ13" i="129"/>
  <c r="AH13" i="129"/>
  <c r="V13" i="129"/>
  <c r="R13" i="129"/>
  <c r="S13" i="129" s="1"/>
  <c r="J13" i="129"/>
  <c r="K13" i="129" s="1"/>
  <c r="G13" i="129"/>
  <c r="E13" i="129"/>
  <c r="AQ12" i="129"/>
  <c r="AH12" i="129"/>
  <c r="V12" i="129"/>
  <c r="R12" i="129"/>
  <c r="S12" i="129" s="1"/>
  <c r="J12" i="129"/>
  <c r="K12" i="129" s="1"/>
  <c r="G12" i="129"/>
  <c r="E12" i="129"/>
  <c r="AH11" i="129"/>
  <c r="V11" i="129"/>
  <c r="J11" i="129"/>
  <c r="K11" i="129" s="1"/>
  <c r="G11" i="129"/>
  <c r="E11" i="129"/>
  <c r="AP35" i="129"/>
  <c r="AG35" i="129"/>
  <c r="R11" i="129"/>
  <c r="AG8" i="129"/>
  <c r="AR35" i="128"/>
  <c r="P35" i="128"/>
  <c r="AQ34" i="128"/>
  <c r="AH34" i="128"/>
  <c r="V34" i="128"/>
  <c r="R34" i="128"/>
  <c r="S34" i="128" s="1"/>
  <c r="J34" i="128"/>
  <c r="K34" i="128" s="1"/>
  <c r="G34" i="128"/>
  <c r="E34" i="128"/>
  <c r="AQ33" i="128"/>
  <c r="AH33" i="128"/>
  <c r="V33" i="128"/>
  <c r="R33" i="128"/>
  <c r="S33" i="128" s="1"/>
  <c r="J33" i="128"/>
  <c r="I33" i="128" s="1"/>
  <c r="G33" i="128"/>
  <c r="E33" i="128"/>
  <c r="AW32" i="128"/>
  <c r="AQ32" i="128"/>
  <c r="AH32" i="128"/>
  <c r="V32" i="128"/>
  <c r="R32" i="128"/>
  <c r="S32" i="128" s="1"/>
  <c r="K32" i="128"/>
  <c r="J32" i="128"/>
  <c r="I32" i="128" s="1"/>
  <c r="G32" i="128"/>
  <c r="E32" i="128"/>
  <c r="AQ31" i="128"/>
  <c r="AH31" i="128"/>
  <c r="V31" i="128"/>
  <c r="R31" i="128"/>
  <c r="S31" i="128" s="1"/>
  <c r="K31" i="128"/>
  <c r="J31" i="128"/>
  <c r="I31" i="128" s="1"/>
  <c r="G31" i="128"/>
  <c r="E31" i="128"/>
  <c r="AQ30" i="128"/>
  <c r="AH30" i="128"/>
  <c r="V30" i="128"/>
  <c r="R30" i="128"/>
  <c r="T30" i="128" s="1"/>
  <c r="J30" i="128"/>
  <c r="K30" i="128" s="1"/>
  <c r="G30" i="128"/>
  <c r="E30" i="128"/>
  <c r="AQ29" i="128"/>
  <c r="AH29" i="128"/>
  <c r="V29" i="128"/>
  <c r="R29" i="128"/>
  <c r="T29" i="128" s="1"/>
  <c r="J29" i="128"/>
  <c r="I29" i="128" s="1"/>
  <c r="G29" i="128"/>
  <c r="E29" i="128"/>
  <c r="AQ28" i="128"/>
  <c r="AH28" i="128"/>
  <c r="V28" i="128"/>
  <c r="R28" i="128"/>
  <c r="T28" i="128" s="1"/>
  <c r="J28" i="128"/>
  <c r="K28" i="128" s="1"/>
  <c r="I28" i="128"/>
  <c r="G28" i="128"/>
  <c r="E28" i="128"/>
  <c r="AQ27" i="128"/>
  <c r="AH27" i="128"/>
  <c r="V27" i="128"/>
  <c r="R27" i="128"/>
  <c r="T27" i="128" s="1"/>
  <c r="J27" i="128"/>
  <c r="I27" i="128" s="1"/>
  <c r="G27" i="128"/>
  <c r="E27" i="128"/>
  <c r="AQ26" i="128"/>
  <c r="AH26" i="128"/>
  <c r="V26" i="128"/>
  <c r="R26" i="128"/>
  <c r="T26" i="128" s="1"/>
  <c r="J26" i="128"/>
  <c r="K26" i="128" s="1"/>
  <c r="G26" i="128"/>
  <c r="E26" i="128"/>
  <c r="AQ25" i="128"/>
  <c r="AH25" i="128"/>
  <c r="V25" i="128"/>
  <c r="R25" i="128"/>
  <c r="T25" i="128" s="1"/>
  <c r="J25" i="128"/>
  <c r="I25" i="128" s="1"/>
  <c r="G25" i="128"/>
  <c r="E25" i="128"/>
  <c r="AQ24" i="128"/>
  <c r="AH24" i="128"/>
  <c r="V24" i="128"/>
  <c r="R24" i="128"/>
  <c r="T24" i="128" s="1"/>
  <c r="J24" i="128"/>
  <c r="K24" i="128" s="1"/>
  <c r="G24" i="128"/>
  <c r="E24" i="128"/>
  <c r="AQ23" i="128"/>
  <c r="AH23" i="128"/>
  <c r="V23" i="128"/>
  <c r="R23" i="128"/>
  <c r="T23" i="128" s="1"/>
  <c r="J23" i="128"/>
  <c r="I23" i="128" s="1"/>
  <c r="G23" i="128"/>
  <c r="E23" i="128"/>
  <c r="AQ22" i="128"/>
  <c r="AH22" i="128"/>
  <c r="V22" i="128"/>
  <c r="R22" i="128"/>
  <c r="T22" i="128" s="1"/>
  <c r="J22" i="128"/>
  <c r="K22" i="128" s="1"/>
  <c r="G22" i="128"/>
  <c r="E22" i="128"/>
  <c r="AQ21" i="128"/>
  <c r="AH21" i="128"/>
  <c r="R21" i="128"/>
  <c r="S21" i="128" s="1"/>
  <c r="J21" i="128"/>
  <c r="I21" i="128" s="1"/>
  <c r="G21" i="128"/>
  <c r="E21" i="128"/>
  <c r="AQ20" i="128"/>
  <c r="AH20" i="128"/>
  <c r="R20" i="128"/>
  <c r="S20" i="128" s="1"/>
  <c r="J20" i="128"/>
  <c r="I20" i="128" s="1"/>
  <c r="G20" i="128"/>
  <c r="E20" i="128"/>
  <c r="AQ19" i="128"/>
  <c r="AH19" i="128"/>
  <c r="V19" i="128"/>
  <c r="R19" i="128"/>
  <c r="S19" i="128" s="1"/>
  <c r="J19" i="128"/>
  <c r="I19" i="128" s="1"/>
  <c r="G19" i="128"/>
  <c r="E19" i="128"/>
  <c r="AQ18" i="128"/>
  <c r="AH18" i="128"/>
  <c r="V18" i="128"/>
  <c r="R18" i="128"/>
  <c r="S18" i="128" s="1"/>
  <c r="J18" i="128"/>
  <c r="I18" i="128" s="1"/>
  <c r="G18" i="128"/>
  <c r="E18" i="128"/>
  <c r="AQ17" i="128"/>
  <c r="AH17" i="128"/>
  <c r="V17" i="128"/>
  <c r="R17" i="128"/>
  <c r="T17" i="128" s="1"/>
  <c r="J17" i="128"/>
  <c r="I17" i="128" s="1"/>
  <c r="G17" i="128"/>
  <c r="E17" i="128"/>
  <c r="AQ16" i="128"/>
  <c r="AH16" i="128"/>
  <c r="V16" i="128"/>
  <c r="R16" i="128"/>
  <c r="T16" i="128" s="1"/>
  <c r="J16" i="128"/>
  <c r="I16" i="128" s="1"/>
  <c r="G16" i="128"/>
  <c r="E16" i="128"/>
  <c r="AQ15" i="128"/>
  <c r="AH15" i="128"/>
  <c r="V15" i="128"/>
  <c r="R15" i="128"/>
  <c r="T15" i="128" s="1"/>
  <c r="J15" i="128"/>
  <c r="I15" i="128" s="1"/>
  <c r="G15" i="128"/>
  <c r="E15" i="128"/>
  <c r="AQ14" i="128"/>
  <c r="AH14" i="128"/>
  <c r="V14" i="128"/>
  <c r="R14" i="128"/>
  <c r="T14" i="128" s="1"/>
  <c r="J14" i="128"/>
  <c r="I14" i="128" s="1"/>
  <c r="G14" i="128"/>
  <c r="E14" i="128"/>
  <c r="AQ13" i="128"/>
  <c r="AH13" i="128"/>
  <c r="V13" i="128"/>
  <c r="R13" i="128"/>
  <c r="T13" i="128" s="1"/>
  <c r="J13" i="128"/>
  <c r="I13" i="128" s="1"/>
  <c r="G13" i="128"/>
  <c r="E13" i="128"/>
  <c r="AQ12" i="128"/>
  <c r="AH12" i="128"/>
  <c r="V12" i="128"/>
  <c r="R12" i="128"/>
  <c r="T12" i="128" s="1"/>
  <c r="J12" i="128"/>
  <c r="I12" i="128" s="1"/>
  <c r="G12" i="128"/>
  <c r="E12" i="128"/>
  <c r="AH11" i="128"/>
  <c r="V11" i="128"/>
  <c r="J11" i="128"/>
  <c r="I11" i="128" s="1"/>
  <c r="G11" i="128"/>
  <c r="E11" i="128"/>
  <c r="AP35" i="128"/>
  <c r="AG35" i="128"/>
  <c r="R11" i="128"/>
  <c r="AP10" i="120"/>
  <c r="AG10" i="120"/>
  <c r="AG35" i="120" s="1"/>
  <c r="Q10" i="120"/>
  <c r="R11" i="120" s="1"/>
  <c r="AP10" i="119"/>
  <c r="AP35" i="119" s="1"/>
  <c r="AG10" i="119"/>
  <c r="AR35" i="127"/>
  <c r="AG35" i="127"/>
  <c r="P35" i="127"/>
  <c r="AQ34" i="127"/>
  <c r="AH34" i="127"/>
  <c r="V34" i="127"/>
  <c r="R34" i="127"/>
  <c r="S34" i="127" s="1"/>
  <c r="J34" i="127"/>
  <c r="I34" i="127" s="1"/>
  <c r="G34" i="127"/>
  <c r="E34" i="127"/>
  <c r="AQ33" i="127"/>
  <c r="AH33" i="127"/>
  <c r="V33" i="127"/>
  <c r="R33" i="127"/>
  <c r="S33" i="127" s="1"/>
  <c r="J33" i="127"/>
  <c r="I33" i="127" s="1"/>
  <c r="G33" i="127"/>
  <c r="E33" i="127"/>
  <c r="AW32" i="127"/>
  <c r="AQ32" i="127"/>
  <c r="AH32" i="127"/>
  <c r="V32" i="127"/>
  <c r="S32" i="127"/>
  <c r="R32" i="127"/>
  <c r="T32" i="127" s="1"/>
  <c r="J32" i="127"/>
  <c r="K32" i="127" s="1"/>
  <c r="G32" i="127"/>
  <c r="E32" i="127"/>
  <c r="AQ31" i="127"/>
  <c r="AH31" i="127"/>
  <c r="V31" i="127"/>
  <c r="R31" i="127"/>
  <c r="T31" i="127" s="1"/>
  <c r="J31" i="127"/>
  <c r="I31" i="127" s="1"/>
  <c r="G31" i="127"/>
  <c r="E31" i="127"/>
  <c r="AQ30" i="127"/>
  <c r="AH30" i="127"/>
  <c r="V30" i="127"/>
  <c r="R30" i="127"/>
  <c r="T30" i="127" s="1"/>
  <c r="J30" i="127"/>
  <c r="K30" i="127" s="1"/>
  <c r="G30" i="127"/>
  <c r="E30" i="127"/>
  <c r="AQ29" i="127"/>
  <c r="AH29" i="127"/>
  <c r="V29" i="127"/>
  <c r="R29" i="127"/>
  <c r="T29" i="127" s="1"/>
  <c r="J29" i="127"/>
  <c r="I29" i="127" s="1"/>
  <c r="G29" i="127"/>
  <c r="E29" i="127"/>
  <c r="AQ28" i="127"/>
  <c r="AH28" i="127"/>
  <c r="V28" i="127"/>
  <c r="R28" i="127"/>
  <c r="T28" i="127" s="1"/>
  <c r="J28" i="127"/>
  <c r="K28" i="127" s="1"/>
  <c r="G28" i="127"/>
  <c r="E28" i="127"/>
  <c r="AQ27" i="127"/>
  <c r="AH27" i="127"/>
  <c r="V27" i="127"/>
  <c r="R27" i="127"/>
  <c r="T27" i="127" s="1"/>
  <c r="J27" i="127"/>
  <c r="K27" i="127" s="1"/>
  <c r="G27" i="127"/>
  <c r="E27" i="127"/>
  <c r="AQ26" i="127"/>
  <c r="AH26" i="127"/>
  <c r="V26" i="127"/>
  <c r="R26" i="127"/>
  <c r="T26" i="127" s="1"/>
  <c r="J26" i="127"/>
  <c r="I26" i="127" s="1"/>
  <c r="G26" i="127"/>
  <c r="E26" i="127"/>
  <c r="AQ25" i="127"/>
  <c r="AH25" i="127"/>
  <c r="V25" i="127"/>
  <c r="R25" i="127"/>
  <c r="T25" i="127" s="1"/>
  <c r="J25" i="127"/>
  <c r="I25" i="127" s="1"/>
  <c r="G25" i="127"/>
  <c r="E25" i="127"/>
  <c r="AQ24" i="127"/>
  <c r="AH24" i="127"/>
  <c r="V24" i="127"/>
  <c r="R24" i="127"/>
  <c r="T24" i="127" s="1"/>
  <c r="J24" i="127"/>
  <c r="K24" i="127" s="1"/>
  <c r="G24" i="127"/>
  <c r="E24" i="127"/>
  <c r="AQ23" i="127"/>
  <c r="AH23" i="127"/>
  <c r="V23" i="127"/>
  <c r="R23" i="127"/>
  <c r="T23" i="127" s="1"/>
  <c r="J23" i="127"/>
  <c r="K23" i="127" s="1"/>
  <c r="G23" i="127"/>
  <c r="E23" i="127"/>
  <c r="AQ22" i="127"/>
  <c r="AH22" i="127"/>
  <c r="V22" i="127"/>
  <c r="R22" i="127"/>
  <c r="T22" i="127" s="1"/>
  <c r="J22" i="127"/>
  <c r="I22" i="127" s="1"/>
  <c r="G22" i="127"/>
  <c r="E22" i="127"/>
  <c r="AQ21" i="127"/>
  <c r="AH21" i="127"/>
  <c r="R21" i="127"/>
  <c r="S21" i="127" s="1"/>
  <c r="J21" i="127"/>
  <c r="I21" i="127" s="1"/>
  <c r="G21" i="127"/>
  <c r="E21" i="127"/>
  <c r="AQ20" i="127"/>
  <c r="AH20" i="127"/>
  <c r="R20" i="127"/>
  <c r="T20" i="127" s="1"/>
  <c r="J20" i="127"/>
  <c r="I20" i="127" s="1"/>
  <c r="G20" i="127"/>
  <c r="E20" i="127"/>
  <c r="AQ19" i="127"/>
  <c r="AH19" i="127"/>
  <c r="V19" i="127"/>
  <c r="R19" i="127"/>
  <c r="T19" i="127" s="1"/>
  <c r="J19" i="127"/>
  <c r="I19" i="127" s="1"/>
  <c r="G19" i="127"/>
  <c r="E19" i="127"/>
  <c r="AQ18" i="127"/>
  <c r="AH18" i="127"/>
  <c r="V18" i="127"/>
  <c r="R18" i="127"/>
  <c r="T18" i="127" s="1"/>
  <c r="J18" i="127"/>
  <c r="I18" i="127" s="1"/>
  <c r="G18" i="127"/>
  <c r="E18" i="127"/>
  <c r="AQ17" i="127"/>
  <c r="AH17" i="127"/>
  <c r="V17" i="127"/>
  <c r="R17" i="127"/>
  <c r="S17" i="127" s="1"/>
  <c r="J17" i="127"/>
  <c r="I17" i="127" s="1"/>
  <c r="G17" i="127"/>
  <c r="E17" i="127"/>
  <c r="AQ16" i="127"/>
  <c r="AH16" i="127"/>
  <c r="V16" i="127"/>
  <c r="R16" i="127"/>
  <c r="T16" i="127" s="1"/>
  <c r="J16" i="127"/>
  <c r="I16" i="127" s="1"/>
  <c r="G16" i="127"/>
  <c r="E16" i="127"/>
  <c r="AQ15" i="127"/>
  <c r="AH15" i="127"/>
  <c r="V15" i="127"/>
  <c r="R15" i="127"/>
  <c r="T15" i="127" s="1"/>
  <c r="J15" i="127"/>
  <c r="I15" i="127" s="1"/>
  <c r="G15" i="127"/>
  <c r="E15" i="127"/>
  <c r="AQ14" i="127"/>
  <c r="AH14" i="127"/>
  <c r="V14" i="127"/>
  <c r="R14" i="127"/>
  <c r="S14" i="127" s="1"/>
  <c r="J14" i="127"/>
  <c r="I14" i="127" s="1"/>
  <c r="G14" i="127"/>
  <c r="E14" i="127"/>
  <c r="AQ13" i="127"/>
  <c r="AH13" i="127"/>
  <c r="V13" i="127"/>
  <c r="R13" i="127"/>
  <c r="S13" i="127" s="1"/>
  <c r="J13" i="127"/>
  <c r="I13" i="127" s="1"/>
  <c r="G13" i="127"/>
  <c r="E13" i="127"/>
  <c r="AQ12" i="127"/>
  <c r="AH12" i="127"/>
  <c r="V12" i="127"/>
  <c r="R12" i="127"/>
  <c r="S12" i="127" s="1"/>
  <c r="J12" i="127"/>
  <c r="I12" i="127" s="1"/>
  <c r="G12" i="127"/>
  <c r="E12" i="127"/>
  <c r="AH11" i="127"/>
  <c r="V11" i="127"/>
  <c r="J11" i="127"/>
  <c r="I11" i="127" s="1"/>
  <c r="G11" i="127"/>
  <c r="E11" i="127"/>
  <c r="AP35" i="127"/>
  <c r="R11" i="127"/>
  <c r="AG8" i="127"/>
  <c r="AR35" i="126"/>
  <c r="P35" i="126"/>
  <c r="AQ34" i="126"/>
  <c r="AH34" i="126"/>
  <c r="V34" i="126"/>
  <c r="R34" i="126"/>
  <c r="S34" i="126" s="1"/>
  <c r="J34" i="126"/>
  <c r="K34" i="126" s="1"/>
  <c r="G34" i="126"/>
  <c r="E34" i="126"/>
  <c r="AQ33" i="126"/>
  <c r="AH33" i="126"/>
  <c r="V33" i="126"/>
  <c r="R33" i="126"/>
  <c r="S33" i="126" s="1"/>
  <c r="J33" i="126"/>
  <c r="K33" i="126" s="1"/>
  <c r="G33" i="126"/>
  <c r="E33" i="126"/>
  <c r="AW32" i="126"/>
  <c r="AQ32" i="126"/>
  <c r="AH32" i="126"/>
  <c r="V32" i="126"/>
  <c r="R32" i="126"/>
  <c r="S32" i="126" s="1"/>
  <c r="J32" i="126"/>
  <c r="I32" i="126" s="1"/>
  <c r="G32" i="126"/>
  <c r="E32" i="126"/>
  <c r="AQ31" i="126"/>
  <c r="AH31" i="126"/>
  <c r="V31" i="126"/>
  <c r="R31" i="126"/>
  <c r="S31" i="126" s="1"/>
  <c r="J31" i="126"/>
  <c r="I31" i="126" s="1"/>
  <c r="G31" i="126"/>
  <c r="E31" i="126"/>
  <c r="AQ30" i="126"/>
  <c r="AH30" i="126"/>
  <c r="V30" i="126"/>
  <c r="R30" i="126"/>
  <c r="S30" i="126" s="1"/>
  <c r="J30" i="126"/>
  <c r="I30" i="126" s="1"/>
  <c r="G30" i="126"/>
  <c r="E30" i="126"/>
  <c r="AQ29" i="126"/>
  <c r="AH29" i="126"/>
  <c r="V29" i="126"/>
  <c r="R29" i="126"/>
  <c r="S29" i="126" s="1"/>
  <c r="J29" i="126"/>
  <c r="I29" i="126" s="1"/>
  <c r="G29" i="126"/>
  <c r="E29" i="126"/>
  <c r="AQ28" i="126"/>
  <c r="AH28" i="126"/>
  <c r="V28" i="126"/>
  <c r="R28" i="126"/>
  <c r="S28" i="126" s="1"/>
  <c r="J28" i="126"/>
  <c r="I28" i="126" s="1"/>
  <c r="G28" i="126"/>
  <c r="E28" i="126"/>
  <c r="AQ27" i="126"/>
  <c r="AH27" i="126"/>
  <c r="V27" i="126"/>
  <c r="R27" i="126"/>
  <c r="S27" i="126" s="1"/>
  <c r="J27" i="126"/>
  <c r="I27" i="126" s="1"/>
  <c r="G27" i="126"/>
  <c r="E27" i="126"/>
  <c r="AQ26" i="126"/>
  <c r="AH26" i="126"/>
  <c r="V26" i="126"/>
  <c r="R26" i="126"/>
  <c r="S26" i="126" s="1"/>
  <c r="J26" i="126"/>
  <c r="I26" i="126" s="1"/>
  <c r="G26" i="126"/>
  <c r="E26" i="126"/>
  <c r="AQ25" i="126"/>
  <c r="AH25" i="126"/>
  <c r="V25" i="126"/>
  <c r="T25" i="126"/>
  <c r="R25" i="126"/>
  <c r="S25" i="126" s="1"/>
  <c r="J25" i="126"/>
  <c r="I25" i="126" s="1"/>
  <c r="G25" i="126"/>
  <c r="E25" i="126"/>
  <c r="AQ24" i="126"/>
  <c r="AH24" i="126"/>
  <c r="V24" i="126"/>
  <c r="R24" i="126"/>
  <c r="S24" i="126" s="1"/>
  <c r="J24" i="126"/>
  <c r="I24" i="126" s="1"/>
  <c r="G24" i="126"/>
  <c r="E24" i="126"/>
  <c r="AQ23" i="126"/>
  <c r="AH23" i="126"/>
  <c r="V23" i="126"/>
  <c r="R23" i="126"/>
  <c r="T23" i="126" s="1"/>
  <c r="J23" i="126"/>
  <c r="I23" i="126" s="1"/>
  <c r="G23" i="126"/>
  <c r="E23" i="126"/>
  <c r="AQ22" i="126"/>
  <c r="AH22" i="126"/>
  <c r="V22" i="126"/>
  <c r="R22" i="126"/>
  <c r="T22" i="126" s="1"/>
  <c r="J22" i="126"/>
  <c r="I22" i="126" s="1"/>
  <c r="G22" i="126"/>
  <c r="E22" i="126"/>
  <c r="AQ21" i="126"/>
  <c r="AH21" i="126"/>
  <c r="R21" i="126"/>
  <c r="S21" i="126" s="1"/>
  <c r="J21" i="126"/>
  <c r="I21" i="126" s="1"/>
  <c r="G21" i="126"/>
  <c r="E21" i="126"/>
  <c r="AQ20" i="126"/>
  <c r="AH20" i="126"/>
  <c r="R20" i="126"/>
  <c r="T20" i="126" s="1"/>
  <c r="J20" i="126"/>
  <c r="I20" i="126" s="1"/>
  <c r="G20" i="126"/>
  <c r="E20" i="126"/>
  <c r="AQ19" i="126"/>
  <c r="AH19" i="126"/>
  <c r="V19" i="126"/>
  <c r="R19" i="126"/>
  <c r="T19" i="126" s="1"/>
  <c r="J19" i="126"/>
  <c r="I19" i="126" s="1"/>
  <c r="G19" i="126"/>
  <c r="E19" i="126"/>
  <c r="AQ18" i="126"/>
  <c r="AH18" i="126"/>
  <c r="V18" i="126"/>
  <c r="R18" i="126"/>
  <c r="T18" i="126" s="1"/>
  <c r="J18" i="126"/>
  <c r="I18" i="126" s="1"/>
  <c r="G18" i="126"/>
  <c r="E18" i="126"/>
  <c r="AQ17" i="126"/>
  <c r="AH17" i="126"/>
  <c r="V17" i="126"/>
  <c r="R17" i="126"/>
  <c r="T17" i="126" s="1"/>
  <c r="J17" i="126"/>
  <c r="I17" i="126" s="1"/>
  <c r="G17" i="126"/>
  <c r="E17" i="126"/>
  <c r="AQ16" i="126"/>
  <c r="AH16" i="126"/>
  <c r="V16" i="126"/>
  <c r="R16" i="126"/>
  <c r="T16" i="126" s="1"/>
  <c r="J16" i="126"/>
  <c r="I16" i="126" s="1"/>
  <c r="G16" i="126"/>
  <c r="E16" i="126"/>
  <c r="AQ15" i="126"/>
  <c r="AH15" i="126"/>
  <c r="V15" i="126"/>
  <c r="R15" i="126"/>
  <c r="T15" i="126" s="1"/>
  <c r="J15" i="126"/>
  <c r="I15" i="126" s="1"/>
  <c r="G15" i="126"/>
  <c r="E15" i="126"/>
  <c r="AQ14" i="126"/>
  <c r="AH14" i="126"/>
  <c r="V14" i="126"/>
  <c r="R14" i="126"/>
  <c r="T14" i="126" s="1"/>
  <c r="J14" i="126"/>
  <c r="I14" i="126" s="1"/>
  <c r="G14" i="126"/>
  <c r="E14" i="126"/>
  <c r="AQ13" i="126"/>
  <c r="AH13" i="126"/>
  <c r="V13" i="126"/>
  <c r="R13" i="126"/>
  <c r="T13" i="126" s="1"/>
  <c r="J13" i="126"/>
  <c r="I13" i="126" s="1"/>
  <c r="G13" i="126"/>
  <c r="E13" i="126"/>
  <c r="AQ12" i="126"/>
  <c r="AH12" i="126"/>
  <c r="V12" i="126"/>
  <c r="R12" i="126"/>
  <c r="T12" i="126" s="1"/>
  <c r="J12" i="126"/>
  <c r="I12" i="126" s="1"/>
  <c r="G12" i="126"/>
  <c r="E12" i="126"/>
  <c r="AH11" i="126"/>
  <c r="V11" i="126"/>
  <c r="J11" i="126"/>
  <c r="I11" i="126" s="1"/>
  <c r="G11" i="126"/>
  <c r="E11" i="126"/>
  <c r="AP35" i="126"/>
  <c r="AG35" i="126"/>
  <c r="R11" i="126"/>
  <c r="AG8" i="126"/>
  <c r="AR35" i="125"/>
  <c r="P35" i="125"/>
  <c r="AQ34" i="125"/>
  <c r="AH34" i="125"/>
  <c r="V34" i="125"/>
  <c r="S34" i="125"/>
  <c r="R34" i="125"/>
  <c r="T34" i="125" s="1"/>
  <c r="J34" i="125"/>
  <c r="I34" i="125" s="1"/>
  <c r="G34" i="125"/>
  <c r="E34" i="125"/>
  <c r="AQ33" i="125"/>
  <c r="AH33" i="125"/>
  <c r="V33" i="125"/>
  <c r="R33" i="125"/>
  <c r="T33" i="125" s="1"/>
  <c r="J33" i="125"/>
  <c r="I33" i="125" s="1"/>
  <c r="G33" i="125"/>
  <c r="E33" i="125"/>
  <c r="AW32" i="125"/>
  <c r="AQ32" i="125"/>
  <c r="AH32" i="125"/>
  <c r="V32" i="125"/>
  <c r="R32" i="125"/>
  <c r="T32" i="125" s="1"/>
  <c r="J32" i="125"/>
  <c r="I32" i="125" s="1"/>
  <c r="G32" i="125"/>
  <c r="E32" i="125"/>
  <c r="AQ31" i="125"/>
  <c r="AH31" i="125"/>
  <c r="V31" i="125"/>
  <c r="R31" i="125"/>
  <c r="T31" i="125" s="1"/>
  <c r="J31" i="125"/>
  <c r="I31" i="125" s="1"/>
  <c r="G31" i="125"/>
  <c r="E31" i="125"/>
  <c r="AQ30" i="125"/>
  <c r="AH30" i="125"/>
  <c r="V30" i="125"/>
  <c r="R30" i="125"/>
  <c r="T30" i="125" s="1"/>
  <c r="J30" i="125"/>
  <c r="I30" i="125" s="1"/>
  <c r="G30" i="125"/>
  <c r="E30" i="125"/>
  <c r="AQ29" i="125"/>
  <c r="AH29" i="125"/>
  <c r="V29" i="125"/>
  <c r="R29" i="125"/>
  <c r="T29" i="125" s="1"/>
  <c r="J29" i="125"/>
  <c r="I29" i="125" s="1"/>
  <c r="G29" i="125"/>
  <c r="E29" i="125"/>
  <c r="AQ28" i="125"/>
  <c r="AH28" i="125"/>
  <c r="V28" i="125"/>
  <c r="R28" i="125"/>
  <c r="T28" i="125" s="1"/>
  <c r="J28" i="125"/>
  <c r="I28" i="125" s="1"/>
  <c r="G28" i="125"/>
  <c r="E28" i="125"/>
  <c r="AQ27" i="125"/>
  <c r="AH27" i="125"/>
  <c r="V27" i="125"/>
  <c r="R27" i="125"/>
  <c r="T27" i="125" s="1"/>
  <c r="J27" i="125"/>
  <c r="I27" i="125" s="1"/>
  <c r="G27" i="125"/>
  <c r="E27" i="125"/>
  <c r="AQ26" i="125"/>
  <c r="AH26" i="125"/>
  <c r="V26" i="125"/>
  <c r="R26" i="125"/>
  <c r="T26" i="125" s="1"/>
  <c r="J26" i="125"/>
  <c r="I26" i="125" s="1"/>
  <c r="G26" i="125"/>
  <c r="E26" i="125"/>
  <c r="AQ25" i="125"/>
  <c r="AH25" i="125"/>
  <c r="V25" i="125"/>
  <c r="R25" i="125"/>
  <c r="T25" i="125" s="1"/>
  <c r="J25" i="125"/>
  <c r="I25" i="125" s="1"/>
  <c r="G25" i="125"/>
  <c r="E25" i="125"/>
  <c r="AQ24" i="125"/>
  <c r="AH24" i="125"/>
  <c r="V24" i="125"/>
  <c r="R24" i="125"/>
  <c r="T24" i="125" s="1"/>
  <c r="J24" i="125"/>
  <c r="I24" i="125" s="1"/>
  <c r="G24" i="125"/>
  <c r="E24" i="125"/>
  <c r="AQ23" i="125"/>
  <c r="AH23" i="125"/>
  <c r="V23" i="125"/>
  <c r="R23" i="125"/>
  <c r="T23" i="125" s="1"/>
  <c r="J23" i="125"/>
  <c r="I23" i="125" s="1"/>
  <c r="G23" i="125"/>
  <c r="E23" i="125"/>
  <c r="AQ22" i="125"/>
  <c r="AH22" i="125"/>
  <c r="V22" i="125"/>
  <c r="R22" i="125"/>
  <c r="T22" i="125" s="1"/>
  <c r="J22" i="125"/>
  <c r="I22" i="125" s="1"/>
  <c r="G22" i="125"/>
  <c r="E22" i="125"/>
  <c r="AQ21" i="125"/>
  <c r="AH21" i="125"/>
  <c r="T21" i="125"/>
  <c r="R21" i="125"/>
  <c r="S21" i="125" s="1"/>
  <c r="J21" i="125"/>
  <c r="K21" i="125" s="1"/>
  <c r="G21" i="125"/>
  <c r="E21" i="125"/>
  <c r="AQ20" i="125"/>
  <c r="AH20" i="125"/>
  <c r="R20" i="125"/>
  <c r="S20" i="125" s="1"/>
  <c r="J20" i="125"/>
  <c r="K20" i="125" s="1"/>
  <c r="G20" i="125"/>
  <c r="E20" i="125"/>
  <c r="AQ19" i="125"/>
  <c r="AH19" i="125"/>
  <c r="V19" i="125"/>
  <c r="R19" i="125"/>
  <c r="S19" i="125" s="1"/>
  <c r="J19" i="125"/>
  <c r="K19" i="125" s="1"/>
  <c r="G19" i="125"/>
  <c r="E19" i="125"/>
  <c r="AQ18" i="125"/>
  <c r="AH18" i="125"/>
  <c r="V18" i="125"/>
  <c r="R18" i="125"/>
  <c r="S18" i="125" s="1"/>
  <c r="J18" i="125"/>
  <c r="K18" i="125" s="1"/>
  <c r="G18" i="125"/>
  <c r="E18" i="125"/>
  <c r="AQ17" i="125"/>
  <c r="AH17" i="125"/>
  <c r="V17" i="125"/>
  <c r="R17" i="125"/>
  <c r="S17" i="125" s="1"/>
  <c r="J17" i="125"/>
  <c r="K17" i="125" s="1"/>
  <c r="G17" i="125"/>
  <c r="E17" i="125"/>
  <c r="AQ16" i="125"/>
  <c r="AH16" i="125"/>
  <c r="V16" i="125"/>
  <c r="R16" i="125"/>
  <c r="S16" i="125" s="1"/>
  <c r="J16" i="125"/>
  <c r="K16" i="125" s="1"/>
  <c r="G16" i="125"/>
  <c r="E16" i="125"/>
  <c r="AQ15" i="125"/>
  <c r="AH15" i="125"/>
  <c r="V15" i="125"/>
  <c r="R15" i="125"/>
  <c r="S15" i="125" s="1"/>
  <c r="J15" i="125"/>
  <c r="K15" i="125" s="1"/>
  <c r="G15" i="125"/>
  <c r="E15" i="125"/>
  <c r="AQ14" i="125"/>
  <c r="AH14" i="125"/>
  <c r="V14" i="125"/>
  <c r="R14" i="125"/>
  <c r="S14" i="125" s="1"/>
  <c r="J14" i="125"/>
  <c r="K14" i="125" s="1"/>
  <c r="G14" i="125"/>
  <c r="E14" i="125"/>
  <c r="AQ13" i="125"/>
  <c r="AH13" i="125"/>
  <c r="V13" i="125"/>
  <c r="R13" i="125"/>
  <c r="S13" i="125" s="1"/>
  <c r="J13" i="125"/>
  <c r="K13" i="125" s="1"/>
  <c r="G13" i="125"/>
  <c r="E13" i="125"/>
  <c r="AQ12" i="125"/>
  <c r="AH12" i="125"/>
  <c r="V12" i="125"/>
  <c r="R12" i="125"/>
  <c r="S12" i="125" s="1"/>
  <c r="J12" i="125"/>
  <c r="K12" i="125" s="1"/>
  <c r="G12" i="125"/>
  <c r="E12" i="125"/>
  <c r="AH11" i="125"/>
  <c r="V11" i="125"/>
  <c r="R11" i="125"/>
  <c r="J11" i="125"/>
  <c r="K11" i="125" s="1"/>
  <c r="G11" i="125"/>
  <c r="E11" i="125"/>
  <c r="AP35" i="125"/>
  <c r="AG35" i="125"/>
  <c r="Q35" i="125"/>
  <c r="AR35" i="124"/>
  <c r="P35" i="124"/>
  <c r="AQ34" i="124"/>
  <c r="AH34" i="124"/>
  <c r="V34" i="124"/>
  <c r="R34" i="124"/>
  <c r="S34" i="124" s="1"/>
  <c r="J34" i="124"/>
  <c r="K34" i="124" s="1"/>
  <c r="G34" i="124"/>
  <c r="E34" i="124"/>
  <c r="AQ33" i="124"/>
  <c r="AH33" i="124"/>
  <c r="V33" i="124"/>
  <c r="R33" i="124"/>
  <c r="S33" i="124" s="1"/>
  <c r="J33" i="124"/>
  <c r="K33" i="124" s="1"/>
  <c r="G33" i="124"/>
  <c r="E33" i="124"/>
  <c r="AW32" i="124"/>
  <c r="AQ32" i="124"/>
  <c r="AH32" i="124"/>
  <c r="V32" i="124"/>
  <c r="R32" i="124"/>
  <c r="T32" i="124" s="1"/>
  <c r="J32" i="124"/>
  <c r="K32" i="124" s="1"/>
  <c r="G32" i="124"/>
  <c r="E32" i="124"/>
  <c r="AQ31" i="124"/>
  <c r="AH31" i="124"/>
  <c r="V31" i="124"/>
  <c r="R31" i="124"/>
  <c r="T31" i="124" s="1"/>
  <c r="J31" i="124"/>
  <c r="K31" i="124" s="1"/>
  <c r="G31" i="124"/>
  <c r="E31" i="124"/>
  <c r="AQ30" i="124"/>
  <c r="AH30" i="124"/>
  <c r="V30" i="124"/>
  <c r="R30" i="124"/>
  <c r="S30" i="124" s="1"/>
  <c r="J30" i="124"/>
  <c r="K30" i="124" s="1"/>
  <c r="G30" i="124"/>
  <c r="E30" i="124"/>
  <c r="AQ29" i="124"/>
  <c r="AH29" i="124"/>
  <c r="V29" i="124"/>
  <c r="R29" i="124"/>
  <c r="T29" i="124" s="1"/>
  <c r="J29" i="124"/>
  <c r="K29" i="124" s="1"/>
  <c r="G29" i="124"/>
  <c r="E29" i="124"/>
  <c r="AQ28" i="124"/>
  <c r="AH28" i="124"/>
  <c r="V28" i="124"/>
  <c r="R28" i="124"/>
  <c r="T28" i="124" s="1"/>
  <c r="J28" i="124"/>
  <c r="K28" i="124" s="1"/>
  <c r="G28" i="124"/>
  <c r="E28" i="124"/>
  <c r="AQ27" i="124"/>
  <c r="AH27" i="124"/>
  <c r="V27" i="124"/>
  <c r="R27" i="124"/>
  <c r="T27" i="124" s="1"/>
  <c r="J27" i="124"/>
  <c r="K27" i="124" s="1"/>
  <c r="G27" i="124"/>
  <c r="E27" i="124"/>
  <c r="AQ26" i="124"/>
  <c r="AH26" i="124"/>
  <c r="V26" i="124"/>
  <c r="R26" i="124"/>
  <c r="S26" i="124" s="1"/>
  <c r="J26" i="124"/>
  <c r="K26" i="124" s="1"/>
  <c r="G26" i="124"/>
  <c r="E26" i="124"/>
  <c r="AQ25" i="124"/>
  <c r="AH25" i="124"/>
  <c r="V25" i="124"/>
  <c r="R25" i="124"/>
  <c r="T25" i="124" s="1"/>
  <c r="J25" i="124"/>
  <c r="K25" i="124" s="1"/>
  <c r="G25" i="124"/>
  <c r="E25" i="124"/>
  <c r="AQ24" i="124"/>
  <c r="AH24" i="124"/>
  <c r="V24" i="124"/>
  <c r="R24" i="124"/>
  <c r="T24" i="124" s="1"/>
  <c r="J24" i="124"/>
  <c r="K24" i="124" s="1"/>
  <c r="G24" i="124"/>
  <c r="E24" i="124"/>
  <c r="AQ23" i="124"/>
  <c r="AH23" i="124"/>
  <c r="V23" i="124"/>
  <c r="R23" i="124"/>
  <c r="S23" i="124" s="1"/>
  <c r="J23" i="124"/>
  <c r="K23" i="124" s="1"/>
  <c r="G23" i="124"/>
  <c r="E23" i="124"/>
  <c r="AQ22" i="124"/>
  <c r="AH22" i="124"/>
  <c r="V22" i="124"/>
  <c r="R22" i="124"/>
  <c r="S22" i="124" s="1"/>
  <c r="J22" i="124"/>
  <c r="K22" i="124" s="1"/>
  <c r="G22" i="124"/>
  <c r="E22" i="124"/>
  <c r="AQ21" i="124"/>
  <c r="AH21" i="124"/>
  <c r="R21" i="124"/>
  <c r="S21" i="124" s="1"/>
  <c r="J21" i="124"/>
  <c r="K21" i="124" s="1"/>
  <c r="G21" i="124"/>
  <c r="E21" i="124"/>
  <c r="AQ20" i="124"/>
  <c r="AH20" i="124"/>
  <c r="R20" i="124"/>
  <c r="T20" i="124" s="1"/>
  <c r="J20" i="124"/>
  <c r="I20" i="124" s="1"/>
  <c r="G20" i="124"/>
  <c r="E20" i="124"/>
  <c r="AQ19" i="124"/>
  <c r="AH19" i="124"/>
  <c r="V19" i="124"/>
  <c r="R19" i="124"/>
  <c r="T19" i="124" s="1"/>
  <c r="J19" i="124"/>
  <c r="I19" i="124" s="1"/>
  <c r="G19" i="124"/>
  <c r="E19" i="124"/>
  <c r="AQ18" i="124"/>
  <c r="AH18" i="124"/>
  <c r="V18" i="124"/>
  <c r="R18" i="124"/>
  <c r="T18" i="124" s="1"/>
  <c r="J18" i="124"/>
  <c r="I18" i="124" s="1"/>
  <c r="G18" i="124"/>
  <c r="E18" i="124"/>
  <c r="AQ17" i="124"/>
  <c r="AH17" i="124"/>
  <c r="V17" i="124"/>
  <c r="R17" i="124"/>
  <c r="T17" i="124" s="1"/>
  <c r="J17" i="124"/>
  <c r="I17" i="124" s="1"/>
  <c r="G17" i="124"/>
  <c r="E17" i="124"/>
  <c r="AQ16" i="124"/>
  <c r="AH16" i="124"/>
  <c r="V16" i="124"/>
  <c r="R16" i="124"/>
  <c r="T16" i="124" s="1"/>
  <c r="J16" i="124"/>
  <c r="I16" i="124" s="1"/>
  <c r="G16" i="124"/>
  <c r="E16" i="124"/>
  <c r="AQ15" i="124"/>
  <c r="AH15" i="124"/>
  <c r="V15" i="124"/>
  <c r="R15" i="124"/>
  <c r="T15" i="124" s="1"/>
  <c r="J15" i="124"/>
  <c r="I15" i="124" s="1"/>
  <c r="G15" i="124"/>
  <c r="E15" i="124"/>
  <c r="AQ14" i="124"/>
  <c r="AH14" i="124"/>
  <c r="V14" i="124"/>
  <c r="R14" i="124"/>
  <c r="T14" i="124" s="1"/>
  <c r="J14" i="124"/>
  <c r="I14" i="124" s="1"/>
  <c r="G14" i="124"/>
  <c r="E14" i="124"/>
  <c r="AQ13" i="124"/>
  <c r="AH13" i="124"/>
  <c r="V13" i="124"/>
  <c r="R13" i="124"/>
  <c r="T13" i="124" s="1"/>
  <c r="J13" i="124"/>
  <c r="I13" i="124" s="1"/>
  <c r="G13" i="124"/>
  <c r="E13" i="124"/>
  <c r="AQ12" i="124"/>
  <c r="AH12" i="124"/>
  <c r="V12" i="124"/>
  <c r="R12" i="124"/>
  <c r="T12" i="124" s="1"/>
  <c r="J12" i="124"/>
  <c r="I12" i="124" s="1"/>
  <c r="G12" i="124"/>
  <c r="E12" i="124"/>
  <c r="AH11" i="124"/>
  <c r="V11" i="124"/>
  <c r="J11" i="124"/>
  <c r="I11" i="124" s="1"/>
  <c r="G11" i="124"/>
  <c r="E11" i="124"/>
  <c r="AP35" i="124"/>
  <c r="AG35" i="124"/>
  <c r="R11" i="124"/>
  <c r="AG8" i="124"/>
  <c r="AR35" i="123"/>
  <c r="P35" i="123"/>
  <c r="AQ34" i="123"/>
  <c r="AH34" i="123"/>
  <c r="V34" i="123"/>
  <c r="R34" i="123"/>
  <c r="T34" i="123" s="1"/>
  <c r="J34" i="123"/>
  <c r="K34" i="123" s="1"/>
  <c r="G34" i="123"/>
  <c r="E34" i="123"/>
  <c r="AQ33" i="123"/>
  <c r="AH33" i="123"/>
  <c r="V33" i="123"/>
  <c r="R33" i="123"/>
  <c r="T33" i="123" s="1"/>
  <c r="J33" i="123"/>
  <c r="I33" i="123" s="1"/>
  <c r="G33" i="123"/>
  <c r="E33" i="123"/>
  <c r="AW32" i="123"/>
  <c r="AQ32" i="123"/>
  <c r="AH32" i="123"/>
  <c r="V32" i="123"/>
  <c r="R32" i="123"/>
  <c r="T32" i="123" s="1"/>
  <c r="J32" i="123"/>
  <c r="I32" i="123" s="1"/>
  <c r="G32" i="123"/>
  <c r="E32" i="123"/>
  <c r="AQ31" i="123"/>
  <c r="AH31" i="123"/>
  <c r="V31" i="123"/>
  <c r="R31" i="123"/>
  <c r="T31" i="123" s="1"/>
  <c r="J31" i="123"/>
  <c r="I31" i="123" s="1"/>
  <c r="G31" i="123"/>
  <c r="E31" i="123"/>
  <c r="AQ30" i="123"/>
  <c r="AH30" i="123"/>
  <c r="V30" i="123"/>
  <c r="R30" i="123"/>
  <c r="T30" i="123" s="1"/>
  <c r="J30" i="123"/>
  <c r="I30" i="123" s="1"/>
  <c r="G30" i="123"/>
  <c r="E30" i="123"/>
  <c r="AQ29" i="123"/>
  <c r="AH29" i="123"/>
  <c r="V29" i="123"/>
  <c r="R29" i="123"/>
  <c r="T29" i="123" s="1"/>
  <c r="J29" i="123"/>
  <c r="I29" i="123" s="1"/>
  <c r="G29" i="123"/>
  <c r="E29" i="123"/>
  <c r="AQ28" i="123"/>
  <c r="AH28" i="123"/>
  <c r="V28" i="123"/>
  <c r="R28" i="123"/>
  <c r="T28" i="123" s="1"/>
  <c r="J28" i="123"/>
  <c r="I28" i="123" s="1"/>
  <c r="G28" i="123"/>
  <c r="E28" i="123"/>
  <c r="AQ27" i="123"/>
  <c r="AH27" i="123"/>
  <c r="V27" i="123"/>
  <c r="R27" i="123"/>
  <c r="T27" i="123" s="1"/>
  <c r="J27" i="123"/>
  <c r="I27" i="123" s="1"/>
  <c r="G27" i="123"/>
  <c r="E27" i="123"/>
  <c r="AQ26" i="123"/>
  <c r="AH26" i="123"/>
  <c r="V26" i="123"/>
  <c r="R26" i="123"/>
  <c r="T26" i="123" s="1"/>
  <c r="J26" i="123"/>
  <c r="I26" i="123" s="1"/>
  <c r="G26" i="123"/>
  <c r="E26" i="123"/>
  <c r="AQ25" i="123"/>
  <c r="AH25" i="123"/>
  <c r="V25" i="123"/>
  <c r="R25" i="123"/>
  <c r="T25" i="123" s="1"/>
  <c r="J25" i="123"/>
  <c r="I25" i="123" s="1"/>
  <c r="G25" i="123"/>
  <c r="E25" i="123"/>
  <c r="AQ24" i="123"/>
  <c r="AH24" i="123"/>
  <c r="V24" i="123"/>
  <c r="R24" i="123"/>
  <c r="T24" i="123" s="1"/>
  <c r="J24" i="123"/>
  <c r="I24" i="123" s="1"/>
  <c r="G24" i="123"/>
  <c r="E24" i="123"/>
  <c r="AQ23" i="123"/>
  <c r="AH23" i="123"/>
  <c r="V23" i="123"/>
  <c r="R23" i="123"/>
  <c r="T23" i="123" s="1"/>
  <c r="J23" i="123"/>
  <c r="I23" i="123" s="1"/>
  <c r="G23" i="123"/>
  <c r="E23" i="123"/>
  <c r="AQ22" i="123"/>
  <c r="AH22" i="123"/>
  <c r="V22" i="123"/>
  <c r="R22" i="123"/>
  <c r="T22" i="123" s="1"/>
  <c r="J22" i="123"/>
  <c r="I22" i="123" s="1"/>
  <c r="G22" i="123"/>
  <c r="E22" i="123"/>
  <c r="AQ21" i="123"/>
  <c r="AH21" i="123"/>
  <c r="R21" i="123"/>
  <c r="S21" i="123" s="1"/>
  <c r="J21" i="123"/>
  <c r="I21" i="123" s="1"/>
  <c r="G21" i="123"/>
  <c r="E21" i="123"/>
  <c r="AQ20" i="123"/>
  <c r="AH20" i="123"/>
  <c r="R20" i="123"/>
  <c r="S20" i="123" s="1"/>
  <c r="J20" i="123"/>
  <c r="K20" i="123" s="1"/>
  <c r="G20" i="123"/>
  <c r="E20" i="123"/>
  <c r="AQ19" i="123"/>
  <c r="AH19" i="123"/>
  <c r="R19" i="123"/>
  <c r="S19" i="123" s="1"/>
  <c r="J19" i="123"/>
  <c r="K19" i="123" s="1"/>
  <c r="G19" i="123"/>
  <c r="E19" i="123"/>
  <c r="AQ18" i="123"/>
  <c r="AH18" i="123"/>
  <c r="R18" i="123"/>
  <c r="S18" i="123" s="1"/>
  <c r="J18" i="123"/>
  <c r="K18" i="123" s="1"/>
  <c r="G18" i="123"/>
  <c r="E18" i="123"/>
  <c r="AQ17" i="123"/>
  <c r="AH17" i="123"/>
  <c r="V17" i="123"/>
  <c r="R17" i="123"/>
  <c r="S17" i="123" s="1"/>
  <c r="J17" i="123"/>
  <c r="K17" i="123" s="1"/>
  <c r="G17" i="123"/>
  <c r="E17" i="123"/>
  <c r="AQ16" i="123"/>
  <c r="AH16" i="123"/>
  <c r="V16" i="123"/>
  <c r="R16" i="123"/>
  <c r="S16" i="123" s="1"/>
  <c r="J16" i="123"/>
  <c r="K16" i="123" s="1"/>
  <c r="G16" i="123"/>
  <c r="E16" i="123"/>
  <c r="AQ15" i="123"/>
  <c r="AH15" i="123"/>
  <c r="V15" i="123"/>
  <c r="R15" i="123"/>
  <c r="S15" i="123" s="1"/>
  <c r="J15" i="123"/>
  <c r="K15" i="123" s="1"/>
  <c r="G15" i="123"/>
  <c r="E15" i="123"/>
  <c r="AQ14" i="123"/>
  <c r="AH14" i="123"/>
  <c r="V14" i="123"/>
  <c r="R14" i="123"/>
  <c r="S14" i="123" s="1"/>
  <c r="J14" i="123"/>
  <c r="K14" i="123" s="1"/>
  <c r="G14" i="123"/>
  <c r="E14" i="123"/>
  <c r="AQ13" i="123"/>
  <c r="AH13" i="123"/>
  <c r="V13" i="123"/>
  <c r="R13" i="123"/>
  <c r="S13" i="123" s="1"/>
  <c r="J13" i="123"/>
  <c r="K13" i="123" s="1"/>
  <c r="G13" i="123"/>
  <c r="E13" i="123"/>
  <c r="AQ12" i="123"/>
  <c r="AH12" i="123"/>
  <c r="V12" i="123"/>
  <c r="R12" i="123"/>
  <c r="S12" i="123" s="1"/>
  <c r="J12" i="123"/>
  <c r="K12" i="123" s="1"/>
  <c r="G12" i="123"/>
  <c r="E12" i="123"/>
  <c r="AH11" i="123"/>
  <c r="V11" i="123"/>
  <c r="J11" i="123"/>
  <c r="K11" i="123" s="1"/>
  <c r="G11" i="123"/>
  <c r="E11" i="123"/>
  <c r="AQ11" i="123"/>
  <c r="AG35" i="123"/>
  <c r="R11" i="123"/>
  <c r="AR35" i="122"/>
  <c r="P35" i="122"/>
  <c r="AQ34" i="122"/>
  <c r="AH34" i="122"/>
  <c r="V34" i="122"/>
  <c r="R34" i="122"/>
  <c r="S34" i="122" s="1"/>
  <c r="J34" i="122"/>
  <c r="K34" i="122" s="1"/>
  <c r="G34" i="122"/>
  <c r="E34" i="122"/>
  <c r="AQ33" i="122"/>
  <c r="AH33" i="122"/>
  <c r="V33" i="122"/>
  <c r="R33" i="122"/>
  <c r="S33" i="122" s="1"/>
  <c r="J33" i="122"/>
  <c r="I33" i="122" s="1"/>
  <c r="G33" i="122"/>
  <c r="E33" i="122"/>
  <c r="AW32" i="122"/>
  <c r="AQ32" i="122"/>
  <c r="AH32" i="122"/>
  <c r="V32" i="122"/>
  <c r="R32" i="122"/>
  <c r="T32" i="122" s="1"/>
  <c r="J32" i="122"/>
  <c r="K32" i="122" s="1"/>
  <c r="G32" i="122"/>
  <c r="E32" i="122"/>
  <c r="AQ31" i="122"/>
  <c r="AH31" i="122"/>
  <c r="V31" i="122"/>
  <c r="R31" i="122"/>
  <c r="S31" i="122" s="1"/>
  <c r="J31" i="122"/>
  <c r="K31" i="122" s="1"/>
  <c r="G31" i="122"/>
  <c r="E31" i="122"/>
  <c r="AQ30" i="122"/>
  <c r="AH30" i="122"/>
  <c r="V30" i="122"/>
  <c r="R30" i="122"/>
  <c r="T30" i="122" s="1"/>
  <c r="J30" i="122"/>
  <c r="K30" i="122" s="1"/>
  <c r="G30" i="122"/>
  <c r="E30" i="122"/>
  <c r="AQ29" i="122"/>
  <c r="AH29" i="122"/>
  <c r="V29" i="122"/>
  <c r="R29" i="122"/>
  <c r="T29" i="122" s="1"/>
  <c r="J29" i="122"/>
  <c r="K29" i="122" s="1"/>
  <c r="G29" i="122"/>
  <c r="E29" i="122"/>
  <c r="AQ28" i="122"/>
  <c r="AH28" i="122"/>
  <c r="V28" i="122"/>
  <c r="R28" i="122"/>
  <c r="T28" i="122" s="1"/>
  <c r="J28" i="122"/>
  <c r="K28" i="122" s="1"/>
  <c r="G28" i="122"/>
  <c r="E28" i="122"/>
  <c r="AQ27" i="122"/>
  <c r="AH27" i="122"/>
  <c r="V27" i="122"/>
  <c r="R27" i="122"/>
  <c r="T27" i="122" s="1"/>
  <c r="J27" i="122"/>
  <c r="K27" i="122" s="1"/>
  <c r="G27" i="122"/>
  <c r="E27" i="122"/>
  <c r="AQ26" i="122"/>
  <c r="AH26" i="122"/>
  <c r="V26" i="122"/>
  <c r="R26" i="122"/>
  <c r="T26" i="122" s="1"/>
  <c r="J26" i="122"/>
  <c r="K26" i="122" s="1"/>
  <c r="G26" i="122"/>
  <c r="E26" i="122"/>
  <c r="AQ25" i="122"/>
  <c r="AH25" i="122"/>
  <c r="V25" i="122"/>
  <c r="R25" i="122"/>
  <c r="T25" i="122" s="1"/>
  <c r="J25" i="122"/>
  <c r="K25" i="122" s="1"/>
  <c r="G25" i="122"/>
  <c r="E25" i="122"/>
  <c r="AQ24" i="122"/>
  <c r="AH24" i="122"/>
  <c r="V24" i="122"/>
  <c r="R24" i="122"/>
  <c r="T24" i="122" s="1"/>
  <c r="J24" i="122"/>
  <c r="K24" i="122" s="1"/>
  <c r="G24" i="122"/>
  <c r="E24" i="122"/>
  <c r="AQ23" i="122"/>
  <c r="AH23" i="122"/>
  <c r="V23" i="122"/>
  <c r="R23" i="122"/>
  <c r="T23" i="122" s="1"/>
  <c r="J23" i="122"/>
  <c r="K23" i="122" s="1"/>
  <c r="G23" i="122"/>
  <c r="E23" i="122"/>
  <c r="AQ22" i="122"/>
  <c r="AH22" i="122"/>
  <c r="V22" i="122"/>
  <c r="R22" i="122"/>
  <c r="T22" i="122" s="1"/>
  <c r="J22" i="122"/>
  <c r="K22" i="122" s="1"/>
  <c r="G22" i="122"/>
  <c r="E22" i="122"/>
  <c r="AQ21" i="122"/>
  <c r="AH21" i="122"/>
  <c r="R21" i="122"/>
  <c r="S21" i="122" s="1"/>
  <c r="J21" i="122"/>
  <c r="I21" i="122" s="1"/>
  <c r="G21" i="122"/>
  <c r="E21" i="122"/>
  <c r="AQ20" i="122"/>
  <c r="AH20" i="122"/>
  <c r="R20" i="122"/>
  <c r="S20" i="122" s="1"/>
  <c r="J20" i="122"/>
  <c r="I20" i="122" s="1"/>
  <c r="G20" i="122"/>
  <c r="E20" i="122"/>
  <c r="AQ19" i="122"/>
  <c r="AH19" i="122"/>
  <c r="V19" i="122"/>
  <c r="R19" i="122"/>
  <c r="T19" i="122" s="1"/>
  <c r="J19" i="122"/>
  <c r="I19" i="122" s="1"/>
  <c r="G19" i="122"/>
  <c r="E19" i="122"/>
  <c r="AQ18" i="122"/>
  <c r="AH18" i="122"/>
  <c r="V18" i="122"/>
  <c r="R18" i="122"/>
  <c r="T18" i="122" s="1"/>
  <c r="J18" i="122"/>
  <c r="I18" i="122" s="1"/>
  <c r="G18" i="122"/>
  <c r="E18" i="122"/>
  <c r="AQ17" i="122"/>
  <c r="AH17" i="122"/>
  <c r="V17" i="122"/>
  <c r="R17" i="122"/>
  <c r="T17" i="122" s="1"/>
  <c r="J17" i="122"/>
  <c r="I17" i="122" s="1"/>
  <c r="G17" i="122"/>
  <c r="E17" i="122"/>
  <c r="AQ16" i="122"/>
  <c r="AH16" i="122"/>
  <c r="V16" i="122"/>
  <c r="R16" i="122"/>
  <c r="T16" i="122" s="1"/>
  <c r="J16" i="122"/>
  <c r="I16" i="122" s="1"/>
  <c r="G16" i="122"/>
  <c r="E16" i="122"/>
  <c r="AQ15" i="122"/>
  <c r="AH15" i="122"/>
  <c r="V15" i="122"/>
  <c r="R15" i="122"/>
  <c r="T15" i="122" s="1"/>
  <c r="J15" i="122"/>
  <c r="I15" i="122" s="1"/>
  <c r="G15" i="122"/>
  <c r="E15" i="122"/>
  <c r="AQ14" i="122"/>
  <c r="AH14" i="122"/>
  <c r="V14" i="122"/>
  <c r="R14" i="122"/>
  <c r="T14" i="122" s="1"/>
  <c r="J14" i="122"/>
  <c r="I14" i="122" s="1"/>
  <c r="G14" i="122"/>
  <c r="E14" i="122"/>
  <c r="AQ13" i="122"/>
  <c r="AH13" i="122"/>
  <c r="V13" i="122"/>
  <c r="R13" i="122"/>
  <c r="T13" i="122" s="1"/>
  <c r="J13" i="122"/>
  <c r="I13" i="122" s="1"/>
  <c r="G13" i="122"/>
  <c r="E13" i="122"/>
  <c r="AQ12" i="122"/>
  <c r="AH12" i="122"/>
  <c r="V12" i="122"/>
  <c r="R12" i="122"/>
  <c r="T12" i="122" s="1"/>
  <c r="J12" i="122"/>
  <c r="I12" i="122" s="1"/>
  <c r="G12" i="122"/>
  <c r="E12" i="122"/>
  <c r="AH11" i="122"/>
  <c r="V11" i="122"/>
  <c r="J11" i="122"/>
  <c r="I11" i="122" s="1"/>
  <c r="G11" i="122"/>
  <c r="E11" i="122"/>
  <c r="AP35" i="122"/>
  <c r="AG35" i="122"/>
  <c r="R11" i="122"/>
  <c r="AR35" i="121"/>
  <c r="P35" i="121"/>
  <c r="AQ34" i="121"/>
  <c r="AH34" i="121"/>
  <c r="V34" i="121"/>
  <c r="R34" i="121"/>
  <c r="S34" i="121" s="1"/>
  <c r="J34" i="121"/>
  <c r="K34" i="121" s="1"/>
  <c r="G34" i="121"/>
  <c r="E34" i="121"/>
  <c r="AQ33" i="121"/>
  <c r="AH33" i="121"/>
  <c r="V33" i="121"/>
  <c r="R33" i="121"/>
  <c r="S33" i="121" s="1"/>
  <c r="J33" i="121"/>
  <c r="K33" i="121" s="1"/>
  <c r="G33" i="121"/>
  <c r="E33" i="121"/>
  <c r="AW32" i="121"/>
  <c r="AQ32" i="121"/>
  <c r="AH32" i="121"/>
  <c r="V32" i="121"/>
  <c r="R32" i="121"/>
  <c r="S32" i="121" s="1"/>
  <c r="J32" i="121"/>
  <c r="K32" i="121" s="1"/>
  <c r="G32" i="121"/>
  <c r="E32" i="121"/>
  <c r="AQ31" i="121"/>
  <c r="AH31" i="121"/>
  <c r="V31" i="121"/>
  <c r="R31" i="121"/>
  <c r="S31" i="121" s="1"/>
  <c r="J31" i="121"/>
  <c r="K31" i="121" s="1"/>
  <c r="G31" i="121"/>
  <c r="E31" i="121"/>
  <c r="AQ30" i="121"/>
  <c r="AH30" i="121"/>
  <c r="V30" i="121"/>
  <c r="R30" i="121"/>
  <c r="S30" i="121" s="1"/>
  <c r="J30" i="121"/>
  <c r="K30" i="121" s="1"/>
  <c r="G30" i="121"/>
  <c r="E30" i="121"/>
  <c r="AQ29" i="121"/>
  <c r="AH29" i="121"/>
  <c r="V29" i="121"/>
  <c r="R29" i="121"/>
  <c r="S29" i="121" s="1"/>
  <c r="J29" i="121"/>
  <c r="K29" i="121" s="1"/>
  <c r="G29" i="121"/>
  <c r="E29" i="121"/>
  <c r="AQ28" i="121"/>
  <c r="AH28" i="121"/>
  <c r="V28" i="121"/>
  <c r="R28" i="121"/>
  <c r="T28" i="121" s="1"/>
  <c r="J28" i="121"/>
  <c r="K28" i="121" s="1"/>
  <c r="G28" i="121"/>
  <c r="E28" i="121"/>
  <c r="AQ27" i="121"/>
  <c r="AH27" i="121"/>
  <c r="V27" i="121"/>
  <c r="R27" i="121"/>
  <c r="S27" i="121" s="1"/>
  <c r="J27" i="121"/>
  <c r="K27" i="121" s="1"/>
  <c r="G27" i="121"/>
  <c r="E27" i="121"/>
  <c r="AQ26" i="121"/>
  <c r="AH26" i="121"/>
  <c r="V26" i="121"/>
  <c r="R26" i="121"/>
  <c r="S26" i="121" s="1"/>
  <c r="J26" i="121"/>
  <c r="K26" i="121" s="1"/>
  <c r="I26" i="121"/>
  <c r="G26" i="121"/>
  <c r="E26" i="121"/>
  <c r="AQ25" i="121"/>
  <c r="AH25" i="121"/>
  <c r="V25" i="121"/>
  <c r="R25" i="121"/>
  <c r="T25" i="121" s="1"/>
  <c r="J25" i="121"/>
  <c r="K25" i="121" s="1"/>
  <c r="I25" i="121"/>
  <c r="G25" i="121"/>
  <c r="E25" i="121"/>
  <c r="AQ24" i="121"/>
  <c r="AH24" i="121"/>
  <c r="V24" i="121"/>
  <c r="R24" i="121"/>
  <c r="S24" i="121" s="1"/>
  <c r="J24" i="121"/>
  <c r="K24" i="121" s="1"/>
  <c r="G24" i="121"/>
  <c r="E24" i="121"/>
  <c r="AQ23" i="121"/>
  <c r="AH23" i="121"/>
  <c r="V23" i="121"/>
  <c r="R23" i="121"/>
  <c r="S23" i="121" s="1"/>
  <c r="J23" i="121"/>
  <c r="K23" i="121" s="1"/>
  <c r="G23" i="121"/>
  <c r="E23" i="121"/>
  <c r="AQ22" i="121"/>
  <c r="AH22" i="121"/>
  <c r="V22" i="121"/>
  <c r="R22" i="121"/>
  <c r="T22" i="121" s="1"/>
  <c r="J22" i="121"/>
  <c r="K22" i="121" s="1"/>
  <c r="G22" i="121"/>
  <c r="E22" i="121"/>
  <c r="AQ21" i="121"/>
  <c r="AH21" i="121"/>
  <c r="R21" i="121"/>
  <c r="S21" i="121" s="1"/>
  <c r="J21" i="121"/>
  <c r="K21" i="121" s="1"/>
  <c r="I21" i="121"/>
  <c r="G21" i="121"/>
  <c r="E21" i="121"/>
  <c r="AQ20" i="121"/>
  <c r="AH20" i="121"/>
  <c r="R20" i="121"/>
  <c r="T20" i="121" s="1"/>
  <c r="J20" i="121"/>
  <c r="I20" i="121" s="1"/>
  <c r="G20" i="121"/>
  <c r="E20" i="121"/>
  <c r="AQ19" i="121"/>
  <c r="AH19" i="121"/>
  <c r="V19" i="121"/>
  <c r="R19" i="121"/>
  <c r="T19" i="121" s="1"/>
  <c r="J19" i="121"/>
  <c r="I19" i="121" s="1"/>
  <c r="G19" i="121"/>
  <c r="E19" i="121"/>
  <c r="AQ18" i="121"/>
  <c r="AH18" i="121"/>
  <c r="V18" i="121"/>
  <c r="R18" i="121"/>
  <c r="T18" i="121" s="1"/>
  <c r="J18" i="121"/>
  <c r="I18" i="121" s="1"/>
  <c r="G18" i="121"/>
  <c r="E18" i="121"/>
  <c r="AQ17" i="121"/>
  <c r="AH17" i="121"/>
  <c r="V17" i="121"/>
  <c r="R17" i="121"/>
  <c r="T17" i="121" s="1"/>
  <c r="J17" i="121"/>
  <c r="I17" i="121" s="1"/>
  <c r="G17" i="121"/>
  <c r="E17" i="121"/>
  <c r="AQ16" i="121"/>
  <c r="AH16" i="121"/>
  <c r="V16" i="121"/>
  <c r="R16" i="121"/>
  <c r="T16" i="121" s="1"/>
  <c r="J16" i="121"/>
  <c r="I16" i="121" s="1"/>
  <c r="G16" i="121"/>
  <c r="E16" i="121"/>
  <c r="AQ15" i="121"/>
  <c r="AH15" i="121"/>
  <c r="V15" i="121"/>
  <c r="R15" i="121"/>
  <c r="T15" i="121" s="1"/>
  <c r="J15" i="121"/>
  <c r="I15" i="121" s="1"/>
  <c r="G15" i="121"/>
  <c r="E15" i="121"/>
  <c r="AQ14" i="121"/>
  <c r="AH14" i="121"/>
  <c r="V14" i="121"/>
  <c r="R14" i="121"/>
  <c r="T14" i="121" s="1"/>
  <c r="J14" i="121"/>
  <c r="I14" i="121" s="1"/>
  <c r="G14" i="121"/>
  <c r="E14" i="121"/>
  <c r="AQ13" i="121"/>
  <c r="AH13" i="121"/>
  <c r="V13" i="121"/>
  <c r="R13" i="121"/>
  <c r="T13" i="121" s="1"/>
  <c r="J13" i="121"/>
  <c r="I13" i="121" s="1"/>
  <c r="G13" i="121"/>
  <c r="E13" i="121"/>
  <c r="AQ12" i="121"/>
  <c r="AH12" i="121"/>
  <c r="V12" i="121"/>
  <c r="R12" i="121"/>
  <c r="T12" i="121" s="1"/>
  <c r="J12" i="121"/>
  <c r="I12" i="121" s="1"/>
  <c r="G12" i="121"/>
  <c r="E12" i="121"/>
  <c r="AH11" i="121"/>
  <c r="V11" i="121"/>
  <c r="J11" i="121"/>
  <c r="I11" i="121" s="1"/>
  <c r="G11" i="121"/>
  <c r="E11" i="121"/>
  <c r="AP35" i="121"/>
  <c r="AG35" i="121"/>
  <c r="Q35" i="121"/>
  <c r="AG8" i="121"/>
  <c r="AR35" i="120"/>
  <c r="P35" i="120"/>
  <c r="AQ34" i="120"/>
  <c r="AH34" i="120"/>
  <c r="V34" i="120"/>
  <c r="R34" i="120"/>
  <c r="S34" i="120" s="1"/>
  <c r="J34" i="120"/>
  <c r="K34" i="120" s="1"/>
  <c r="I34" i="120"/>
  <c r="G34" i="120"/>
  <c r="E34" i="120"/>
  <c r="AQ33" i="120"/>
  <c r="AH33" i="120"/>
  <c r="V33" i="120"/>
  <c r="R33" i="120"/>
  <c r="S33" i="120" s="1"/>
  <c r="J33" i="120"/>
  <c r="K33" i="120" s="1"/>
  <c r="G33" i="120"/>
  <c r="E33" i="120"/>
  <c r="AW32" i="120"/>
  <c r="AQ32" i="120"/>
  <c r="AH32" i="120"/>
  <c r="V32" i="120"/>
  <c r="R32" i="120"/>
  <c r="T32" i="120" s="1"/>
  <c r="J32" i="120"/>
  <c r="K32" i="120" s="1"/>
  <c r="G32" i="120"/>
  <c r="E32" i="120"/>
  <c r="AQ31" i="120"/>
  <c r="AH31" i="120"/>
  <c r="V31" i="120"/>
  <c r="R31" i="120"/>
  <c r="T31" i="120" s="1"/>
  <c r="J31" i="120"/>
  <c r="K31" i="120" s="1"/>
  <c r="G31" i="120"/>
  <c r="E31" i="120"/>
  <c r="AQ30" i="120"/>
  <c r="AH30" i="120"/>
  <c r="V30" i="120"/>
  <c r="R30" i="120"/>
  <c r="T30" i="120" s="1"/>
  <c r="J30" i="120"/>
  <c r="K30" i="120" s="1"/>
  <c r="G30" i="120"/>
  <c r="E30" i="120"/>
  <c r="AQ29" i="120"/>
  <c r="AH29" i="120"/>
  <c r="V29" i="120"/>
  <c r="R29" i="120"/>
  <c r="T29" i="120" s="1"/>
  <c r="J29" i="120"/>
  <c r="K29" i="120" s="1"/>
  <c r="G29" i="120"/>
  <c r="E29" i="120"/>
  <c r="AQ28" i="120"/>
  <c r="AH28" i="120"/>
  <c r="V28" i="120"/>
  <c r="R28" i="120"/>
  <c r="T28" i="120" s="1"/>
  <c r="J28" i="120"/>
  <c r="K28" i="120" s="1"/>
  <c r="G28" i="120"/>
  <c r="E28" i="120"/>
  <c r="AQ27" i="120"/>
  <c r="AH27" i="120"/>
  <c r="V27" i="120"/>
  <c r="R27" i="120"/>
  <c r="T27" i="120" s="1"/>
  <c r="J27" i="120"/>
  <c r="K27" i="120" s="1"/>
  <c r="G27" i="120"/>
  <c r="E27" i="120"/>
  <c r="AQ26" i="120"/>
  <c r="AH26" i="120"/>
  <c r="V26" i="120"/>
  <c r="R26" i="120"/>
  <c r="T26" i="120" s="1"/>
  <c r="J26" i="120"/>
  <c r="K26" i="120" s="1"/>
  <c r="G26" i="120"/>
  <c r="E26" i="120"/>
  <c r="AQ25" i="120"/>
  <c r="AH25" i="120"/>
  <c r="V25" i="120"/>
  <c r="R25" i="120"/>
  <c r="T25" i="120" s="1"/>
  <c r="J25" i="120"/>
  <c r="K25" i="120" s="1"/>
  <c r="G25" i="120"/>
  <c r="E25" i="120"/>
  <c r="AQ24" i="120"/>
  <c r="AH24" i="120"/>
  <c r="V24" i="120"/>
  <c r="R24" i="120"/>
  <c r="T24" i="120" s="1"/>
  <c r="J24" i="120"/>
  <c r="K24" i="120" s="1"/>
  <c r="G24" i="120"/>
  <c r="E24" i="120"/>
  <c r="AQ23" i="120"/>
  <c r="AH23" i="120"/>
  <c r="V23" i="120"/>
  <c r="R23" i="120"/>
  <c r="T23" i="120" s="1"/>
  <c r="J23" i="120"/>
  <c r="K23" i="120" s="1"/>
  <c r="G23" i="120"/>
  <c r="E23" i="120"/>
  <c r="AQ22" i="120"/>
  <c r="AH22" i="120"/>
  <c r="V22" i="120"/>
  <c r="R22" i="120"/>
  <c r="T22" i="120" s="1"/>
  <c r="J22" i="120"/>
  <c r="K22" i="120" s="1"/>
  <c r="G22" i="120"/>
  <c r="E22" i="120"/>
  <c r="AQ21" i="120"/>
  <c r="AH21" i="120"/>
  <c r="R21" i="120"/>
  <c r="S21" i="120" s="1"/>
  <c r="J21" i="120"/>
  <c r="I21" i="120" s="1"/>
  <c r="G21" i="120"/>
  <c r="E21" i="120"/>
  <c r="AQ20" i="120"/>
  <c r="AH20" i="120"/>
  <c r="R20" i="120"/>
  <c r="S20" i="120" s="1"/>
  <c r="J20" i="120"/>
  <c r="K20" i="120" s="1"/>
  <c r="G20" i="120"/>
  <c r="E20" i="120"/>
  <c r="AQ19" i="120"/>
  <c r="AH19" i="120"/>
  <c r="V19" i="120"/>
  <c r="R19" i="120"/>
  <c r="S19" i="120" s="1"/>
  <c r="J19" i="120"/>
  <c r="K19" i="120" s="1"/>
  <c r="G19" i="120"/>
  <c r="E19" i="120"/>
  <c r="AQ18" i="120"/>
  <c r="AH18" i="120"/>
  <c r="V18" i="120"/>
  <c r="R18" i="120"/>
  <c r="S18" i="120" s="1"/>
  <c r="J18" i="120"/>
  <c r="K18" i="120" s="1"/>
  <c r="G18" i="120"/>
  <c r="E18" i="120"/>
  <c r="AQ17" i="120"/>
  <c r="AH17" i="120"/>
  <c r="V17" i="120"/>
  <c r="R17" i="120"/>
  <c r="S17" i="120" s="1"/>
  <c r="J17" i="120"/>
  <c r="K17" i="120" s="1"/>
  <c r="G17" i="120"/>
  <c r="E17" i="120"/>
  <c r="AQ16" i="120"/>
  <c r="AH16" i="120"/>
  <c r="V16" i="120"/>
  <c r="R16" i="120"/>
  <c r="S16" i="120" s="1"/>
  <c r="J16" i="120"/>
  <c r="K16" i="120" s="1"/>
  <c r="G16" i="120"/>
  <c r="E16" i="120"/>
  <c r="AQ15" i="120"/>
  <c r="AH15" i="120"/>
  <c r="V15" i="120"/>
  <c r="R15" i="120"/>
  <c r="S15" i="120" s="1"/>
  <c r="J15" i="120"/>
  <c r="K15" i="120" s="1"/>
  <c r="G15" i="120"/>
  <c r="E15" i="120"/>
  <c r="AQ14" i="120"/>
  <c r="AH14" i="120"/>
  <c r="V14" i="120"/>
  <c r="R14" i="120"/>
  <c r="S14" i="120" s="1"/>
  <c r="J14" i="120"/>
  <c r="K14" i="120" s="1"/>
  <c r="G14" i="120"/>
  <c r="E14" i="120"/>
  <c r="AQ13" i="120"/>
  <c r="AH13" i="120"/>
  <c r="V13" i="120"/>
  <c r="R13" i="120"/>
  <c r="S13" i="120" s="1"/>
  <c r="J13" i="120"/>
  <c r="K13" i="120" s="1"/>
  <c r="G13" i="120"/>
  <c r="E13" i="120"/>
  <c r="AQ12" i="120"/>
  <c r="AH12" i="120"/>
  <c r="V12" i="120"/>
  <c r="R12" i="120"/>
  <c r="S12" i="120" s="1"/>
  <c r="J12" i="120"/>
  <c r="K12" i="120" s="1"/>
  <c r="G12" i="120"/>
  <c r="E12" i="120"/>
  <c r="AH11" i="120"/>
  <c r="V11" i="120"/>
  <c r="J11" i="120"/>
  <c r="K11" i="120" s="1"/>
  <c r="G11" i="120"/>
  <c r="E11" i="120"/>
  <c r="AP35" i="120"/>
  <c r="AG8" i="120"/>
  <c r="AR35" i="119"/>
  <c r="P35" i="119"/>
  <c r="AQ34" i="119"/>
  <c r="AH34" i="119"/>
  <c r="V34" i="119"/>
  <c r="R34" i="119"/>
  <c r="T34" i="119" s="1"/>
  <c r="J34" i="119"/>
  <c r="K34" i="119" s="1"/>
  <c r="G34" i="119"/>
  <c r="E34" i="119"/>
  <c r="AQ33" i="119"/>
  <c r="AH33" i="119"/>
  <c r="V33" i="119"/>
  <c r="R33" i="119"/>
  <c r="T33" i="119" s="1"/>
  <c r="AI33" i="119" s="1"/>
  <c r="J33" i="119"/>
  <c r="I33" i="119" s="1"/>
  <c r="G33" i="119"/>
  <c r="E33" i="119"/>
  <c r="AW32" i="119"/>
  <c r="AQ32" i="119"/>
  <c r="AH32" i="119"/>
  <c r="V32" i="119"/>
  <c r="R32" i="119"/>
  <c r="T32" i="119" s="1"/>
  <c r="J32" i="119"/>
  <c r="I32" i="119" s="1"/>
  <c r="G32" i="119"/>
  <c r="E32" i="119"/>
  <c r="AQ31" i="119"/>
  <c r="AH31" i="119"/>
  <c r="V31" i="119"/>
  <c r="R31" i="119"/>
  <c r="T31" i="119" s="1"/>
  <c r="J31" i="119"/>
  <c r="I31" i="119" s="1"/>
  <c r="G31" i="119"/>
  <c r="E31" i="119"/>
  <c r="AQ30" i="119"/>
  <c r="AH30" i="119"/>
  <c r="V30" i="119"/>
  <c r="T30" i="119"/>
  <c r="J30" i="119"/>
  <c r="I30" i="119" s="1"/>
  <c r="G30" i="119"/>
  <c r="E30" i="119"/>
  <c r="AQ29" i="119"/>
  <c r="AH29" i="119"/>
  <c r="V29" i="119"/>
  <c r="T29" i="119"/>
  <c r="J29" i="119"/>
  <c r="I29" i="119" s="1"/>
  <c r="G29" i="119"/>
  <c r="E29" i="119"/>
  <c r="AQ28" i="119"/>
  <c r="AH28" i="119"/>
  <c r="V28" i="119"/>
  <c r="T28" i="119"/>
  <c r="J28" i="119"/>
  <c r="I28" i="119" s="1"/>
  <c r="G28" i="119"/>
  <c r="E28" i="119"/>
  <c r="AQ27" i="119"/>
  <c r="AH27" i="119"/>
  <c r="V27" i="119"/>
  <c r="T27" i="119"/>
  <c r="J27" i="119"/>
  <c r="I27" i="119" s="1"/>
  <c r="G27" i="119"/>
  <c r="E27" i="119"/>
  <c r="AQ26" i="119"/>
  <c r="AH26" i="119"/>
  <c r="V26" i="119"/>
  <c r="T26" i="119"/>
  <c r="J26" i="119"/>
  <c r="I26" i="119" s="1"/>
  <c r="G26" i="119"/>
  <c r="E26" i="119"/>
  <c r="AQ25" i="119"/>
  <c r="AH25" i="119"/>
  <c r="V25" i="119"/>
  <c r="R25" i="119"/>
  <c r="T25" i="119" s="1"/>
  <c r="J25" i="119"/>
  <c r="I25" i="119" s="1"/>
  <c r="G25" i="119"/>
  <c r="E25" i="119"/>
  <c r="AQ24" i="119"/>
  <c r="AH24" i="119"/>
  <c r="V24" i="119"/>
  <c r="R24" i="119"/>
  <c r="T24" i="119" s="1"/>
  <c r="J24" i="119"/>
  <c r="I24" i="119" s="1"/>
  <c r="G24" i="119"/>
  <c r="E24" i="119"/>
  <c r="AQ23" i="119"/>
  <c r="AH23" i="119"/>
  <c r="V23" i="119"/>
  <c r="R23" i="119"/>
  <c r="T23" i="119" s="1"/>
  <c r="J23" i="119"/>
  <c r="I23" i="119" s="1"/>
  <c r="G23" i="119"/>
  <c r="E23" i="119"/>
  <c r="AQ22" i="119"/>
  <c r="AH22" i="119"/>
  <c r="V22" i="119"/>
  <c r="R22" i="119"/>
  <c r="T22" i="119" s="1"/>
  <c r="J22" i="119"/>
  <c r="I22" i="119" s="1"/>
  <c r="G22" i="119"/>
  <c r="E22" i="119"/>
  <c r="AQ21" i="119"/>
  <c r="AH21" i="119"/>
  <c r="R21" i="119"/>
  <c r="T21" i="119" s="1"/>
  <c r="J21" i="119"/>
  <c r="K21" i="119" s="1"/>
  <c r="G21" i="119"/>
  <c r="E21" i="119"/>
  <c r="AQ20" i="119"/>
  <c r="AH20" i="119"/>
  <c r="R20" i="119"/>
  <c r="S20" i="119" s="1"/>
  <c r="J20" i="119"/>
  <c r="K20" i="119" s="1"/>
  <c r="G20" i="119"/>
  <c r="E20" i="119"/>
  <c r="AQ19" i="119"/>
  <c r="AH19" i="119"/>
  <c r="V19" i="119"/>
  <c r="R19" i="119"/>
  <c r="S19" i="119" s="1"/>
  <c r="J19" i="119"/>
  <c r="K19" i="119" s="1"/>
  <c r="G19" i="119"/>
  <c r="E19" i="119"/>
  <c r="AQ18" i="119"/>
  <c r="AH18" i="119"/>
  <c r="V18" i="119"/>
  <c r="R18" i="119"/>
  <c r="S18" i="119" s="1"/>
  <c r="J18" i="119"/>
  <c r="K18" i="119" s="1"/>
  <c r="G18" i="119"/>
  <c r="E18" i="119"/>
  <c r="AQ17" i="119"/>
  <c r="AH17" i="119"/>
  <c r="V17" i="119"/>
  <c r="R17" i="119"/>
  <c r="S17" i="119" s="1"/>
  <c r="J17" i="119"/>
  <c r="K17" i="119" s="1"/>
  <c r="G17" i="119"/>
  <c r="E17" i="119"/>
  <c r="AQ16" i="119"/>
  <c r="AH16" i="119"/>
  <c r="V16" i="119"/>
  <c r="R16" i="119"/>
  <c r="S16" i="119" s="1"/>
  <c r="J16" i="119"/>
  <c r="K16" i="119" s="1"/>
  <c r="G16" i="119"/>
  <c r="E16" i="119"/>
  <c r="AQ15" i="119"/>
  <c r="AH15" i="119"/>
  <c r="V15" i="119"/>
  <c r="R15" i="119"/>
  <c r="S15" i="119" s="1"/>
  <c r="J15" i="119"/>
  <c r="K15" i="119" s="1"/>
  <c r="G15" i="119"/>
  <c r="E15" i="119"/>
  <c r="AQ14" i="119"/>
  <c r="AH14" i="119"/>
  <c r="V14" i="119"/>
  <c r="R14" i="119"/>
  <c r="S14" i="119" s="1"/>
  <c r="J14" i="119"/>
  <c r="K14" i="119" s="1"/>
  <c r="G14" i="119"/>
  <c r="E14" i="119"/>
  <c r="AQ13" i="119"/>
  <c r="AH13" i="119"/>
  <c r="V13" i="119"/>
  <c r="R13" i="119"/>
  <c r="S13" i="119" s="1"/>
  <c r="J13" i="119"/>
  <c r="K13" i="119" s="1"/>
  <c r="G13" i="119"/>
  <c r="E13" i="119"/>
  <c r="AQ12" i="119"/>
  <c r="AH12" i="119"/>
  <c r="V12" i="119"/>
  <c r="R12" i="119"/>
  <c r="S12" i="119" s="1"/>
  <c r="J12" i="119"/>
  <c r="K12" i="119" s="1"/>
  <c r="G12" i="119"/>
  <c r="E12" i="119"/>
  <c r="AH11" i="119"/>
  <c r="V11" i="119"/>
  <c r="J11" i="119"/>
  <c r="K11" i="119" s="1"/>
  <c r="G11" i="119"/>
  <c r="E11" i="119"/>
  <c r="AG35" i="119"/>
  <c r="Q35" i="119"/>
  <c r="AG8" i="119"/>
  <c r="AP10" i="114"/>
  <c r="AP35" i="114" s="1"/>
  <c r="AG10" i="114"/>
  <c r="AH11" i="114" s="1"/>
  <c r="Q10" i="114"/>
  <c r="R11" i="114" s="1"/>
  <c r="AR35" i="114"/>
  <c r="P35" i="114"/>
  <c r="AQ34" i="114"/>
  <c r="AH34" i="114"/>
  <c r="V34" i="114"/>
  <c r="R34" i="114"/>
  <c r="S34" i="114" s="1"/>
  <c r="J34" i="114"/>
  <c r="K34" i="114" s="1"/>
  <c r="G34" i="114"/>
  <c r="E34" i="114"/>
  <c r="AQ33" i="114"/>
  <c r="AH33" i="114"/>
  <c r="V33" i="114"/>
  <c r="R33" i="114"/>
  <c r="S33" i="114" s="1"/>
  <c r="J33" i="114"/>
  <c r="K33" i="114" s="1"/>
  <c r="G33" i="114"/>
  <c r="E33" i="114"/>
  <c r="AW32" i="114"/>
  <c r="AQ32" i="114"/>
  <c r="AH32" i="114"/>
  <c r="V32" i="114"/>
  <c r="R32" i="114"/>
  <c r="T32" i="114" s="1"/>
  <c r="J32" i="114"/>
  <c r="K32" i="114" s="1"/>
  <c r="G32" i="114"/>
  <c r="E32" i="114"/>
  <c r="AQ31" i="114"/>
  <c r="AH31" i="114"/>
  <c r="V31" i="114"/>
  <c r="R31" i="114"/>
  <c r="T31" i="114" s="1"/>
  <c r="J31" i="114"/>
  <c r="I31" i="114" s="1"/>
  <c r="G31" i="114"/>
  <c r="E31" i="114"/>
  <c r="AQ30" i="114"/>
  <c r="AH30" i="114"/>
  <c r="V30" i="114"/>
  <c r="R30" i="114"/>
  <c r="T30" i="114" s="1"/>
  <c r="J30" i="114"/>
  <c r="I30" i="114" s="1"/>
  <c r="G30" i="114"/>
  <c r="E30" i="114"/>
  <c r="AQ29" i="114"/>
  <c r="AH29" i="114"/>
  <c r="V29" i="114"/>
  <c r="R29" i="114"/>
  <c r="T29" i="114" s="1"/>
  <c r="J29" i="114"/>
  <c r="K29" i="114" s="1"/>
  <c r="I29" i="114"/>
  <c r="G29" i="114"/>
  <c r="E29" i="114"/>
  <c r="AQ28" i="114"/>
  <c r="AH28" i="114"/>
  <c r="V28" i="114"/>
  <c r="R28" i="114"/>
  <c r="T28" i="114" s="1"/>
  <c r="J28" i="114"/>
  <c r="K28" i="114" s="1"/>
  <c r="G28" i="114"/>
  <c r="E28" i="114"/>
  <c r="AQ27" i="114"/>
  <c r="AH27" i="114"/>
  <c r="V27" i="114"/>
  <c r="R27" i="114"/>
  <c r="T27" i="114" s="1"/>
  <c r="AI27" i="114" s="1"/>
  <c r="J27" i="114"/>
  <c r="I27" i="114" s="1"/>
  <c r="G27" i="114"/>
  <c r="E27" i="114"/>
  <c r="AQ26" i="114"/>
  <c r="AH26" i="114"/>
  <c r="V26" i="114"/>
  <c r="R26" i="114"/>
  <c r="T26" i="114" s="1"/>
  <c r="J26" i="114"/>
  <c r="K26" i="114" s="1"/>
  <c r="G26" i="114"/>
  <c r="E26" i="114"/>
  <c r="AQ25" i="114"/>
  <c r="AH25" i="114"/>
  <c r="V25" i="114"/>
  <c r="R25" i="114"/>
  <c r="T25" i="114" s="1"/>
  <c r="J25" i="114"/>
  <c r="I25" i="114" s="1"/>
  <c r="G25" i="114"/>
  <c r="E25" i="114"/>
  <c r="AQ24" i="114"/>
  <c r="AH24" i="114"/>
  <c r="V24" i="114"/>
  <c r="R24" i="114"/>
  <c r="T24" i="114" s="1"/>
  <c r="J24" i="114"/>
  <c r="K24" i="114" s="1"/>
  <c r="G24" i="114"/>
  <c r="E24" i="114"/>
  <c r="AQ23" i="114"/>
  <c r="AH23" i="114"/>
  <c r="V23" i="114"/>
  <c r="R23" i="114"/>
  <c r="T23" i="114" s="1"/>
  <c r="J23" i="114"/>
  <c r="I23" i="114" s="1"/>
  <c r="G23" i="114"/>
  <c r="E23" i="114"/>
  <c r="AQ22" i="114"/>
  <c r="AH22" i="114"/>
  <c r="V22" i="114"/>
  <c r="R22" i="114"/>
  <c r="T22" i="114" s="1"/>
  <c r="J22" i="114"/>
  <c r="K22" i="114" s="1"/>
  <c r="G22" i="114"/>
  <c r="E22" i="114"/>
  <c r="AQ21" i="114"/>
  <c r="AH21" i="114"/>
  <c r="R21" i="114"/>
  <c r="S21" i="114" s="1"/>
  <c r="J21" i="114"/>
  <c r="I21" i="114" s="1"/>
  <c r="G21" i="114"/>
  <c r="E21" i="114"/>
  <c r="AQ20" i="114"/>
  <c r="AH20" i="114"/>
  <c r="R20" i="114"/>
  <c r="S20" i="114" s="1"/>
  <c r="J20" i="114"/>
  <c r="K20" i="114" s="1"/>
  <c r="G20" i="114"/>
  <c r="E20" i="114"/>
  <c r="AQ19" i="114"/>
  <c r="AH19" i="114"/>
  <c r="V19" i="114"/>
  <c r="R19" i="114"/>
  <c r="T19" i="114" s="1"/>
  <c r="J19" i="114"/>
  <c r="K19" i="114" s="1"/>
  <c r="G19" i="114"/>
  <c r="E19" i="114"/>
  <c r="AQ18" i="114"/>
  <c r="AH18" i="114"/>
  <c r="V18" i="114"/>
  <c r="R18" i="114"/>
  <c r="S18" i="114" s="1"/>
  <c r="J18" i="114"/>
  <c r="K18" i="114" s="1"/>
  <c r="G18" i="114"/>
  <c r="E18" i="114"/>
  <c r="AQ17" i="114"/>
  <c r="AH17" i="114"/>
  <c r="V17" i="114"/>
  <c r="R17" i="114"/>
  <c r="T17" i="114" s="1"/>
  <c r="J17" i="114"/>
  <c r="K17" i="114" s="1"/>
  <c r="G17" i="114"/>
  <c r="E17" i="114"/>
  <c r="AQ16" i="114"/>
  <c r="AH16" i="114"/>
  <c r="V16" i="114"/>
  <c r="R16" i="114"/>
  <c r="S16" i="114" s="1"/>
  <c r="J16" i="114"/>
  <c r="K16" i="114" s="1"/>
  <c r="G16" i="114"/>
  <c r="E16" i="114"/>
  <c r="AQ15" i="114"/>
  <c r="AH15" i="114"/>
  <c r="V15" i="114"/>
  <c r="R15" i="114"/>
  <c r="T15" i="114" s="1"/>
  <c r="J15" i="114"/>
  <c r="K15" i="114" s="1"/>
  <c r="G15" i="114"/>
  <c r="E15" i="114"/>
  <c r="AQ14" i="114"/>
  <c r="AH14" i="114"/>
  <c r="V14" i="114"/>
  <c r="R14" i="114"/>
  <c r="T14" i="114" s="1"/>
  <c r="J14" i="114"/>
  <c r="I14" i="114" s="1"/>
  <c r="G14" i="114"/>
  <c r="E14" i="114"/>
  <c r="AQ13" i="114"/>
  <c r="AH13" i="114"/>
  <c r="V13" i="114"/>
  <c r="R13" i="114"/>
  <c r="T13" i="114" s="1"/>
  <c r="J13" i="114"/>
  <c r="K13" i="114" s="1"/>
  <c r="G13" i="114"/>
  <c r="E13" i="114"/>
  <c r="AQ12" i="114"/>
  <c r="AH12" i="114"/>
  <c r="V12" i="114"/>
  <c r="R12" i="114"/>
  <c r="T12" i="114" s="1"/>
  <c r="J12" i="114"/>
  <c r="K12" i="114" s="1"/>
  <c r="G12" i="114"/>
  <c r="E12" i="114"/>
  <c r="V11" i="114"/>
  <c r="J11" i="114"/>
  <c r="I11" i="114" s="1"/>
  <c r="G11" i="114"/>
  <c r="E11" i="114"/>
  <c r="AG8" i="114"/>
  <c r="K30" i="114" l="1"/>
  <c r="K33" i="125"/>
  <c r="K25" i="128"/>
  <c r="K24" i="134"/>
  <c r="K25" i="134"/>
  <c r="I22" i="135"/>
  <c r="K16" i="134"/>
  <c r="I21" i="119"/>
  <c r="AI22" i="126"/>
  <c r="T32" i="131"/>
  <c r="S34" i="133"/>
  <c r="S15" i="134"/>
  <c r="I19" i="134"/>
  <c r="K27" i="134"/>
  <c r="AQ35" i="135"/>
  <c r="I32" i="135"/>
  <c r="I31" i="135"/>
  <c r="I30" i="135"/>
  <c r="I29" i="135"/>
  <c r="I28" i="135"/>
  <c r="I24" i="135"/>
  <c r="I25" i="135"/>
  <c r="I26" i="135"/>
  <c r="I27" i="135"/>
  <c r="T20" i="135"/>
  <c r="AI20" i="135"/>
  <c r="T19" i="135"/>
  <c r="AI19" i="135" s="1"/>
  <c r="T18" i="135"/>
  <c r="AI18" i="135" s="1"/>
  <c r="I23" i="135"/>
  <c r="AH35" i="135"/>
  <c r="T17" i="135"/>
  <c r="AI17" i="135" s="1"/>
  <c r="T16" i="135"/>
  <c r="AI16" i="135" s="1"/>
  <c r="T15" i="135"/>
  <c r="AI15" i="135" s="1"/>
  <c r="T14" i="135"/>
  <c r="AI14" i="135" s="1"/>
  <c r="T13" i="135"/>
  <c r="AI13" i="135" s="1"/>
  <c r="T12" i="135"/>
  <c r="AI12" i="135" s="1"/>
  <c r="K15" i="134"/>
  <c r="I23" i="134"/>
  <c r="S25" i="134"/>
  <c r="S27" i="134"/>
  <c r="T33" i="134"/>
  <c r="AI33" i="134" s="1"/>
  <c r="T34" i="134"/>
  <c r="AI13" i="134"/>
  <c r="AI19" i="134"/>
  <c r="I11" i="134"/>
  <c r="I13" i="134"/>
  <c r="S13" i="134"/>
  <c r="K14" i="134"/>
  <c r="S17" i="134"/>
  <c r="K18" i="134"/>
  <c r="K20" i="134"/>
  <c r="K30" i="134"/>
  <c r="AI18" i="134"/>
  <c r="AI22" i="134"/>
  <c r="AI15" i="134"/>
  <c r="S22" i="134"/>
  <c r="AI26" i="134"/>
  <c r="AI34" i="134"/>
  <c r="T32" i="134"/>
  <c r="I32" i="134"/>
  <c r="AI32" i="134"/>
  <c r="T31" i="134"/>
  <c r="AI31" i="134" s="1"/>
  <c r="I31" i="134"/>
  <c r="AI30" i="134"/>
  <c r="AI29" i="134"/>
  <c r="S30" i="134"/>
  <c r="S29" i="134"/>
  <c r="K29" i="134"/>
  <c r="I28" i="134"/>
  <c r="AI28" i="134"/>
  <c r="AI27" i="134"/>
  <c r="AI25" i="134"/>
  <c r="S28" i="134"/>
  <c r="S26" i="134"/>
  <c r="I26" i="134"/>
  <c r="AI24" i="134"/>
  <c r="AI23" i="134"/>
  <c r="S24" i="134"/>
  <c r="AI17" i="134"/>
  <c r="S23" i="134"/>
  <c r="S18" i="134"/>
  <c r="T21" i="134"/>
  <c r="AI21" i="134" s="1"/>
  <c r="AI20" i="134"/>
  <c r="S20" i="134"/>
  <c r="S19" i="134"/>
  <c r="I22" i="134"/>
  <c r="I17" i="134"/>
  <c r="AI16" i="134"/>
  <c r="S16" i="134"/>
  <c r="AH35" i="134"/>
  <c r="AI14" i="134"/>
  <c r="AI12" i="134"/>
  <c r="S14" i="134"/>
  <c r="S12" i="134"/>
  <c r="T27" i="133"/>
  <c r="T28" i="133"/>
  <c r="AI28" i="133" s="1"/>
  <c r="T29" i="133"/>
  <c r="AI29" i="133" s="1"/>
  <c r="T30" i="133"/>
  <c r="T31" i="133"/>
  <c r="T32" i="133"/>
  <c r="K33" i="133"/>
  <c r="K34" i="133"/>
  <c r="AI15" i="133"/>
  <c r="S33" i="133"/>
  <c r="AI27" i="133"/>
  <c r="AI30" i="133"/>
  <c r="AI31" i="133"/>
  <c r="AI19" i="133"/>
  <c r="AI18" i="133"/>
  <c r="I21" i="133"/>
  <c r="S21" i="133"/>
  <c r="T22" i="133"/>
  <c r="AI22" i="133" s="1"/>
  <c r="T23" i="133"/>
  <c r="AI23" i="133" s="1"/>
  <c r="T24" i="133"/>
  <c r="AI24" i="133" s="1"/>
  <c r="T25" i="133"/>
  <c r="AI25" i="133" s="1"/>
  <c r="T26" i="133"/>
  <c r="AI26" i="133" s="1"/>
  <c r="AI34" i="133"/>
  <c r="AI21" i="133"/>
  <c r="AI32" i="133"/>
  <c r="AI33" i="133"/>
  <c r="AI20" i="133"/>
  <c r="AH35" i="133"/>
  <c r="AI14" i="133"/>
  <c r="K34" i="132"/>
  <c r="AI32" i="132"/>
  <c r="S25" i="132"/>
  <c r="S26" i="132"/>
  <c r="S29" i="132"/>
  <c r="S30" i="132"/>
  <c r="K12" i="132"/>
  <c r="K13" i="132"/>
  <c r="K14" i="132"/>
  <c r="K15" i="132"/>
  <c r="K16" i="132"/>
  <c r="S24" i="132"/>
  <c r="AI25" i="132"/>
  <c r="AI26" i="132"/>
  <c r="AI27" i="132"/>
  <c r="S28" i="132"/>
  <c r="AI29" i="132"/>
  <c r="AI30" i="132"/>
  <c r="AI31" i="132"/>
  <c r="K11" i="132"/>
  <c r="K21" i="132"/>
  <c r="I25" i="132"/>
  <c r="I29" i="132"/>
  <c r="AI23" i="132"/>
  <c r="S22" i="132"/>
  <c r="T20" i="132"/>
  <c r="AI20" i="132" s="1"/>
  <c r="K17" i="132"/>
  <c r="I22" i="132"/>
  <c r="S23" i="132"/>
  <c r="AI24" i="132"/>
  <c r="I26" i="132"/>
  <c r="S27" i="132"/>
  <c r="AI28" i="132"/>
  <c r="I30" i="132"/>
  <c r="S31" i="132"/>
  <c r="K33" i="132"/>
  <c r="AH35" i="132"/>
  <c r="I23" i="132"/>
  <c r="I27" i="132"/>
  <c r="I31" i="132"/>
  <c r="I24" i="132"/>
  <c r="I28" i="132"/>
  <c r="I32" i="132"/>
  <c r="AI32" i="131"/>
  <c r="I32" i="131"/>
  <c r="K11" i="131"/>
  <c r="T24" i="131"/>
  <c r="AI24" i="131" s="1"/>
  <c r="I33" i="131"/>
  <c r="I34" i="131"/>
  <c r="K12" i="131"/>
  <c r="K13" i="131"/>
  <c r="K14" i="131"/>
  <c r="K15" i="131"/>
  <c r="K16" i="131"/>
  <c r="K17" i="131"/>
  <c r="AI31" i="131"/>
  <c r="S31" i="131"/>
  <c r="AI29" i="131"/>
  <c r="AI27" i="131"/>
  <c r="AI26" i="131"/>
  <c r="AI23" i="131"/>
  <c r="T30" i="131"/>
  <c r="AI30" i="131" s="1"/>
  <c r="S29" i="131"/>
  <c r="T28" i="131"/>
  <c r="AI28" i="131" s="1"/>
  <c r="S27" i="131"/>
  <c r="S26" i="131"/>
  <c r="T25" i="131"/>
  <c r="AI25" i="131" s="1"/>
  <c r="S23" i="131"/>
  <c r="T22" i="131"/>
  <c r="AI22" i="131" s="1"/>
  <c r="I31" i="131"/>
  <c r="I30" i="131"/>
  <c r="I29" i="131"/>
  <c r="I28" i="131"/>
  <c r="I24" i="131"/>
  <c r="K18" i="131"/>
  <c r="K19" i="131"/>
  <c r="K20" i="131"/>
  <c r="K21" i="131"/>
  <c r="I22" i="131"/>
  <c r="AH35" i="131"/>
  <c r="T12" i="130"/>
  <c r="T13" i="130"/>
  <c r="AI13" i="130" s="1"/>
  <c r="T14" i="130"/>
  <c r="S20" i="130"/>
  <c r="I27" i="130"/>
  <c r="T15" i="130"/>
  <c r="S31" i="130"/>
  <c r="S32" i="130"/>
  <c r="K33" i="130"/>
  <c r="AI19" i="130"/>
  <c r="I34" i="130"/>
  <c r="K24" i="130"/>
  <c r="I29" i="130"/>
  <c r="AI31" i="130"/>
  <c r="AI32" i="130"/>
  <c r="I32" i="130"/>
  <c r="K31" i="130"/>
  <c r="I30" i="130"/>
  <c r="AI30" i="130"/>
  <c r="AI29" i="130"/>
  <c r="S30" i="130"/>
  <c r="S29" i="130"/>
  <c r="I28" i="130"/>
  <c r="AI28" i="130"/>
  <c r="AI27" i="130"/>
  <c r="S28" i="130"/>
  <c r="S27" i="130"/>
  <c r="AI25" i="130"/>
  <c r="I26" i="130"/>
  <c r="I25" i="130"/>
  <c r="AI24" i="130"/>
  <c r="AI17" i="130"/>
  <c r="AI20" i="130"/>
  <c r="S19" i="130"/>
  <c r="T18" i="130"/>
  <c r="AI18" i="130" s="1"/>
  <c r="T16" i="130"/>
  <c r="AI16" i="130" s="1"/>
  <c r="S17" i="130"/>
  <c r="K23" i="130"/>
  <c r="I22" i="130"/>
  <c r="K21" i="130"/>
  <c r="AH35" i="130"/>
  <c r="AI14" i="130"/>
  <c r="AI15" i="130"/>
  <c r="AI12" i="130"/>
  <c r="I31" i="129"/>
  <c r="I30" i="129"/>
  <c r="T17" i="129"/>
  <c r="T18" i="129"/>
  <c r="AI18" i="129" s="1"/>
  <c r="T19" i="129"/>
  <c r="AI19" i="129" s="1"/>
  <c r="T20" i="129"/>
  <c r="AI20" i="129" s="1"/>
  <c r="K33" i="129"/>
  <c r="AI22" i="129"/>
  <c r="AI23" i="129"/>
  <c r="AI24" i="129"/>
  <c r="AI25" i="129"/>
  <c r="AI26" i="129"/>
  <c r="AI27" i="129"/>
  <c r="AI28" i="129"/>
  <c r="AI29" i="129"/>
  <c r="AI30" i="129"/>
  <c r="AI31" i="129"/>
  <c r="AI32" i="129"/>
  <c r="AI17" i="129"/>
  <c r="AH35" i="129"/>
  <c r="T16" i="129"/>
  <c r="AI16" i="129" s="1"/>
  <c r="T15" i="129"/>
  <c r="AI15" i="129" s="1"/>
  <c r="T14" i="129"/>
  <c r="AI14" i="129" s="1"/>
  <c r="T13" i="129"/>
  <c r="AI13" i="129" s="1"/>
  <c r="T12" i="129"/>
  <c r="AI12" i="129" s="1"/>
  <c r="K11" i="128"/>
  <c r="I22" i="128"/>
  <c r="K23" i="128"/>
  <c r="S22" i="128"/>
  <c r="I30" i="128"/>
  <c r="S30" i="128"/>
  <c r="S28" i="128"/>
  <c r="S26" i="128"/>
  <c r="K29" i="128"/>
  <c r="I24" i="128"/>
  <c r="I26" i="128"/>
  <c r="K27" i="128"/>
  <c r="S24" i="128"/>
  <c r="T20" i="128"/>
  <c r="AI20" i="128" s="1"/>
  <c r="T19" i="128"/>
  <c r="AI19" i="128" s="1"/>
  <c r="T31" i="128"/>
  <c r="AI31" i="128" s="1"/>
  <c r="T32" i="128"/>
  <c r="AI32" i="128" s="1"/>
  <c r="K12" i="128"/>
  <c r="K13" i="128"/>
  <c r="K14" i="128"/>
  <c r="K15" i="128"/>
  <c r="K19" i="128"/>
  <c r="K21" i="128"/>
  <c r="S23" i="128"/>
  <c r="S25" i="128"/>
  <c r="S27" i="128"/>
  <c r="S29" i="128"/>
  <c r="I34" i="128"/>
  <c r="T18" i="128"/>
  <c r="AI18" i="128" s="1"/>
  <c r="K20" i="128"/>
  <c r="AI23" i="128"/>
  <c r="AI25" i="128"/>
  <c r="AI27" i="128"/>
  <c r="AI29" i="128"/>
  <c r="K33" i="128"/>
  <c r="AI17" i="128"/>
  <c r="K17" i="128"/>
  <c r="K18" i="128"/>
  <c r="AI22" i="128"/>
  <c r="AI24" i="128"/>
  <c r="AI26" i="128"/>
  <c r="AI28" i="128"/>
  <c r="AI30" i="128"/>
  <c r="K16" i="128"/>
  <c r="AH35" i="128"/>
  <c r="AI16" i="128"/>
  <c r="AI14" i="128"/>
  <c r="AI15" i="128"/>
  <c r="AI12" i="128"/>
  <c r="AI13" i="128"/>
  <c r="I30" i="127"/>
  <c r="I32" i="127"/>
  <c r="K21" i="127"/>
  <c r="S28" i="127"/>
  <c r="K31" i="127"/>
  <c r="T17" i="127"/>
  <c r="I28" i="127"/>
  <c r="S30" i="127"/>
  <c r="K34" i="127"/>
  <c r="K26" i="127"/>
  <c r="K29" i="127"/>
  <c r="K22" i="127"/>
  <c r="S26" i="127"/>
  <c r="S27" i="127"/>
  <c r="S29" i="127"/>
  <c r="S31" i="127"/>
  <c r="K12" i="127"/>
  <c r="K13" i="127"/>
  <c r="K14" i="127"/>
  <c r="I24" i="127"/>
  <c r="K11" i="127"/>
  <c r="T14" i="127"/>
  <c r="AI14" i="127" s="1"/>
  <c r="S22" i="127"/>
  <c r="S23" i="127"/>
  <c r="K15" i="127"/>
  <c r="K16" i="127"/>
  <c r="K25" i="127"/>
  <c r="AI32" i="127"/>
  <c r="AI31" i="127"/>
  <c r="AI30" i="127"/>
  <c r="AI29" i="127"/>
  <c r="K33" i="127"/>
  <c r="AI28" i="127"/>
  <c r="AI27" i="127"/>
  <c r="AI26" i="127"/>
  <c r="AI25" i="127"/>
  <c r="S24" i="127"/>
  <c r="S25" i="127"/>
  <c r="I27" i="127"/>
  <c r="AI24" i="127"/>
  <c r="AI23" i="127"/>
  <c r="AI22" i="127"/>
  <c r="AI19" i="127"/>
  <c r="AI18" i="127"/>
  <c r="AI17" i="127"/>
  <c r="S19" i="127"/>
  <c r="S20" i="127"/>
  <c r="AI20" i="127"/>
  <c r="S18" i="127"/>
  <c r="I23" i="127"/>
  <c r="K18" i="127"/>
  <c r="K20" i="127"/>
  <c r="K19" i="127"/>
  <c r="K17" i="127"/>
  <c r="AI16" i="127"/>
  <c r="S16" i="127"/>
  <c r="AI15" i="127"/>
  <c r="AH35" i="127"/>
  <c r="S15" i="127"/>
  <c r="T13" i="127"/>
  <c r="AI13" i="127" s="1"/>
  <c r="T12" i="127"/>
  <c r="AI12" i="127" s="1"/>
  <c r="I34" i="126"/>
  <c r="I33" i="126"/>
  <c r="T29" i="126"/>
  <c r="AI29" i="126" s="1"/>
  <c r="K11" i="126"/>
  <c r="K21" i="126"/>
  <c r="K22" i="126"/>
  <c r="T31" i="126"/>
  <c r="AI31" i="126" s="1"/>
  <c r="T27" i="126"/>
  <c r="AI27" i="126" s="1"/>
  <c r="AI25" i="126"/>
  <c r="AI18" i="126"/>
  <c r="T24" i="126"/>
  <c r="AI24" i="126" s="1"/>
  <c r="T26" i="126"/>
  <c r="AI26" i="126" s="1"/>
  <c r="T28" i="126"/>
  <c r="AI28" i="126" s="1"/>
  <c r="T30" i="126"/>
  <c r="AI30" i="126" s="1"/>
  <c r="T32" i="126"/>
  <c r="AI32" i="126" s="1"/>
  <c r="K24" i="126"/>
  <c r="K26" i="126"/>
  <c r="K28" i="126"/>
  <c r="K30" i="126"/>
  <c r="K32" i="126"/>
  <c r="K25" i="126"/>
  <c r="K27" i="126"/>
  <c r="K29" i="126"/>
  <c r="K31" i="126"/>
  <c r="AI23" i="126"/>
  <c r="S23" i="126"/>
  <c r="S22" i="126"/>
  <c r="S20" i="126"/>
  <c r="AI19" i="126"/>
  <c r="AI17" i="126"/>
  <c r="K23" i="126"/>
  <c r="K12" i="126"/>
  <c r="K13" i="126"/>
  <c r="K14" i="126"/>
  <c r="K15" i="126"/>
  <c r="K16" i="126"/>
  <c r="K17" i="126"/>
  <c r="K18" i="126"/>
  <c r="K19" i="126"/>
  <c r="K20" i="126"/>
  <c r="AI20" i="126"/>
  <c r="AI16" i="126"/>
  <c r="AH35" i="126"/>
  <c r="AI15" i="126"/>
  <c r="AI14" i="126"/>
  <c r="AI13" i="126"/>
  <c r="AI12" i="126"/>
  <c r="AI30" i="125"/>
  <c r="K34" i="125"/>
  <c r="AI26" i="125"/>
  <c r="AI22" i="125"/>
  <c r="I21" i="125"/>
  <c r="AI23" i="125"/>
  <c r="AI27" i="125"/>
  <c r="AI31" i="125"/>
  <c r="S33" i="125"/>
  <c r="AI34" i="125"/>
  <c r="AI21" i="125"/>
  <c r="T18" i="125"/>
  <c r="AI18" i="125" s="1"/>
  <c r="T19" i="125"/>
  <c r="AI19" i="125" s="1"/>
  <c r="T20" i="125"/>
  <c r="AI20" i="125" s="1"/>
  <c r="AI33" i="125"/>
  <c r="T16" i="125"/>
  <c r="AI16" i="125" s="1"/>
  <c r="T17" i="125"/>
  <c r="AI17" i="125" s="1"/>
  <c r="AH35" i="125"/>
  <c r="T15" i="125"/>
  <c r="AI15" i="125" s="1"/>
  <c r="T14" i="125"/>
  <c r="AI14" i="125" s="1"/>
  <c r="R35" i="125"/>
  <c r="T13" i="125"/>
  <c r="AI13" i="125" s="1"/>
  <c r="T12" i="125"/>
  <c r="AI12" i="125" s="1"/>
  <c r="T11" i="125"/>
  <c r="AI11" i="125" s="1"/>
  <c r="I28" i="124"/>
  <c r="T30" i="124"/>
  <c r="S31" i="124"/>
  <c r="I30" i="124"/>
  <c r="AI15" i="124"/>
  <c r="S25" i="124"/>
  <c r="AI14" i="124"/>
  <c r="AI28" i="124"/>
  <c r="AI13" i="124"/>
  <c r="I24" i="124"/>
  <c r="I26" i="124"/>
  <c r="AI31" i="124"/>
  <c r="AI27" i="124"/>
  <c r="K15" i="124"/>
  <c r="K16" i="124"/>
  <c r="K17" i="124"/>
  <c r="K19" i="124"/>
  <c r="K20" i="124"/>
  <c r="K11" i="124"/>
  <c r="AI20" i="124"/>
  <c r="I21" i="124"/>
  <c r="I22" i="124"/>
  <c r="T23" i="124"/>
  <c r="AI23" i="124" s="1"/>
  <c r="AI25" i="124"/>
  <c r="S29" i="124"/>
  <c r="I33" i="124"/>
  <c r="K12" i="124"/>
  <c r="K13" i="124"/>
  <c r="K14" i="124"/>
  <c r="K18" i="124"/>
  <c r="T26" i="124"/>
  <c r="AI26" i="124" s="1"/>
  <c r="S27" i="124"/>
  <c r="T22" i="124"/>
  <c r="AI22" i="124" s="1"/>
  <c r="AI29" i="124"/>
  <c r="AI30" i="124"/>
  <c r="AI24" i="124"/>
  <c r="AI32" i="124"/>
  <c r="I23" i="124"/>
  <c r="I27" i="124"/>
  <c r="I31" i="124"/>
  <c r="I34" i="124"/>
  <c r="AI16" i="124"/>
  <c r="AI17" i="124"/>
  <c r="AI18" i="124"/>
  <c r="AI19" i="124"/>
  <c r="S24" i="124"/>
  <c r="I25" i="124"/>
  <c r="S28" i="124"/>
  <c r="I29" i="124"/>
  <c r="S32" i="124"/>
  <c r="I32" i="124"/>
  <c r="AH35" i="124"/>
  <c r="AI12" i="124"/>
  <c r="T12" i="123"/>
  <c r="T15" i="123"/>
  <c r="T16" i="123"/>
  <c r="AI33" i="123"/>
  <c r="AI34" i="123"/>
  <c r="AI28" i="123"/>
  <c r="AI32" i="123"/>
  <c r="AI24" i="123"/>
  <c r="T20" i="123"/>
  <c r="AI20" i="123" s="1"/>
  <c r="T19" i="123"/>
  <c r="AI19" i="123" s="1"/>
  <c r="T17" i="123"/>
  <c r="AI17" i="123" s="1"/>
  <c r="T18" i="123"/>
  <c r="AI18" i="123" s="1"/>
  <c r="T21" i="123"/>
  <c r="AI21" i="123" s="1"/>
  <c r="K21" i="123"/>
  <c r="AI25" i="123"/>
  <c r="AI29" i="123"/>
  <c r="K33" i="123"/>
  <c r="I34" i="123"/>
  <c r="S34" i="123"/>
  <c r="S33" i="123"/>
  <c r="AI16" i="123"/>
  <c r="AI15" i="123"/>
  <c r="T13" i="123"/>
  <c r="AI13" i="123" s="1"/>
  <c r="T14" i="123"/>
  <c r="AI14" i="123" s="1"/>
  <c r="AI12" i="123"/>
  <c r="AH35" i="123"/>
  <c r="AQ35" i="123"/>
  <c r="K11" i="122"/>
  <c r="AI30" i="122"/>
  <c r="S26" i="122"/>
  <c r="S25" i="122"/>
  <c r="K21" i="122"/>
  <c r="S29" i="122"/>
  <c r="S30" i="122"/>
  <c r="T31" i="122"/>
  <c r="AI31" i="122" s="1"/>
  <c r="T20" i="122"/>
  <c r="AI20" i="122" s="1"/>
  <c r="AI26" i="122"/>
  <c r="AI27" i="122"/>
  <c r="I22" i="122"/>
  <c r="AI23" i="122"/>
  <c r="AI22" i="122"/>
  <c r="S22" i="122"/>
  <c r="I25" i="122"/>
  <c r="I29" i="122"/>
  <c r="I26" i="122"/>
  <c r="I30" i="122"/>
  <c r="K33" i="122"/>
  <c r="I31" i="122"/>
  <c r="AI32" i="122"/>
  <c r="I34" i="122"/>
  <c r="S23" i="122"/>
  <c r="AI24" i="122"/>
  <c r="S27" i="122"/>
  <c r="AI28" i="122"/>
  <c r="K12" i="122"/>
  <c r="K13" i="122"/>
  <c r="K14" i="122"/>
  <c r="K15" i="122"/>
  <c r="K16" i="122"/>
  <c r="K17" i="122"/>
  <c r="K18" i="122"/>
  <c r="K19" i="122"/>
  <c r="K20" i="122"/>
  <c r="I23" i="122"/>
  <c r="S24" i="122"/>
  <c r="AI25" i="122"/>
  <c r="I27" i="122"/>
  <c r="S28" i="122"/>
  <c r="AI29" i="122"/>
  <c r="S32" i="122"/>
  <c r="I24" i="122"/>
  <c r="I28" i="122"/>
  <c r="I32" i="122"/>
  <c r="AH35" i="122"/>
  <c r="I31" i="121"/>
  <c r="T26" i="121"/>
  <c r="AI26" i="121" s="1"/>
  <c r="AI25" i="121"/>
  <c r="S22" i="121"/>
  <c r="T23" i="121"/>
  <c r="AI23" i="121" s="1"/>
  <c r="I27" i="121"/>
  <c r="I29" i="121"/>
  <c r="I30" i="121"/>
  <c r="T30" i="121"/>
  <c r="AI30" i="121" s="1"/>
  <c r="T31" i="121"/>
  <c r="AI31" i="121" s="1"/>
  <c r="T27" i="121"/>
  <c r="AI27" i="121" s="1"/>
  <c r="AI22" i="121"/>
  <c r="I23" i="121"/>
  <c r="I22" i="121"/>
  <c r="AI28" i="121"/>
  <c r="S25" i="121"/>
  <c r="S28" i="121"/>
  <c r="T29" i="121"/>
  <c r="AI29" i="121" s="1"/>
  <c r="AH35" i="121"/>
  <c r="K12" i="121"/>
  <c r="K13" i="121"/>
  <c r="K14" i="121"/>
  <c r="K15" i="121"/>
  <c r="K16" i="121"/>
  <c r="K17" i="121"/>
  <c r="K18" i="121"/>
  <c r="K19" i="121"/>
  <c r="K20" i="121"/>
  <c r="I24" i="121"/>
  <c r="T24" i="121"/>
  <c r="AI24" i="121" s="1"/>
  <c r="I28" i="121"/>
  <c r="I32" i="121"/>
  <c r="T32" i="121"/>
  <c r="AI32" i="121" s="1"/>
  <c r="I33" i="121"/>
  <c r="I34" i="121"/>
  <c r="K11" i="121"/>
  <c r="K21" i="120"/>
  <c r="I22" i="120"/>
  <c r="I23" i="120"/>
  <c r="I24" i="120"/>
  <c r="I25" i="120"/>
  <c r="I26" i="120"/>
  <c r="I27" i="120"/>
  <c r="I28" i="120"/>
  <c r="I29" i="120"/>
  <c r="I30" i="120"/>
  <c r="I31" i="120"/>
  <c r="I32" i="120"/>
  <c r="I33" i="120"/>
  <c r="AH35" i="120"/>
  <c r="T12" i="120"/>
  <c r="AI12" i="120" s="1"/>
  <c r="T13" i="120"/>
  <c r="AI13" i="120" s="1"/>
  <c r="T14" i="120"/>
  <c r="AI14" i="120" s="1"/>
  <c r="T15" i="120"/>
  <c r="AI15" i="120" s="1"/>
  <c r="T16" i="120"/>
  <c r="AI16" i="120" s="1"/>
  <c r="T17" i="120"/>
  <c r="AI17" i="120" s="1"/>
  <c r="T18" i="120"/>
  <c r="AI18" i="120" s="1"/>
  <c r="T19" i="120"/>
  <c r="AI19" i="120" s="1"/>
  <c r="T20" i="120"/>
  <c r="AI20" i="120" s="1"/>
  <c r="AI34" i="119"/>
  <c r="S34" i="119"/>
  <c r="S33" i="119"/>
  <c r="I34" i="119"/>
  <c r="K33" i="119"/>
  <c r="AI32" i="119"/>
  <c r="AI25" i="119"/>
  <c r="T13" i="119"/>
  <c r="AI13" i="119" s="1"/>
  <c r="T14" i="119"/>
  <c r="AI14" i="119" s="1"/>
  <c r="AI28" i="119"/>
  <c r="AI29" i="119"/>
  <c r="AI24" i="119"/>
  <c r="S21" i="119"/>
  <c r="AI21" i="119"/>
  <c r="T20" i="119"/>
  <c r="AI20" i="119" s="1"/>
  <c r="T19" i="119"/>
  <c r="AI19" i="119" s="1"/>
  <c r="T18" i="119"/>
  <c r="AI18" i="119" s="1"/>
  <c r="T17" i="119"/>
  <c r="AI17" i="119" s="1"/>
  <c r="AH35" i="119"/>
  <c r="T12" i="119"/>
  <c r="AI12" i="119" s="1"/>
  <c r="T16" i="119"/>
  <c r="AI16" i="119" s="1"/>
  <c r="T15" i="119"/>
  <c r="AI15" i="119" s="1"/>
  <c r="S32" i="114"/>
  <c r="I32" i="114"/>
  <c r="K31" i="114"/>
  <c r="S31" i="114"/>
  <c r="S30" i="114"/>
  <c r="S29" i="114"/>
  <c r="S28" i="114"/>
  <c r="AI23" i="114"/>
  <c r="I12" i="114"/>
  <c r="I13" i="114"/>
  <c r="I15" i="114"/>
  <c r="T18" i="114"/>
  <c r="I33" i="114"/>
  <c r="AI12" i="114"/>
  <c r="I34" i="114"/>
  <c r="K14" i="114"/>
  <c r="T20" i="114"/>
  <c r="AI29" i="114"/>
  <c r="AI31" i="114"/>
  <c r="K11" i="114"/>
  <c r="AI15" i="114"/>
  <c r="T16" i="114"/>
  <c r="AI16" i="114" s="1"/>
  <c r="AI24" i="114"/>
  <c r="AI28" i="114"/>
  <c r="AI30" i="114"/>
  <c r="AI32" i="114"/>
  <c r="AG8" i="122"/>
  <c r="AG8" i="132"/>
  <c r="AG8" i="128"/>
  <c r="AG8" i="131"/>
  <c r="Q35" i="124"/>
  <c r="Q35" i="127"/>
  <c r="R35" i="135"/>
  <c r="T11" i="135"/>
  <c r="AI11" i="135" s="1"/>
  <c r="S11" i="135"/>
  <c r="AI22" i="135"/>
  <c r="AI23" i="135"/>
  <c r="AI24" i="135"/>
  <c r="AI25" i="135"/>
  <c r="AI26" i="135"/>
  <c r="AI27" i="135"/>
  <c r="AI28" i="135"/>
  <c r="AI29" i="135"/>
  <c r="AI30" i="135"/>
  <c r="AI31" i="135"/>
  <c r="AI32" i="135"/>
  <c r="I11" i="135"/>
  <c r="I12" i="135"/>
  <c r="I13" i="135"/>
  <c r="I14" i="135"/>
  <c r="I15" i="135"/>
  <c r="I16" i="135"/>
  <c r="I17" i="135"/>
  <c r="I18" i="135"/>
  <c r="I19" i="135"/>
  <c r="I20" i="135"/>
  <c r="T21" i="135"/>
  <c r="AI21" i="135" s="1"/>
  <c r="T33" i="135"/>
  <c r="AI33" i="135" s="1"/>
  <c r="T34" i="135"/>
  <c r="AI34" i="135" s="1"/>
  <c r="S22" i="135"/>
  <c r="S23" i="135"/>
  <c r="S24" i="135"/>
  <c r="S25" i="135"/>
  <c r="S26" i="135"/>
  <c r="S27" i="135"/>
  <c r="S28" i="135"/>
  <c r="S29" i="135"/>
  <c r="S30" i="135"/>
  <c r="S31" i="135"/>
  <c r="S32" i="135"/>
  <c r="Q35" i="135"/>
  <c r="R35" i="134"/>
  <c r="S11" i="134"/>
  <c r="T11" i="134"/>
  <c r="AQ11" i="134"/>
  <c r="AQ35" i="134" s="1"/>
  <c r="K21" i="134"/>
  <c r="K33" i="134"/>
  <c r="K34" i="134"/>
  <c r="AG8" i="134"/>
  <c r="Q35" i="134"/>
  <c r="AI13" i="133"/>
  <c r="AI17" i="133"/>
  <c r="AI12" i="133"/>
  <c r="AI16" i="133"/>
  <c r="I11" i="133"/>
  <c r="I12" i="133"/>
  <c r="S12" i="133"/>
  <c r="I13" i="133"/>
  <c r="S13" i="133"/>
  <c r="I14" i="133"/>
  <c r="S14" i="133"/>
  <c r="I15" i="133"/>
  <c r="S15" i="133"/>
  <c r="I16" i="133"/>
  <c r="S16" i="133"/>
  <c r="I17" i="133"/>
  <c r="S17" i="133"/>
  <c r="I18" i="133"/>
  <c r="S18" i="133"/>
  <c r="I19" i="133"/>
  <c r="S19" i="133"/>
  <c r="I20" i="133"/>
  <c r="S20" i="133"/>
  <c r="K22" i="133"/>
  <c r="K23" i="133"/>
  <c r="K24" i="133"/>
  <c r="K25" i="133"/>
  <c r="K26" i="133"/>
  <c r="K27" i="133"/>
  <c r="K28" i="133"/>
  <c r="K29" i="133"/>
  <c r="K30" i="133"/>
  <c r="K31" i="133"/>
  <c r="K32" i="133"/>
  <c r="AQ11" i="133"/>
  <c r="AQ35" i="133" s="1"/>
  <c r="R11" i="133"/>
  <c r="AG8" i="133"/>
  <c r="AI12" i="132"/>
  <c r="AI13" i="132"/>
  <c r="AI14" i="132"/>
  <c r="AI15" i="132"/>
  <c r="AI16" i="132"/>
  <c r="AI17" i="132"/>
  <c r="AI18" i="132"/>
  <c r="AI19" i="132"/>
  <c r="R35" i="132"/>
  <c r="T11" i="132"/>
  <c r="AI11" i="132" s="1"/>
  <c r="S11" i="132"/>
  <c r="S12" i="132"/>
  <c r="S13" i="132"/>
  <c r="S14" i="132"/>
  <c r="S15" i="132"/>
  <c r="S16" i="132"/>
  <c r="S17" i="132"/>
  <c r="S18" i="132"/>
  <c r="S19" i="132"/>
  <c r="T21" i="132"/>
  <c r="AI21" i="132" s="1"/>
  <c r="T33" i="132"/>
  <c r="AI33" i="132" s="1"/>
  <c r="T34" i="132"/>
  <c r="AI34" i="132" s="1"/>
  <c r="AQ11" i="132"/>
  <c r="AQ35" i="132" s="1"/>
  <c r="Q35" i="132"/>
  <c r="R35" i="131"/>
  <c r="T11" i="131"/>
  <c r="AI11" i="131" s="1"/>
  <c r="S11" i="131"/>
  <c r="AI20" i="131"/>
  <c r="AI12" i="131"/>
  <c r="AI13" i="131"/>
  <c r="AI14" i="131"/>
  <c r="AI15" i="131"/>
  <c r="AI16" i="131"/>
  <c r="AI17" i="131"/>
  <c r="AI18" i="131"/>
  <c r="AI19" i="131"/>
  <c r="S12" i="131"/>
  <c r="S13" i="131"/>
  <c r="S14" i="131"/>
  <c r="S15" i="131"/>
  <c r="S16" i="131"/>
  <c r="S17" i="131"/>
  <c r="S18" i="131"/>
  <c r="S19" i="131"/>
  <c r="S20" i="131"/>
  <c r="T21" i="131"/>
  <c r="AI21" i="131" s="1"/>
  <c r="T33" i="131"/>
  <c r="AI33" i="131" s="1"/>
  <c r="T34" i="131"/>
  <c r="AI34" i="131" s="1"/>
  <c r="AQ11" i="131"/>
  <c r="AQ35" i="131" s="1"/>
  <c r="Q35" i="131"/>
  <c r="R35" i="130"/>
  <c r="T11" i="130"/>
  <c r="AI11" i="130" s="1"/>
  <c r="S11" i="130"/>
  <c r="AI22" i="130"/>
  <c r="AI26" i="130"/>
  <c r="AI23" i="130"/>
  <c r="I11" i="130"/>
  <c r="I12" i="130"/>
  <c r="I13" i="130"/>
  <c r="I14" i="130"/>
  <c r="I15" i="130"/>
  <c r="I16" i="130"/>
  <c r="I17" i="130"/>
  <c r="I18" i="130"/>
  <c r="I19" i="130"/>
  <c r="I20" i="130"/>
  <c r="T21" i="130"/>
  <c r="AI21" i="130" s="1"/>
  <c r="T33" i="130"/>
  <c r="AI33" i="130" s="1"/>
  <c r="T34" i="130"/>
  <c r="AI34" i="130" s="1"/>
  <c r="AQ11" i="130"/>
  <c r="AQ35" i="130" s="1"/>
  <c r="S22" i="130"/>
  <c r="S23" i="130"/>
  <c r="S24" i="130"/>
  <c r="S25" i="130"/>
  <c r="S26" i="130"/>
  <c r="Q35" i="130"/>
  <c r="R35" i="129"/>
  <c r="T11" i="129"/>
  <c r="S11" i="129"/>
  <c r="I11" i="129"/>
  <c r="I12" i="129"/>
  <c r="I13" i="129"/>
  <c r="I14" i="129"/>
  <c r="I15" i="129"/>
  <c r="I16" i="129"/>
  <c r="I17" i="129"/>
  <c r="I18" i="129"/>
  <c r="I19" i="129"/>
  <c r="I20" i="129"/>
  <c r="T21" i="129"/>
  <c r="AI21" i="129" s="1"/>
  <c r="T33" i="129"/>
  <c r="AI33" i="129" s="1"/>
  <c r="T34" i="129"/>
  <c r="AI34" i="129" s="1"/>
  <c r="AQ11" i="129"/>
  <c r="AQ35" i="129" s="1"/>
  <c r="S22" i="129"/>
  <c r="S23" i="129"/>
  <c r="S24" i="129"/>
  <c r="S25" i="129"/>
  <c r="S26" i="129"/>
  <c r="S27" i="129"/>
  <c r="S28" i="129"/>
  <c r="S29" i="129"/>
  <c r="S30" i="129"/>
  <c r="S31" i="129"/>
  <c r="S32" i="129"/>
  <c r="Q35" i="129"/>
  <c r="R35" i="128"/>
  <c r="T11" i="128"/>
  <c r="S11" i="128"/>
  <c r="S12" i="128"/>
  <c r="S13" i="128"/>
  <c r="S14" i="128"/>
  <c r="S15" i="128"/>
  <c r="S16" i="128"/>
  <c r="S17" i="128"/>
  <c r="T21" i="128"/>
  <c r="AI21" i="128" s="1"/>
  <c r="T33" i="128"/>
  <c r="AI33" i="128" s="1"/>
  <c r="T34" i="128"/>
  <c r="AI34" i="128" s="1"/>
  <c r="AQ11" i="128"/>
  <c r="AQ35" i="128" s="1"/>
  <c r="R35" i="127"/>
  <c r="T11" i="127"/>
  <c r="AI11" i="127" s="1"/>
  <c r="S11" i="127"/>
  <c r="T21" i="127"/>
  <c r="AI21" i="127" s="1"/>
  <c r="T33" i="127"/>
  <c r="AI33" i="127" s="1"/>
  <c r="T34" i="127"/>
  <c r="AI34" i="127" s="1"/>
  <c r="AQ11" i="127"/>
  <c r="AQ35" i="127" s="1"/>
  <c r="R35" i="126"/>
  <c r="T11" i="126"/>
  <c r="S11" i="126"/>
  <c r="S12" i="126"/>
  <c r="S13" i="126"/>
  <c r="S14" i="126"/>
  <c r="S15" i="126"/>
  <c r="S16" i="126"/>
  <c r="S17" i="126"/>
  <c r="S18" i="126"/>
  <c r="S19" i="126"/>
  <c r="T21" i="126"/>
  <c r="AI21" i="126" s="1"/>
  <c r="T33" i="126"/>
  <c r="AI33" i="126" s="1"/>
  <c r="T34" i="126"/>
  <c r="AI34" i="126" s="1"/>
  <c r="AQ11" i="126"/>
  <c r="AQ35" i="126" s="1"/>
  <c r="Q35" i="126"/>
  <c r="AI28" i="125"/>
  <c r="AI25" i="125"/>
  <c r="AI29" i="125"/>
  <c r="AI24" i="125"/>
  <c r="AI32" i="125"/>
  <c r="I11" i="125"/>
  <c r="S11" i="125"/>
  <c r="I12" i="125"/>
  <c r="I13" i="125"/>
  <c r="I14" i="125"/>
  <c r="I15" i="125"/>
  <c r="I16" i="125"/>
  <c r="I17" i="125"/>
  <c r="I18" i="125"/>
  <c r="I19" i="125"/>
  <c r="I20" i="125"/>
  <c r="K22" i="125"/>
  <c r="K23" i="125"/>
  <c r="K24" i="125"/>
  <c r="K25" i="125"/>
  <c r="K26" i="125"/>
  <c r="K27" i="125"/>
  <c r="K28" i="125"/>
  <c r="K29" i="125"/>
  <c r="K30" i="125"/>
  <c r="K31" i="125"/>
  <c r="K32" i="125"/>
  <c r="AQ11" i="125"/>
  <c r="AQ35" i="125" s="1"/>
  <c r="AG8" i="125"/>
  <c r="S22" i="125"/>
  <c r="S23" i="125"/>
  <c r="S24" i="125"/>
  <c r="S25" i="125"/>
  <c r="S26" i="125"/>
  <c r="S27" i="125"/>
  <c r="S28" i="125"/>
  <c r="S29" i="125"/>
  <c r="S30" i="125"/>
  <c r="S31" i="125"/>
  <c r="S32" i="125"/>
  <c r="R35" i="124"/>
  <c r="T11" i="124"/>
  <c r="S11" i="124"/>
  <c r="S12" i="124"/>
  <c r="S13" i="124"/>
  <c r="S14" i="124"/>
  <c r="S15" i="124"/>
  <c r="S16" i="124"/>
  <c r="S17" i="124"/>
  <c r="S18" i="124"/>
  <c r="S19" i="124"/>
  <c r="S20" i="124"/>
  <c r="T21" i="124"/>
  <c r="AI21" i="124" s="1"/>
  <c r="T33" i="124"/>
  <c r="AI33" i="124" s="1"/>
  <c r="T34" i="124"/>
  <c r="AI34" i="124" s="1"/>
  <c r="AQ11" i="124"/>
  <c r="AQ35" i="124" s="1"/>
  <c r="AI23" i="123"/>
  <c r="AI27" i="123"/>
  <c r="AI31" i="123"/>
  <c r="AI22" i="123"/>
  <c r="AI26" i="123"/>
  <c r="AI30" i="123"/>
  <c r="R35" i="123"/>
  <c r="T11" i="123"/>
  <c r="S11" i="123"/>
  <c r="I11" i="123"/>
  <c r="I12" i="123"/>
  <c r="I13" i="123"/>
  <c r="I14" i="123"/>
  <c r="I15" i="123"/>
  <c r="I16" i="123"/>
  <c r="I17" i="123"/>
  <c r="I18" i="123"/>
  <c r="I19" i="123"/>
  <c r="I20" i="123"/>
  <c r="K22" i="123"/>
  <c r="K23" i="123"/>
  <c r="K24" i="123"/>
  <c r="K25" i="123"/>
  <c r="K26" i="123"/>
  <c r="K27" i="123"/>
  <c r="K28" i="123"/>
  <c r="K29" i="123"/>
  <c r="K30" i="123"/>
  <c r="K31" i="123"/>
  <c r="K32" i="123"/>
  <c r="AP35" i="123"/>
  <c r="AG8" i="123"/>
  <c r="S22" i="123"/>
  <c r="S23" i="123"/>
  <c r="S24" i="123"/>
  <c r="S25" i="123"/>
  <c r="S26" i="123"/>
  <c r="S27" i="123"/>
  <c r="S28" i="123"/>
  <c r="S29" i="123"/>
  <c r="S30" i="123"/>
  <c r="S31" i="123"/>
  <c r="S32" i="123"/>
  <c r="Q35" i="123"/>
  <c r="AI12" i="122"/>
  <c r="AI13" i="122"/>
  <c r="AI14" i="122"/>
  <c r="AI15" i="122"/>
  <c r="AI16" i="122"/>
  <c r="AI17" i="122"/>
  <c r="AI18" i="122"/>
  <c r="AI19" i="122"/>
  <c r="R35" i="122"/>
  <c r="T11" i="122"/>
  <c r="AI11" i="122" s="1"/>
  <c r="S11" i="122"/>
  <c r="S12" i="122"/>
  <c r="S13" i="122"/>
  <c r="S14" i="122"/>
  <c r="S15" i="122"/>
  <c r="S16" i="122"/>
  <c r="S17" i="122"/>
  <c r="S18" i="122"/>
  <c r="S19" i="122"/>
  <c r="T21" i="122"/>
  <c r="AI21" i="122" s="1"/>
  <c r="T33" i="122"/>
  <c r="AI33" i="122" s="1"/>
  <c r="T34" i="122"/>
  <c r="AI34" i="122" s="1"/>
  <c r="AQ11" i="122"/>
  <c r="AQ35" i="122" s="1"/>
  <c r="Q35" i="122"/>
  <c r="AI20" i="121"/>
  <c r="AI12" i="121"/>
  <c r="AI13" i="121"/>
  <c r="AI14" i="121"/>
  <c r="AI15" i="121"/>
  <c r="AI16" i="121"/>
  <c r="AI17" i="121"/>
  <c r="AI18" i="121"/>
  <c r="AI19" i="121"/>
  <c r="S12" i="121"/>
  <c r="S13" i="121"/>
  <c r="S14" i="121"/>
  <c r="S15" i="121"/>
  <c r="S16" i="121"/>
  <c r="S17" i="121"/>
  <c r="S18" i="121"/>
  <c r="S19" i="121"/>
  <c r="S20" i="121"/>
  <c r="T21" i="121"/>
  <c r="AI21" i="121" s="1"/>
  <c r="T33" i="121"/>
  <c r="AI33" i="121" s="1"/>
  <c r="T34" i="121"/>
  <c r="AI34" i="121" s="1"/>
  <c r="R11" i="121"/>
  <c r="AQ11" i="121"/>
  <c r="AQ35" i="121" s="1"/>
  <c r="R35" i="120"/>
  <c r="T11" i="120"/>
  <c r="AI11" i="120" s="1"/>
  <c r="S11" i="120"/>
  <c r="AI22" i="120"/>
  <c r="AI23" i="120"/>
  <c r="AI24" i="120"/>
  <c r="AI25" i="120"/>
  <c r="AI26" i="120"/>
  <c r="AI27" i="120"/>
  <c r="AI28" i="120"/>
  <c r="AI29" i="120"/>
  <c r="AI30" i="120"/>
  <c r="AI31" i="120"/>
  <c r="AI32" i="120"/>
  <c r="AQ11" i="120"/>
  <c r="AQ35" i="120" s="1"/>
  <c r="I11" i="120"/>
  <c r="I12" i="120"/>
  <c r="I13" i="120"/>
  <c r="I14" i="120"/>
  <c r="I15" i="120"/>
  <c r="I16" i="120"/>
  <c r="I17" i="120"/>
  <c r="I18" i="120"/>
  <c r="I19" i="120"/>
  <c r="I20" i="120"/>
  <c r="T21" i="120"/>
  <c r="AI21" i="120" s="1"/>
  <c r="T33" i="120"/>
  <c r="AI33" i="120" s="1"/>
  <c r="T34" i="120"/>
  <c r="AI34" i="120" s="1"/>
  <c r="S22" i="120"/>
  <c r="S23" i="120"/>
  <c r="S24" i="120"/>
  <c r="S25" i="120"/>
  <c r="S26" i="120"/>
  <c r="S27" i="120"/>
  <c r="S28" i="120"/>
  <c r="S29" i="120"/>
  <c r="S30" i="120"/>
  <c r="S31" i="120"/>
  <c r="S32" i="120"/>
  <c r="Q35" i="120"/>
  <c r="AI23" i="119"/>
  <c r="AI27" i="119"/>
  <c r="AI31" i="119"/>
  <c r="AI22" i="119"/>
  <c r="AI26" i="119"/>
  <c r="AI30" i="119"/>
  <c r="AQ11" i="119"/>
  <c r="AQ35" i="119" s="1"/>
  <c r="R11" i="119"/>
  <c r="I11" i="119"/>
  <c r="I12" i="119"/>
  <c r="I13" i="119"/>
  <c r="I14" i="119"/>
  <c r="I15" i="119"/>
  <c r="I16" i="119"/>
  <c r="I17" i="119"/>
  <c r="I18" i="119"/>
  <c r="I19" i="119"/>
  <c r="I20" i="119"/>
  <c r="K22" i="119"/>
  <c r="K23" i="119"/>
  <c r="K24" i="119"/>
  <c r="K25" i="119"/>
  <c r="K26" i="119"/>
  <c r="K27" i="119"/>
  <c r="K28" i="119"/>
  <c r="K29" i="119"/>
  <c r="K30" i="119"/>
  <c r="K31" i="119"/>
  <c r="K32" i="119"/>
  <c r="S22" i="119"/>
  <c r="S23" i="119"/>
  <c r="S24" i="119"/>
  <c r="S25" i="119"/>
  <c r="S26" i="119"/>
  <c r="S27" i="119"/>
  <c r="S28" i="119"/>
  <c r="S29" i="119"/>
  <c r="S30" i="119"/>
  <c r="S31" i="119"/>
  <c r="S32" i="119"/>
  <c r="AI14" i="114"/>
  <c r="AI17" i="114"/>
  <c r="AI18" i="114"/>
  <c r="AI25" i="114"/>
  <c r="AI13" i="114"/>
  <c r="AI19" i="114"/>
  <c r="AI22" i="114"/>
  <c r="AI26" i="114"/>
  <c r="S12" i="114"/>
  <c r="S13" i="114"/>
  <c r="S14" i="114"/>
  <c r="S15" i="114"/>
  <c r="S17" i="114"/>
  <c r="S19" i="114"/>
  <c r="AI20" i="114"/>
  <c r="S22" i="114"/>
  <c r="S23" i="114"/>
  <c r="S24" i="114"/>
  <c r="S25" i="114"/>
  <c r="S26" i="114"/>
  <c r="S27" i="114"/>
  <c r="I16" i="114"/>
  <c r="I17" i="114"/>
  <c r="I18" i="114"/>
  <c r="I19" i="114"/>
  <c r="I20" i="114"/>
  <c r="I22" i="114"/>
  <c r="K23" i="114"/>
  <c r="I24" i="114"/>
  <c r="K25" i="114"/>
  <c r="I26" i="114"/>
  <c r="K27" i="114"/>
  <c r="I28" i="114"/>
  <c r="R35" i="114"/>
  <c r="T11" i="114"/>
  <c r="S11" i="114"/>
  <c r="AH35" i="114"/>
  <c r="T21" i="114"/>
  <c r="AI21" i="114" s="1"/>
  <c r="T33" i="114"/>
  <c r="AI33" i="114" s="1"/>
  <c r="T34" i="114"/>
  <c r="AI34" i="114" s="1"/>
  <c r="AQ11" i="114"/>
  <c r="AQ35" i="114" s="1"/>
  <c r="K21" i="114"/>
  <c r="Q35" i="114"/>
  <c r="AG35" i="114"/>
  <c r="AP10" i="113"/>
  <c r="AQ11" i="113" s="1"/>
  <c r="AG10" i="113"/>
  <c r="AH11" i="113" s="1"/>
  <c r="Q10" i="113"/>
  <c r="R11" i="113" s="1"/>
  <c r="AR35" i="113"/>
  <c r="P35" i="113"/>
  <c r="AQ34" i="113"/>
  <c r="AH34" i="113"/>
  <c r="V34" i="113"/>
  <c r="R34" i="113"/>
  <c r="S34" i="113" s="1"/>
  <c r="J34" i="113"/>
  <c r="I34" i="113" s="1"/>
  <c r="G34" i="113"/>
  <c r="E34" i="113"/>
  <c r="AQ33" i="113"/>
  <c r="AH33" i="113"/>
  <c r="V33" i="113"/>
  <c r="R33" i="113"/>
  <c r="S33" i="113" s="1"/>
  <c r="J33" i="113"/>
  <c r="I33" i="113" s="1"/>
  <c r="G33" i="113"/>
  <c r="E33" i="113"/>
  <c r="AW32" i="113"/>
  <c r="AQ32" i="113"/>
  <c r="AH32" i="113"/>
  <c r="V32" i="113"/>
  <c r="R32" i="113"/>
  <c r="T32" i="113" s="1"/>
  <c r="J32" i="113"/>
  <c r="K32" i="113" s="1"/>
  <c r="G32" i="113"/>
  <c r="E32" i="113"/>
  <c r="AQ31" i="113"/>
  <c r="AH31" i="113"/>
  <c r="V31" i="113"/>
  <c r="R31" i="113"/>
  <c r="T31" i="113" s="1"/>
  <c r="J31" i="113"/>
  <c r="K31" i="113" s="1"/>
  <c r="G31" i="113"/>
  <c r="E31" i="113"/>
  <c r="AQ30" i="113"/>
  <c r="AH30" i="113"/>
  <c r="V30" i="113"/>
  <c r="R30" i="113"/>
  <c r="T30" i="113" s="1"/>
  <c r="J30" i="113"/>
  <c r="I30" i="113" s="1"/>
  <c r="G30" i="113"/>
  <c r="E30" i="113"/>
  <c r="AQ29" i="113"/>
  <c r="AH29" i="113"/>
  <c r="V29" i="113"/>
  <c r="R29" i="113"/>
  <c r="T29" i="113" s="1"/>
  <c r="J29" i="113"/>
  <c r="K29" i="113" s="1"/>
  <c r="I29" i="113"/>
  <c r="G29" i="113"/>
  <c r="E29" i="113"/>
  <c r="AQ28" i="113"/>
  <c r="AH28" i="113"/>
  <c r="V28" i="113"/>
  <c r="R28" i="113"/>
  <c r="T28" i="113" s="1"/>
  <c r="J28" i="113"/>
  <c r="K28" i="113" s="1"/>
  <c r="I28" i="113"/>
  <c r="G28" i="113"/>
  <c r="E28" i="113"/>
  <c r="AQ27" i="113"/>
  <c r="AH27" i="113"/>
  <c r="V27" i="113"/>
  <c r="R27" i="113"/>
  <c r="T27" i="113" s="1"/>
  <c r="J27" i="113"/>
  <c r="K27" i="113" s="1"/>
  <c r="I27" i="113"/>
  <c r="G27" i="113"/>
  <c r="E27" i="113"/>
  <c r="AQ26" i="113"/>
  <c r="AH26" i="113"/>
  <c r="V26" i="113"/>
  <c r="R26" i="113"/>
  <c r="T26" i="113" s="1"/>
  <c r="J26" i="113"/>
  <c r="I26" i="113" s="1"/>
  <c r="G26" i="113"/>
  <c r="E26" i="113"/>
  <c r="AQ25" i="113"/>
  <c r="AH25" i="113"/>
  <c r="V25" i="113"/>
  <c r="R25" i="113"/>
  <c r="T25" i="113" s="1"/>
  <c r="J25" i="113"/>
  <c r="K25" i="113" s="1"/>
  <c r="G25" i="113"/>
  <c r="E25" i="113"/>
  <c r="AQ24" i="113"/>
  <c r="AH24" i="113"/>
  <c r="V24" i="113"/>
  <c r="R24" i="113"/>
  <c r="T24" i="113" s="1"/>
  <c r="J24" i="113"/>
  <c r="K24" i="113" s="1"/>
  <c r="G24" i="113"/>
  <c r="E24" i="113"/>
  <c r="AQ23" i="113"/>
  <c r="AH23" i="113"/>
  <c r="V23" i="113"/>
  <c r="R23" i="113"/>
  <c r="T23" i="113" s="1"/>
  <c r="J23" i="113"/>
  <c r="K23" i="113" s="1"/>
  <c r="G23" i="113"/>
  <c r="E23" i="113"/>
  <c r="AQ22" i="113"/>
  <c r="AH22" i="113"/>
  <c r="V22" i="113"/>
  <c r="R22" i="113"/>
  <c r="T22" i="113" s="1"/>
  <c r="J22" i="113"/>
  <c r="I22" i="113" s="1"/>
  <c r="G22" i="113"/>
  <c r="E22" i="113"/>
  <c r="AQ21" i="113"/>
  <c r="AH21" i="113"/>
  <c r="R21" i="113"/>
  <c r="S21" i="113" s="1"/>
  <c r="J21" i="113"/>
  <c r="I21" i="113" s="1"/>
  <c r="G21" i="113"/>
  <c r="E21" i="113"/>
  <c r="AQ20" i="113"/>
  <c r="AH20" i="113"/>
  <c r="R20" i="113"/>
  <c r="T20" i="113" s="1"/>
  <c r="J20" i="113"/>
  <c r="K20" i="113" s="1"/>
  <c r="G20" i="113"/>
  <c r="E20" i="113"/>
  <c r="AQ19" i="113"/>
  <c r="AH19" i="113"/>
  <c r="V19" i="113"/>
  <c r="R19" i="113"/>
  <c r="T19" i="113" s="1"/>
  <c r="J19" i="113"/>
  <c r="K19" i="113" s="1"/>
  <c r="G19" i="113"/>
  <c r="E19" i="113"/>
  <c r="AQ18" i="113"/>
  <c r="AH18" i="113"/>
  <c r="V18" i="113"/>
  <c r="R18" i="113"/>
  <c r="T18" i="113" s="1"/>
  <c r="J18" i="113"/>
  <c r="K18" i="113" s="1"/>
  <c r="G18" i="113"/>
  <c r="E18" i="113"/>
  <c r="AQ17" i="113"/>
  <c r="AH17" i="113"/>
  <c r="V17" i="113"/>
  <c r="R17" i="113"/>
  <c r="T17" i="113" s="1"/>
  <c r="J17" i="113"/>
  <c r="K17" i="113" s="1"/>
  <c r="G17" i="113"/>
  <c r="E17" i="113"/>
  <c r="AQ16" i="113"/>
  <c r="AH16" i="113"/>
  <c r="V16" i="113"/>
  <c r="R16" i="113"/>
  <c r="S16" i="113" s="1"/>
  <c r="J16" i="113"/>
  <c r="K16" i="113" s="1"/>
  <c r="G16" i="113"/>
  <c r="E16" i="113"/>
  <c r="AQ15" i="113"/>
  <c r="AH15" i="113"/>
  <c r="V15" i="113"/>
  <c r="R15" i="113"/>
  <c r="T15" i="113" s="1"/>
  <c r="J15" i="113"/>
  <c r="K15" i="113" s="1"/>
  <c r="G15" i="113"/>
  <c r="E15" i="113"/>
  <c r="AQ14" i="113"/>
  <c r="AH14" i="113"/>
  <c r="V14" i="113"/>
  <c r="R14" i="113"/>
  <c r="T14" i="113" s="1"/>
  <c r="J14" i="113"/>
  <c r="K14" i="113" s="1"/>
  <c r="G14" i="113"/>
  <c r="E14" i="113"/>
  <c r="AQ13" i="113"/>
  <c r="AH13" i="113"/>
  <c r="V13" i="113"/>
  <c r="R13" i="113"/>
  <c r="S13" i="113" s="1"/>
  <c r="J13" i="113"/>
  <c r="K13" i="113" s="1"/>
  <c r="G13" i="113"/>
  <c r="E13" i="113"/>
  <c r="AQ12" i="113"/>
  <c r="AH12" i="113"/>
  <c r="V12" i="113"/>
  <c r="R12" i="113"/>
  <c r="S12" i="113" s="1"/>
  <c r="J12" i="113"/>
  <c r="K12" i="113" s="1"/>
  <c r="G12" i="113"/>
  <c r="E12" i="113"/>
  <c r="V11" i="113"/>
  <c r="J11" i="113"/>
  <c r="K11" i="113" s="1"/>
  <c r="G11" i="113"/>
  <c r="E11" i="113"/>
  <c r="I24" i="113" l="1"/>
  <c r="I25" i="113"/>
  <c r="S35" i="134"/>
  <c r="T35" i="129"/>
  <c r="AI35" i="129" s="1"/>
  <c r="S35" i="127"/>
  <c r="S35" i="126"/>
  <c r="T35" i="125"/>
  <c r="AI35" i="125" s="1"/>
  <c r="T35" i="123"/>
  <c r="AI35" i="123" s="1"/>
  <c r="S35" i="135"/>
  <c r="T35" i="135"/>
  <c r="AI35" i="135" s="1"/>
  <c r="AI11" i="134"/>
  <c r="T35" i="134"/>
  <c r="AI35" i="134" s="1"/>
  <c r="R35" i="133"/>
  <c r="T11" i="133"/>
  <c r="S11" i="133"/>
  <c r="S35" i="133" s="1"/>
  <c r="S35" i="132"/>
  <c r="T35" i="132"/>
  <c r="AI35" i="132" s="1"/>
  <c r="S35" i="131"/>
  <c r="T35" i="131"/>
  <c r="AI35" i="131" s="1"/>
  <c r="S35" i="130"/>
  <c r="T35" i="130"/>
  <c r="AI35" i="130" s="1"/>
  <c r="AI11" i="129"/>
  <c r="S35" i="129"/>
  <c r="T35" i="128"/>
  <c r="AI35" i="128" s="1"/>
  <c r="AI11" i="128"/>
  <c r="S35" i="128"/>
  <c r="T35" i="127"/>
  <c r="AI35" i="127" s="1"/>
  <c r="T35" i="126"/>
  <c r="AI35" i="126" s="1"/>
  <c r="AI11" i="126"/>
  <c r="S35" i="125"/>
  <c r="T35" i="124"/>
  <c r="AI35" i="124" s="1"/>
  <c r="AI11" i="124"/>
  <c r="S35" i="124"/>
  <c r="AI11" i="123"/>
  <c r="S35" i="123"/>
  <c r="S35" i="122"/>
  <c r="T35" i="122"/>
  <c r="AI35" i="122" s="1"/>
  <c r="R35" i="121"/>
  <c r="T11" i="121"/>
  <c r="S11" i="121"/>
  <c r="S35" i="121" s="1"/>
  <c r="S35" i="120"/>
  <c r="T35" i="120"/>
  <c r="AI35" i="120" s="1"/>
  <c r="R35" i="119"/>
  <c r="T11" i="119"/>
  <c r="S11" i="119"/>
  <c r="S35" i="119" s="1"/>
  <c r="S35" i="114"/>
  <c r="T35" i="114"/>
  <c r="AI35" i="114" s="1"/>
  <c r="AI11" i="114"/>
  <c r="I11" i="113"/>
  <c r="I12" i="113"/>
  <c r="I13" i="113"/>
  <c r="I14" i="113"/>
  <c r="I15" i="113"/>
  <c r="I31" i="113"/>
  <c r="I32" i="113"/>
  <c r="AI18" i="113"/>
  <c r="AI17" i="113"/>
  <c r="I23" i="113"/>
  <c r="T12" i="113"/>
  <c r="AI12" i="113" s="1"/>
  <c r="S19" i="113"/>
  <c r="I17" i="113"/>
  <c r="I18" i="113"/>
  <c r="I19" i="113"/>
  <c r="AI19" i="113"/>
  <c r="AI15" i="113"/>
  <c r="AI14" i="113"/>
  <c r="T16" i="113"/>
  <c r="AI16" i="113" s="1"/>
  <c r="T13" i="113"/>
  <c r="AI13" i="113" s="1"/>
  <c r="AQ35" i="113"/>
  <c r="S15" i="113"/>
  <c r="S18" i="113"/>
  <c r="T33" i="113"/>
  <c r="AI33" i="113" s="1"/>
  <c r="T34" i="113"/>
  <c r="AI34" i="113" s="1"/>
  <c r="S14" i="113"/>
  <c r="S17" i="113"/>
  <c r="S20" i="113"/>
  <c r="T21" i="113"/>
  <c r="AI21" i="113" s="1"/>
  <c r="AI22" i="113"/>
  <c r="AI23" i="113"/>
  <c r="AI26" i="113"/>
  <c r="AI27" i="113"/>
  <c r="AI30" i="113"/>
  <c r="AI31" i="113"/>
  <c r="AI20" i="113"/>
  <c r="K22" i="113"/>
  <c r="K26" i="113"/>
  <c r="K30" i="113"/>
  <c r="I16" i="113"/>
  <c r="I20" i="113"/>
  <c r="R35" i="113"/>
  <c r="S11" i="113"/>
  <c r="T11" i="113"/>
  <c r="AH35" i="113"/>
  <c r="AI24" i="113"/>
  <c r="AI28" i="113"/>
  <c r="AI32" i="113"/>
  <c r="AI25" i="113"/>
  <c r="AI29" i="113"/>
  <c r="K33" i="113"/>
  <c r="K34" i="113"/>
  <c r="AP35" i="113"/>
  <c r="AG8" i="113"/>
  <c r="S22" i="113"/>
  <c r="S23" i="113"/>
  <c r="S24" i="113"/>
  <c r="S25" i="113"/>
  <c r="S26" i="113"/>
  <c r="S27" i="113"/>
  <c r="S28" i="113"/>
  <c r="S29" i="113"/>
  <c r="S30" i="113"/>
  <c r="S31" i="113"/>
  <c r="S32" i="113"/>
  <c r="Q35" i="113"/>
  <c r="AG35" i="113"/>
  <c r="K21" i="113"/>
  <c r="AP10" i="112"/>
  <c r="AQ11" i="112" s="1"/>
  <c r="AG10" i="112"/>
  <c r="AH11" i="112" s="1"/>
  <c r="Q10" i="112"/>
  <c r="R11" i="112" s="1"/>
  <c r="AR35" i="112"/>
  <c r="P35" i="112"/>
  <c r="AQ34" i="112"/>
  <c r="AH34" i="112"/>
  <c r="V34" i="112"/>
  <c r="R34" i="112"/>
  <c r="S34" i="112" s="1"/>
  <c r="J34" i="112"/>
  <c r="I34" i="112" s="1"/>
  <c r="G34" i="112"/>
  <c r="E34" i="112"/>
  <c r="AQ33" i="112"/>
  <c r="AH33" i="112"/>
  <c r="V33" i="112"/>
  <c r="R33" i="112"/>
  <c r="S33" i="112" s="1"/>
  <c r="J33" i="112"/>
  <c r="I33" i="112" s="1"/>
  <c r="G33" i="112"/>
  <c r="E33" i="112"/>
  <c r="AW32" i="112"/>
  <c r="AQ32" i="112"/>
  <c r="AH32" i="112"/>
  <c r="V32" i="112"/>
  <c r="R32" i="112"/>
  <c r="T32" i="112" s="1"/>
  <c r="J32" i="112"/>
  <c r="K32" i="112" s="1"/>
  <c r="G32" i="112"/>
  <c r="E32" i="112"/>
  <c r="AQ31" i="112"/>
  <c r="AH31" i="112"/>
  <c r="V31" i="112"/>
  <c r="R31" i="112"/>
  <c r="T31" i="112" s="1"/>
  <c r="J31" i="112"/>
  <c r="I31" i="112" s="1"/>
  <c r="G31" i="112"/>
  <c r="E31" i="112"/>
  <c r="AQ30" i="112"/>
  <c r="AH30" i="112"/>
  <c r="V30" i="112"/>
  <c r="R30" i="112"/>
  <c r="T30" i="112" s="1"/>
  <c r="J30" i="112"/>
  <c r="I30" i="112" s="1"/>
  <c r="G30" i="112"/>
  <c r="E30" i="112"/>
  <c r="AQ29" i="112"/>
  <c r="AH29" i="112"/>
  <c r="V29" i="112"/>
  <c r="R29" i="112"/>
  <c r="T29" i="112" s="1"/>
  <c r="J29" i="112"/>
  <c r="K29" i="112" s="1"/>
  <c r="G29" i="112"/>
  <c r="E29" i="112"/>
  <c r="AQ28" i="112"/>
  <c r="AH28" i="112"/>
  <c r="V28" i="112"/>
  <c r="R28" i="112"/>
  <c r="T28" i="112" s="1"/>
  <c r="J28" i="112"/>
  <c r="K28" i="112" s="1"/>
  <c r="G28" i="112"/>
  <c r="E28" i="112"/>
  <c r="AQ27" i="112"/>
  <c r="AH27" i="112"/>
  <c r="V27" i="112"/>
  <c r="R27" i="112"/>
  <c r="T27" i="112" s="1"/>
  <c r="J27" i="112"/>
  <c r="I27" i="112" s="1"/>
  <c r="G27" i="112"/>
  <c r="E27" i="112"/>
  <c r="AQ26" i="112"/>
  <c r="AH26" i="112"/>
  <c r="V26" i="112"/>
  <c r="R26" i="112"/>
  <c r="T26" i="112" s="1"/>
  <c r="J26" i="112"/>
  <c r="I26" i="112" s="1"/>
  <c r="G26" i="112"/>
  <c r="E26" i="112"/>
  <c r="AQ25" i="112"/>
  <c r="AH25" i="112"/>
  <c r="V25" i="112"/>
  <c r="R25" i="112"/>
  <c r="T25" i="112" s="1"/>
  <c r="J25" i="112"/>
  <c r="I25" i="112" s="1"/>
  <c r="G25" i="112"/>
  <c r="E25" i="112"/>
  <c r="AQ24" i="112"/>
  <c r="AH24" i="112"/>
  <c r="V24" i="112"/>
  <c r="R24" i="112"/>
  <c r="T24" i="112" s="1"/>
  <c r="J24" i="112"/>
  <c r="I24" i="112" s="1"/>
  <c r="G24" i="112"/>
  <c r="E24" i="112"/>
  <c r="AQ23" i="112"/>
  <c r="AH23" i="112"/>
  <c r="V23" i="112"/>
  <c r="R23" i="112"/>
  <c r="T23" i="112" s="1"/>
  <c r="J23" i="112"/>
  <c r="I23" i="112" s="1"/>
  <c r="G23" i="112"/>
  <c r="E23" i="112"/>
  <c r="AQ22" i="112"/>
  <c r="AH22" i="112"/>
  <c r="V22" i="112"/>
  <c r="R22" i="112"/>
  <c r="T22" i="112" s="1"/>
  <c r="J22" i="112"/>
  <c r="I22" i="112" s="1"/>
  <c r="G22" i="112"/>
  <c r="E22" i="112"/>
  <c r="AQ21" i="112"/>
  <c r="AH21" i="112"/>
  <c r="R21" i="112"/>
  <c r="T21" i="112" s="1"/>
  <c r="J21" i="112"/>
  <c r="I21" i="112" s="1"/>
  <c r="G21" i="112"/>
  <c r="E21" i="112"/>
  <c r="AQ20" i="112"/>
  <c r="AH20" i="112"/>
  <c r="R20" i="112"/>
  <c r="T20" i="112" s="1"/>
  <c r="J20" i="112"/>
  <c r="K20" i="112" s="1"/>
  <c r="G20" i="112"/>
  <c r="E20" i="112"/>
  <c r="AQ19" i="112"/>
  <c r="AH19" i="112"/>
  <c r="V19" i="112"/>
  <c r="R19" i="112"/>
  <c r="T19" i="112" s="1"/>
  <c r="J19" i="112"/>
  <c r="K19" i="112" s="1"/>
  <c r="G19" i="112"/>
  <c r="E19" i="112"/>
  <c r="AQ18" i="112"/>
  <c r="AH18" i="112"/>
  <c r="V18" i="112"/>
  <c r="R18" i="112"/>
  <c r="T18" i="112" s="1"/>
  <c r="J18" i="112"/>
  <c r="K18" i="112" s="1"/>
  <c r="G18" i="112"/>
  <c r="E18" i="112"/>
  <c r="AQ17" i="112"/>
  <c r="AH17" i="112"/>
  <c r="V17" i="112"/>
  <c r="R17" i="112"/>
  <c r="T17" i="112" s="1"/>
  <c r="J17" i="112"/>
  <c r="K17" i="112" s="1"/>
  <c r="G17" i="112"/>
  <c r="E17" i="112"/>
  <c r="AQ16" i="112"/>
  <c r="AH16" i="112"/>
  <c r="V16" i="112"/>
  <c r="R16" i="112"/>
  <c r="S16" i="112" s="1"/>
  <c r="J16" i="112"/>
  <c r="K16" i="112" s="1"/>
  <c r="G16" i="112"/>
  <c r="E16" i="112"/>
  <c r="AQ15" i="112"/>
  <c r="AH15" i="112"/>
  <c r="V15" i="112"/>
  <c r="R15" i="112"/>
  <c r="T15" i="112" s="1"/>
  <c r="J15" i="112"/>
  <c r="K15" i="112" s="1"/>
  <c r="G15" i="112"/>
  <c r="E15" i="112"/>
  <c r="AQ14" i="112"/>
  <c r="AH14" i="112"/>
  <c r="V14" i="112"/>
  <c r="R14" i="112"/>
  <c r="T14" i="112" s="1"/>
  <c r="AI14" i="112" s="1"/>
  <c r="J14" i="112"/>
  <c r="K14" i="112" s="1"/>
  <c r="G14" i="112"/>
  <c r="E14" i="112"/>
  <c r="AQ13" i="112"/>
  <c r="AH13" i="112"/>
  <c r="V13" i="112"/>
  <c r="R13" i="112"/>
  <c r="S13" i="112" s="1"/>
  <c r="J13" i="112"/>
  <c r="K13" i="112" s="1"/>
  <c r="G13" i="112"/>
  <c r="E13" i="112"/>
  <c r="AQ12" i="112"/>
  <c r="AH12" i="112"/>
  <c r="V12" i="112"/>
  <c r="R12" i="112"/>
  <c r="T12" i="112" s="1"/>
  <c r="J12" i="112"/>
  <c r="K12" i="112" s="1"/>
  <c r="G12" i="112"/>
  <c r="E12" i="112"/>
  <c r="V11" i="112"/>
  <c r="J11" i="112"/>
  <c r="K11" i="112" s="1"/>
  <c r="G11" i="112"/>
  <c r="E11" i="112"/>
  <c r="AI15" i="112" l="1"/>
  <c r="T35" i="133"/>
  <c r="AI35" i="133" s="1"/>
  <c r="AI11" i="133"/>
  <c r="T35" i="121"/>
  <c r="AI35" i="121" s="1"/>
  <c r="AI11" i="121"/>
  <c r="T35" i="119"/>
  <c r="AI35" i="119" s="1"/>
  <c r="AI11" i="119"/>
  <c r="T35" i="113"/>
  <c r="AI35" i="113" s="1"/>
  <c r="AI11" i="113"/>
  <c r="S35" i="113"/>
  <c r="AI18" i="112"/>
  <c r="AI17" i="112"/>
  <c r="K30" i="112"/>
  <c r="K34" i="112"/>
  <c r="T16" i="112"/>
  <c r="AI16" i="112" s="1"/>
  <c r="T13" i="112"/>
  <c r="AI13" i="112" s="1"/>
  <c r="S12" i="112"/>
  <c r="AI12" i="112"/>
  <c r="I13" i="112"/>
  <c r="S19" i="112"/>
  <c r="I11" i="112"/>
  <c r="I14" i="112"/>
  <c r="I15" i="112"/>
  <c r="I17" i="112"/>
  <c r="I18" i="112"/>
  <c r="I19" i="112"/>
  <c r="I28" i="112"/>
  <c r="I29" i="112"/>
  <c r="I32" i="112"/>
  <c r="I12" i="112"/>
  <c r="AI19" i="112"/>
  <c r="AQ35" i="112"/>
  <c r="AI20" i="112"/>
  <c r="S15" i="112"/>
  <c r="S18" i="112"/>
  <c r="T33" i="112"/>
  <c r="AI33" i="112" s="1"/>
  <c r="S14" i="112"/>
  <c r="S17" i="112"/>
  <c r="S20" i="112"/>
  <c r="S21" i="112"/>
  <c r="AI28" i="112"/>
  <c r="AI29" i="112"/>
  <c r="AI32" i="112"/>
  <c r="T34" i="112"/>
  <c r="AI34" i="112" s="1"/>
  <c r="AI21" i="112"/>
  <c r="K22" i="112"/>
  <c r="K23" i="112"/>
  <c r="K24" i="112"/>
  <c r="K25" i="112"/>
  <c r="K26" i="112"/>
  <c r="K27" i="112"/>
  <c r="K31" i="112"/>
  <c r="I16" i="112"/>
  <c r="I20" i="112"/>
  <c r="K33" i="112"/>
  <c r="R35" i="112"/>
  <c r="T11" i="112"/>
  <c r="S11" i="112"/>
  <c r="AH35" i="112"/>
  <c r="AI30" i="112"/>
  <c r="AI22" i="112"/>
  <c r="AI23" i="112"/>
  <c r="AI24" i="112"/>
  <c r="AI25" i="112"/>
  <c r="AI26" i="112"/>
  <c r="AI27" i="112"/>
  <c r="AI31" i="112"/>
  <c r="K21" i="112"/>
  <c r="AP35" i="112"/>
  <c r="AG8" i="112"/>
  <c r="S22" i="112"/>
  <c r="S23" i="112"/>
  <c r="S24" i="112"/>
  <c r="S25" i="112"/>
  <c r="S26" i="112"/>
  <c r="S27" i="112"/>
  <c r="S28" i="112"/>
  <c r="S29" i="112"/>
  <c r="S30" i="112"/>
  <c r="S31" i="112"/>
  <c r="S32" i="112"/>
  <c r="Q35" i="112"/>
  <c r="AG35" i="112"/>
  <c r="AP10" i="111"/>
  <c r="AG10" i="111"/>
  <c r="AG8" i="111" s="1"/>
  <c r="Q10" i="111"/>
  <c r="AR35" i="111"/>
  <c r="P35" i="111"/>
  <c r="AQ34" i="111"/>
  <c r="AH34" i="111"/>
  <c r="V34" i="111"/>
  <c r="R34" i="111"/>
  <c r="S34" i="111" s="1"/>
  <c r="J34" i="111"/>
  <c r="K34" i="111" s="1"/>
  <c r="G34" i="111"/>
  <c r="E34" i="111"/>
  <c r="AQ33" i="111"/>
  <c r="AH33" i="111"/>
  <c r="V33" i="111"/>
  <c r="R33" i="111"/>
  <c r="S33" i="111" s="1"/>
  <c r="J33" i="111"/>
  <c r="K33" i="111" s="1"/>
  <c r="G33" i="111"/>
  <c r="E33" i="111"/>
  <c r="AW31" i="111"/>
  <c r="AQ32" i="111"/>
  <c r="AH32" i="111"/>
  <c r="V32" i="111"/>
  <c r="R32" i="111"/>
  <c r="T32" i="111" s="1"/>
  <c r="J32" i="111"/>
  <c r="K32" i="111" s="1"/>
  <c r="G32" i="111"/>
  <c r="E32" i="111"/>
  <c r="AQ31" i="111"/>
  <c r="AH31" i="111"/>
  <c r="V31" i="111"/>
  <c r="R31" i="111"/>
  <c r="T31" i="111" s="1"/>
  <c r="J31" i="111"/>
  <c r="I31" i="111" s="1"/>
  <c r="G31" i="111"/>
  <c r="E31" i="111"/>
  <c r="AQ30" i="111"/>
  <c r="AH30" i="111"/>
  <c r="V30" i="111"/>
  <c r="R30" i="111"/>
  <c r="T30" i="111" s="1"/>
  <c r="J30" i="111"/>
  <c r="K30" i="111" s="1"/>
  <c r="G30" i="111"/>
  <c r="E30" i="111"/>
  <c r="AQ29" i="111"/>
  <c r="AH29" i="111"/>
  <c r="V29" i="111"/>
  <c r="R29" i="111"/>
  <c r="T29" i="111" s="1"/>
  <c r="J29" i="111"/>
  <c r="I29" i="111" s="1"/>
  <c r="G29" i="111"/>
  <c r="E29" i="111"/>
  <c r="AQ28" i="111"/>
  <c r="AH28" i="111"/>
  <c r="V28" i="111"/>
  <c r="R28" i="111"/>
  <c r="T28" i="111" s="1"/>
  <c r="J28" i="111"/>
  <c r="K28" i="111" s="1"/>
  <c r="G28" i="111"/>
  <c r="E28" i="111"/>
  <c r="AQ27" i="111"/>
  <c r="AH27" i="111"/>
  <c r="V27" i="111"/>
  <c r="R27" i="111"/>
  <c r="T27" i="111" s="1"/>
  <c r="J27" i="111"/>
  <c r="K27" i="111" s="1"/>
  <c r="G27" i="111"/>
  <c r="E27" i="111"/>
  <c r="AQ26" i="111"/>
  <c r="AH26" i="111"/>
  <c r="V26" i="111"/>
  <c r="R26" i="111"/>
  <c r="T26" i="111" s="1"/>
  <c r="J26" i="111"/>
  <c r="K26" i="111" s="1"/>
  <c r="G26" i="111"/>
  <c r="E26" i="111"/>
  <c r="AQ25" i="111"/>
  <c r="AH25" i="111"/>
  <c r="V25" i="111"/>
  <c r="R25" i="111"/>
  <c r="T25" i="111" s="1"/>
  <c r="J25" i="111"/>
  <c r="K25" i="111" s="1"/>
  <c r="G25" i="111"/>
  <c r="E25" i="111"/>
  <c r="AQ24" i="111"/>
  <c r="AH24" i="111"/>
  <c r="V24" i="111"/>
  <c r="R24" i="111"/>
  <c r="T24" i="111" s="1"/>
  <c r="J24" i="111"/>
  <c r="K24" i="111" s="1"/>
  <c r="G24" i="111"/>
  <c r="E24" i="111"/>
  <c r="AQ23" i="111"/>
  <c r="AH23" i="111"/>
  <c r="V23" i="111"/>
  <c r="R23" i="111"/>
  <c r="T23" i="111" s="1"/>
  <c r="J23" i="111"/>
  <c r="I23" i="111" s="1"/>
  <c r="G23" i="111"/>
  <c r="E23" i="111"/>
  <c r="AQ22" i="111"/>
  <c r="AH22" i="111"/>
  <c r="V22" i="111"/>
  <c r="R22" i="111"/>
  <c r="T22" i="111" s="1"/>
  <c r="J22" i="111"/>
  <c r="K22" i="111" s="1"/>
  <c r="G22" i="111"/>
  <c r="E22" i="111"/>
  <c r="AQ21" i="111"/>
  <c r="AH21" i="111"/>
  <c r="R21" i="111"/>
  <c r="S21" i="111" s="1"/>
  <c r="J21" i="111"/>
  <c r="I21" i="111" s="1"/>
  <c r="G21" i="111"/>
  <c r="E21" i="111"/>
  <c r="AQ20" i="111"/>
  <c r="AH20" i="111"/>
  <c r="R20" i="111"/>
  <c r="S20" i="111" s="1"/>
  <c r="J20" i="111"/>
  <c r="K20" i="111" s="1"/>
  <c r="G20" i="111"/>
  <c r="E20" i="111"/>
  <c r="AQ19" i="111"/>
  <c r="AH19" i="111"/>
  <c r="V19" i="111"/>
  <c r="R19" i="111"/>
  <c r="S19" i="111" s="1"/>
  <c r="J19" i="111"/>
  <c r="K19" i="111" s="1"/>
  <c r="G19" i="111"/>
  <c r="E19" i="111"/>
  <c r="AQ18" i="111"/>
  <c r="AH18" i="111"/>
  <c r="V18" i="111"/>
  <c r="R18" i="111"/>
  <c r="S18" i="111" s="1"/>
  <c r="J18" i="111"/>
  <c r="K18" i="111" s="1"/>
  <c r="G18" i="111"/>
  <c r="E18" i="111"/>
  <c r="AQ17" i="111"/>
  <c r="AH17" i="111"/>
  <c r="V17" i="111"/>
  <c r="R17" i="111"/>
  <c r="T17" i="111" s="1"/>
  <c r="J17" i="111"/>
  <c r="K17" i="111" s="1"/>
  <c r="G17" i="111"/>
  <c r="E17" i="111"/>
  <c r="AQ16" i="111"/>
  <c r="AH16" i="111"/>
  <c r="V16" i="111"/>
  <c r="R16" i="111"/>
  <c r="S16" i="111" s="1"/>
  <c r="J16" i="111"/>
  <c r="K16" i="111" s="1"/>
  <c r="G16" i="111"/>
  <c r="E16" i="111"/>
  <c r="AQ15" i="111"/>
  <c r="AH15" i="111"/>
  <c r="V15" i="111"/>
  <c r="R15" i="111"/>
  <c r="S15" i="111" s="1"/>
  <c r="J15" i="111"/>
  <c r="K15" i="111" s="1"/>
  <c r="G15" i="111"/>
  <c r="E15" i="111"/>
  <c r="AQ14" i="111"/>
  <c r="AH14" i="111"/>
  <c r="V14" i="111"/>
  <c r="R14" i="111"/>
  <c r="S14" i="111" s="1"/>
  <c r="J14" i="111"/>
  <c r="K14" i="111" s="1"/>
  <c r="G14" i="111"/>
  <c r="E14" i="111"/>
  <c r="AQ13" i="111"/>
  <c r="AH13" i="111"/>
  <c r="V13" i="111"/>
  <c r="R13" i="111"/>
  <c r="T13" i="111" s="1"/>
  <c r="J13" i="111"/>
  <c r="K13" i="111" s="1"/>
  <c r="G13" i="111"/>
  <c r="E13" i="111"/>
  <c r="AQ12" i="111"/>
  <c r="AH12" i="111"/>
  <c r="V12" i="111"/>
  <c r="R12" i="111"/>
  <c r="S12" i="111" s="1"/>
  <c r="J12" i="111"/>
  <c r="K12" i="111" s="1"/>
  <c r="G12" i="111"/>
  <c r="E12" i="111"/>
  <c r="V11" i="111"/>
  <c r="J11" i="111"/>
  <c r="K11" i="111" s="1"/>
  <c r="G11" i="111"/>
  <c r="E11" i="111"/>
  <c r="AP35" i="111"/>
  <c r="AH11" i="111"/>
  <c r="R11" i="111"/>
  <c r="AG10" i="109"/>
  <c r="Q10" i="109"/>
  <c r="R11" i="109"/>
  <c r="AP10" i="109"/>
  <c r="AP35" i="109" s="1"/>
  <c r="AR35" i="109"/>
  <c r="P35" i="109"/>
  <c r="AQ34" i="109"/>
  <c r="AH34" i="109"/>
  <c r="V34" i="109"/>
  <c r="R34" i="109"/>
  <c r="S34" i="109" s="1"/>
  <c r="J34" i="109"/>
  <c r="K34" i="109" s="1"/>
  <c r="G34" i="109"/>
  <c r="E34" i="109"/>
  <c r="AQ33" i="109"/>
  <c r="AH33" i="109"/>
  <c r="V33" i="109"/>
  <c r="R33" i="109"/>
  <c r="S33" i="109" s="1"/>
  <c r="J33" i="109"/>
  <c r="I33" i="109" s="1"/>
  <c r="G33" i="109"/>
  <c r="E33" i="109"/>
  <c r="AW32" i="109"/>
  <c r="AQ32" i="109"/>
  <c r="AH32" i="109"/>
  <c r="V32" i="109"/>
  <c r="R32" i="109"/>
  <c r="T32" i="109" s="1"/>
  <c r="J32" i="109"/>
  <c r="K32" i="109" s="1"/>
  <c r="G32" i="109"/>
  <c r="E32" i="109"/>
  <c r="AQ31" i="109"/>
  <c r="AH31" i="109"/>
  <c r="V31" i="109"/>
  <c r="R31" i="109"/>
  <c r="T31" i="109" s="1"/>
  <c r="J31" i="109"/>
  <c r="K31" i="109" s="1"/>
  <c r="G31" i="109"/>
  <c r="E31" i="109"/>
  <c r="AQ30" i="109"/>
  <c r="AH30" i="109"/>
  <c r="V30" i="109"/>
  <c r="R30" i="109"/>
  <c r="T30" i="109" s="1"/>
  <c r="J30" i="109"/>
  <c r="K30" i="109" s="1"/>
  <c r="G30" i="109"/>
  <c r="E30" i="109"/>
  <c r="AQ29" i="109"/>
  <c r="AH29" i="109"/>
  <c r="V29" i="109"/>
  <c r="R29" i="109"/>
  <c r="T29" i="109" s="1"/>
  <c r="J29" i="109"/>
  <c r="K29" i="109" s="1"/>
  <c r="G29" i="109"/>
  <c r="E29" i="109"/>
  <c r="AQ28" i="109"/>
  <c r="AH28" i="109"/>
  <c r="V28" i="109"/>
  <c r="R28" i="109"/>
  <c r="T28" i="109" s="1"/>
  <c r="J28" i="109"/>
  <c r="K28" i="109" s="1"/>
  <c r="G28" i="109"/>
  <c r="E28" i="109"/>
  <c r="AQ27" i="109"/>
  <c r="AH27" i="109"/>
  <c r="V27" i="109"/>
  <c r="R27" i="109"/>
  <c r="T27" i="109" s="1"/>
  <c r="J27" i="109"/>
  <c r="K27" i="109" s="1"/>
  <c r="G27" i="109"/>
  <c r="E27" i="109"/>
  <c r="AQ26" i="109"/>
  <c r="AH26" i="109"/>
  <c r="V26" i="109"/>
  <c r="R26" i="109"/>
  <c r="T26" i="109" s="1"/>
  <c r="J26" i="109"/>
  <c r="K26" i="109" s="1"/>
  <c r="G26" i="109"/>
  <c r="E26" i="109"/>
  <c r="AQ25" i="109"/>
  <c r="AH25" i="109"/>
  <c r="V25" i="109"/>
  <c r="R25" i="109"/>
  <c r="T25" i="109" s="1"/>
  <c r="J25" i="109"/>
  <c r="K25" i="109" s="1"/>
  <c r="G25" i="109"/>
  <c r="E25" i="109"/>
  <c r="AQ24" i="109"/>
  <c r="AH24" i="109"/>
  <c r="V24" i="109"/>
  <c r="R24" i="109"/>
  <c r="T24" i="109" s="1"/>
  <c r="J24" i="109"/>
  <c r="K24" i="109" s="1"/>
  <c r="G24" i="109"/>
  <c r="E24" i="109"/>
  <c r="AQ23" i="109"/>
  <c r="AH23" i="109"/>
  <c r="V23" i="109"/>
  <c r="R23" i="109"/>
  <c r="T23" i="109" s="1"/>
  <c r="J23" i="109"/>
  <c r="K23" i="109" s="1"/>
  <c r="G23" i="109"/>
  <c r="E23" i="109"/>
  <c r="AQ22" i="109"/>
  <c r="AH22" i="109"/>
  <c r="V22" i="109"/>
  <c r="R22" i="109"/>
  <c r="T22" i="109" s="1"/>
  <c r="J22" i="109"/>
  <c r="K22" i="109" s="1"/>
  <c r="G22" i="109"/>
  <c r="E22" i="109"/>
  <c r="AQ21" i="109"/>
  <c r="AH21" i="109"/>
  <c r="R21" i="109"/>
  <c r="S21" i="109" s="1"/>
  <c r="J21" i="109"/>
  <c r="I21" i="109" s="1"/>
  <c r="G21" i="109"/>
  <c r="E21" i="109"/>
  <c r="AQ20" i="109"/>
  <c r="AH20" i="109"/>
  <c r="R20" i="109"/>
  <c r="S20" i="109" s="1"/>
  <c r="J20" i="109"/>
  <c r="K20" i="109" s="1"/>
  <c r="G20" i="109"/>
  <c r="E20" i="109"/>
  <c r="AQ19" i="109"/>
  <c r="AH19" i="109"/>
  <c r="V19" i="109"/>
  <c r="R19" i="109"/>
  <c r="S19" i="109" s="1"/>
  <c r="J19" i="109"/>
  <c r="K19" i="109" s="1"/>
  <c r="G19" i="109"/>
  <c r="E19" i="109"/>
  <c r="AQ18" i="109"/>
  <c r="AH18" i="109"/>
  <c r="V18" i="109"/>
  <c r="R18" i="109"/>
  <c r="S18" i="109" s="1"/>
  <c r="J18" i="109"/>
  <c r="K18" i="109" s="1"/>
  <c r="G18" i="109"/>
  <c r="E18" i="109"/>
  <c r="AQ17" i="109"/>
  <c r="AH17" i="109"/>
  <c r="V17" i="109"/>
  <c r="R17" i="109"/>
  <c r="S17" i="109" s="1"/>
  <c r="J17" i="109"/>
  <c r="K17" i="109" s="1"/>
  <c r="G17" i="109"/>
  <c r="E17" i="109"/>
  <c r="AQ16" i="109"/>
  <c r="AH16" i="109"/>
  <c r="V16" i="109"/>
  <c r="R16" i="109"/>
  <c r="S16" i="109" s="1"/>
  <c r="J16" i="109"/>
  <c r="K16" i="109" s="1"/>
  <c r="G16" i="109"/>
  <c r="E16" i="109"/>
  <c r="AQ15" i="109"/>
  <c r="AH15" i="109"/>
  <c r="V15" i="109"/>
  <c r="R15" i="109"/>
  <c r="S15" i="109" s="1"/>
  <c r="J15" i="109"/>
  <c r="K15" i="109" s="1"/>
  <c r="G15" i="109"/>
  <c r="E15" i="109"/>
  <c r="AQ14" i="109"/>
  <c r="AH14" i="109"/>
  <c r="V14" i="109"/>
  <c r="R14" i="109"/>
  <c r="S14" i="109" s="1"/>
  <c r="J14" i="109"/>
  <c r="K14" i="109" s="1"/>
  <c r="G14" i="109"/>
  <c r="E14" i="109"/>
  <c r="AQ13" i="109"/>
  <c r="AH13" i="109"/>
  <c r="V13" i="109"/>
  <c r="R13" i="109"/>
  <c r="S13" i="109" s="1"/>
  <c r="J13" i="109"/>
  <c r="K13" i="109" s="1"/>
  <c r="G13" i="109"/>
  <c r="E13" i="109"/>
  <c r="AQ12" i="109"/>
  <c r="AH12" i="109"/>
  <c r="V12" i="109"/>
  <c r="R12" i="109"/>
  <c r="S12" i="109" s="1"/>
  <c r="J12" i="109"/>
  <c r="K12" i="109" s="1"/>
  <c r="G12" i="109"/>
  <c r="E12" i="109"/>
  <c r="V11" i="109"/>
  <c r="J11" i="109"/>
  <c r="K11" i="109" s="1"/>
  <c r="G11" i="109"/>
  <c r="E11" i="109"/>
  <c r="E31" i="108"/>
  <c r="AP10" i="108"/>
  <c r="AG10" i="108"/>
  <c r="AH11" i="108" s="1"/>
  <c r="Q10" i="108"/>
  <c r="R11" i="108" s="1"/>
  <c r="AR35" i="108"/>
  <c r="AP35" i="108"/>
  <c r="AG35" i="108"/>
  <c r="Q35" i="108"/>
  <c r="P35" i="108"/>
  <c r="AQ34" i="108"/>
  <c r="AH34" i="108"/>
  <c r="V34" i="108"/>
  <c r="R34" i="108"/>
  <c r="S34" i="108" s="1"/>
  <c r="J34" i="108"/>
  <c r="I34" i="108" s="1"/>
  <c r="G34" i="108"/>
  <c r="E34" i="108"/>
  <c r="AQ33" i="108"/>
  <c r="AH33" i="108"/>
  <c r="V33" i="108"/>
  <c r="R33" i="108"/>
  <c r="S33" i="108" s="1"/>
  <c r="J33" i="108"/>
  <c r="K33" i="108" s="1"/>
  <c r="G33" i="108"/>
  <c r="E33" i="108"/>
  <c r="AW32" i="108"/>
  <c r="AQ32" i="108"/>
  <c r="AH32" i="108"/>
  <c r="V32" i="108"/>
  <c r="R32" i="108"/>
  <c r="T32" i="108" s="1"/>
  <c r="J32" i="108"/>
  <c r="I32" i="108" s="1"/>
  <c r="G32" i="108"/>
  <c r="E32" i="108"/>
  <c r="AQ31" i="108"/>
  <c r="AH31" i="108"/>
  <c r="V31" i="108"/>
  <c r="R31" i="108"/>
  <c r="T31" i="108" s="1"/>
  <c r="J31" i="108"/>
  <c r="I31" i="108" s="1"/>
  <c r="G31" i="108"/>
  <c r="AQ30" i="108"/>
  <c r="AH30" i="108"/>
  <c r="V30" i="108"/>
  <c r="R30" i="108"/>
  <c r="T30" i="108" s="1"/>
  <c r="J30" i="108"/>
  <c r="K30" i="108" s="1"/>
  <c r="G30" i="108"/>
  <c r="E30" i="108"/>
  <c r="AQ29" i="108"/>
  <c r="AH29" i="108"/>
  <c r="V29" i="108"/>
  <c r="R29" i="108"/>
  <c r="T29" i="108" s="1"/>
  <c r="J29" i="108"/>
  <c r="K29" i="108" s="1"/>
  <c r="I29" i="108"/>
  <c r="G29" i="108"/>
  <c r="E29" i="108"/>
  <c r="AQ28" i="108"/>
  <c r="AH28" i="108"/>
  <c r="AI28" i="108" s="1"/>
  <c r="V28" i="108"/>
  <c r="R28" i="108"/>
  <c r="T28" i="108" s="1"/>
  <c r="J28" i="108"/>
  <c r="I28" i="108" s="1"/>
  <c r="G28" i="108"/>
  <c r="E28" i="108"/>
  <c r="AQ27" i="108"/>
  <c r="AH27" i="108"/>
  <c r="V27" i="108"/>
  <c r="R27" i="108"/>
  <c r="T27" i="108" s="1"/>
  <c r="J27" i="108"/>
  <c r="K27" i="108" s="1"/>
  <c r="G27" i="108"/>
  <c r="E27" i="108"/>
  <c r="AQ26" i="108"/>
  <c r="AH26" i="108"/>
  <c r="V26" i="108"/>
  <c r="R26" i="108"/>
  <c r="T26" i="108" s="1"/>
  <c r="J26" i="108"/>
  <c r="K26" i="108" s="1"/>
  <c r="G26" i="108"/>
  <c r="E26" i="108"/>
  <c r="AQ25" i="108"/>
  <c r="AH25" i="108"/>
  <c r="V25" i="108"/>
  <c r="R25" i="108"/>
  <c r="T25" i="108" s="1"/>
  <c r="J25" i="108"/>
  <c r="K25" i="108" s="1"/>
  <c r="I25" i="108"/>
  <c r="G25" i="108"/>
  <c r="E25" i="108"/>
  <c r="AQ24" i="108"/>
  <c r="AH24" i="108"/>
  <c r="V24" i="108"/>
  <c r="R24" i="108"/>
  <c r="T24" i="108" s="1"/>
  <c r="J24" i="108"/>
  <c r="I24" i="108" s="1"/>
  <c r="G24" i="108"/>
  <c r="E24" i="108"/>
  <c r="AQ23" i="108"/>
  <c r="AH23" i="108"/>
  <c r="V23" i="108"/>
  <c r="R23" i="108"/>
  <c r="T23" i="108" s="1"/>
  <c r="K23" i="108"/>
  <c r="J23" i="108"/>
  <c r="I23" i="108"/>
  <c r="G23" i="108"/>
  <c r="E23" i="108"/>
  <c r="AQ22" i="108"/>
  <c r="AH22" i="108"/>
  <c r="V22" i="108"/>
  <c r="R22" i="108"/>
  <c r="T22" i="108" s="1"/>
  <c r="J22" i="108"/>
  <c r="K22" i="108" s="1"/>
  <c r="I22" i="108"/>
  <c r="G22" i="108"/>
  <c r="E22" i="108"/>
  <c r="AQ21" i="108"/>
  <c r="AH21" i="108"/>
  <c r="R21" i="108"/>
  <c r="T21" i="108" s="1"/>
  <c r="J21" i="108"/>
  <c r="K21" i="108" s="1"/>
  <c r="G21" i="108"/>
  <c r="E21" i="108"/>
  <c r="AQ20" i="108"/>
  <c r="AH20" i="108"/>
  <c r="R20" i="108"/>
  <c r="T20" i="108" s="1"/>
  <c r="J20" i="108"/>
  <c r="K20" i="108" s="1"/>
  <c r="I20" i="108"/>
  <c r="G20" i="108"/>
  <c r="E20" i="108"/>
  <c r="AQ19" i="108"/>
  <c r="AH19" i="108"/>
  <c r="AI19" i="108" s="1"/>
  <c r="V19" i="108"/>
  <c r="R19" i="108"/>
  <c r="T19" i="108" s="1"/>
  <c r="J19" i="108"/>
  <c r="K19" i="108" s="1"/>
  <c r="I19" i="108"/>
  <c r="G19" i="108"/>
  <c r="E19" i="108"/>
  <c r="AQ18" i="108"/>
  <c r="AH18" i="108"/>
  <c r="V18" i="108"/>
  <c r="R18" i="108"/>
  <c r="T18" i="108" s="1"/>
  <c r="J18" i="108"/>
  <c r="I18" i="108" s="1"/>
  <c r="G18" i="108"/>
  <c r="E18" i="108"/>
  <c r="AQ17" i="108"/>
  <c r="AH17" i="108"/>
  <c r="V17" i="108"/>
  <c r="R17" i="108"/>
  <c r="T17" i="108" s="1"/>
  <c r="J17" i="108"/>
  <c r="K17" i="108" s="1"/>
  <c r="G17" i="108"/>
  <c r="E17" i="108"/>
  <c r="AQ16" i="108"/>
  <c r="AH16" i="108"/>
  <c r="V16" i="108"/>
  <c r="R16" i="108"/>
  <c r="T16" i="108" s="1"/>
  <c r="J16" i="108"/>
  <c r="K16" i="108" s="1"/>
  <c r="G16" i="108"/>
  <c r="E16" i="108"/>
  <c r="AQ15" i="108"/>
  <c r="AH15" i="108"/>
  <c r="V15" i="108"/>
  <c r="R15" i="108"/>
  <c r="T15" i="108" s="1"/>
  <c r="J15" i="108"/>
  <c r="K15" i="108" s="1"/>
  <c r="G15" i="108"/>
  <c r="E15" i="108"/>
  <c r="AQ14" i="108"/>
  <c r="AH14" i="108"/>
  <c r="V14" i="108"/>
  <c r="R14" i="108"/>
  <c r="T14" i="108" s="1"/>
  <c r="J14" i="108"/>
  <c r="K14" i="108" s="1"/>
  <c r="G14" i="108"/>
  <c r="E14" i="108"/>
  <c r="AQ13" i="108"/>
  <c r="AH13" i="108"/>
  <c r="V13" i="108"/>
  <c r="R13" i="108"/>
  <c r="T13" i="108" s="1"/>
  <c r="J13" i="108"/>
  <c r="K13" i="108" s="1"/>
  <c r="G13" i="108"/>
  <c r="E13" i="108"/>
  <c r="AQ12" i="108"/>
  <c r="AH12" i="108"/>
  <c r="V12" i="108"/>
  <c r="R12" i="108"/>
  <c r="T12" i="108" s="1"/>
  <c r="J12" i="108"/>
  <c r="K12" i="108" s="1"/>
  <c r="G12" i="108"/>
  <c r="E12" i="108"/>
  <c r="AQ11" i="108"/>
  <c r="V11" i="108"/>
  <c r="J11" i="108"/>
  <c r="K11" i="108" s="1"/>
  <c r="G11" i="108"/>
  <c r="E11" i="108"/>
  <c r="AG8" i="108"/>
  <c r="AR35" i="107"/>
  <c r="AP35" i="107"/>
  <c r="AG35" i="107"/>
  <c r="Q35" i="107"/>
  <c r="P35" i="107"/>
  <c r="AQ34" i="107"/>
  <c r="AH34" i="107"/>
  <c r="V34" i="107"/>
  <c r="R34" i="107"/>
  <c r="S34" i="107" s="1"/>
  <c r="J34" i="107"/>
  <c r="I34" i="107" s="1"/>
  <c r="G34" i="107"/>
  <c r="E34" i="107"/>
  <c r="AQ33" i="107"/>
  <c r="AH33" i="107"/>
  <c r="V33" i="107"/>
  <c r="R33" i="107"/>
  <c r="S33" i="107" s="1"/>
  <c r="J33" i="107"/>
  <c r="I33" i="107" s="1"/>
  <c r="G33" i="107"/>
  <c r="E33" i="107"/>
  <c r="AW32" i="107"/>
  <c r="AQ32" i="107"/>
  <c r="AH32" i="107"/>
  <c r="V32" i="107"/>
  <c r="R32" i="107"/>
  <c r="T32" i="107" s="1"/>
  <c r="J32" i="107"/>
  <c r="K32" i="107" s="1"/>
  <c r="I32" i="107"/>
  <c r="G32" i="107"/>
  <c r="E32" i="107"/>
  <c r="AQ31" i="107"/>
  <c r="AH31" i="107"/>
  <c r="V31" i="107"/>
  <c r="R31" i="107"/>
  <c r="T31" i="107" s="1"/>
  <c r="J31" i="107"/>
  <c r="K31" i="107" s="1"/>
  <c r="I31" i="107"/>
  <c r="G31" i="107"/>
  <c r="E31" i="107"/>
  <c r="AQ30" i="107"/>
  <c r="AH30" i="107"/>
  <c r="V30" i="107"/>
  <c r="R30" i="107"/>
  <c r="T30" i="107" s="1"/>
  <c r="J30" i="107"/>
  <c r="K30" i="107" s="1"/>
  <c r="I30" i="107"/>
  <c r="G30" i="107"/>
  <c r="E30" i="107"/>
  <c r="AQ29" i="107"/>
  <c r="AH29" i="107"/>
  <c r="V29" i="107"/>
  <c r="R29" i="107"/>
  <c r="T29" i="107" s="1"/>
  <c r="J29" i="107"/>
  <c r="I29" i="107" s="1"/>
  <c r="G29" i="107"/>
  <c r="E29" i="107"/>
  <c r="AQ28" i="107"/>
  <c r="AH28" i="107"/>
  <c r="V28" i="107"/>
  <c r="R28" i="107"/>
  <c r="T28" i="107" s="1"/>
  <c r="J28" i="107"/>
  <c r="K28" i="107" s="1"/>
  <c r="G28" i="107"/>
  <c r="E28" i="107"/>
  <c r="AQ27" i="107"/>
  <c r="AH27" i="107"/>
  <c r="V27" i="107"/>
  <c r="R27" i="107"/>
  <c r="T27" i="107" s="1"/>
  <c r="J27" i="107"/>
  <c r="K27" i="107" s="1"/>
  <c r="G27" i="107"/>
  <c r="E27" i="107"/>
  <c r="AQ26" i="107"/>
  <c r="AH26" i="107"/>
  <c r="V26" i="107"/>
  <c r="R26" i="107"/>
  <c r="T26" i="107" s="1"/>
  <c r="J26" i="107"/>
  <c r="K26" i="107" s="1"/>
  <c r="G26" i="107"/>
  <c r="E26" i="107"/>
  <c r="AQ25" i="107"/>
  <c r="AH25" i="107"/>
  <c r="V25" i="107"/>
  <c r="R25" i="107"/>
  <c r="T25" i="107" s="1"/>
  <c r="J25" i="107"/>
  <c r="K25" i="107" s="1"/>
  <c r="G25" i="107"/>
  <c r="E25" i="107"/>
  <c r="AQ24" i="107"/>
  <c r="AH24" i="107"/>
  <c r="V24" i="107"/>
  <c r="R24" i="107"/>
  <c r="T24" i="107" s="1"/>
  <c r="J24" i="107"/>
  <c r="K24" i="107" s="1"/>
  <c r="G24" i="107"/>
  <c r="E24" i="107"/>
  <c r="AQ23" i="107"/>
  <c r="AH23" i="107"/>
  <c r="V23" i="107"/>
  <c r="R23" i="107"/>
  <c r="T23" i="107" s="1"/>
  <c r="J23" i="107"/>
  <c r="K23" i="107" s="1"/>
  <c r="G23" i="107"/>
  <c r="E23" i="107"/>
  <c r="AQ22" i="107"/>
  <c r="AH22" i="107"/>
  <c r="V22" i="107"/>
  <c r="R22" i="107"/>
  <c r="T22" i="107" s="1"/>
  <c r="J22" i="107"/>
  <c r="K22" i="107" s="1"/>
  <c r="G22" i="107"/>
  <c r="E22" i="107"/>
  <c r="AQ21" i="107"/>
  <c r="AH21" i="107"/>
  <c r="AI21" i="107" s="1"/>
  <c r="V21" i="107"/>
  <c r="R21" i="107"/>
  <c r="T21" i="107" s="1"/>
  <c r="J21" i="107"/>
  <c r="I21" i="107" s="1"/>
  <c r="G21" i="107"/>
  <c r="E21" i="107"/>
  <c r="AQ20" i="107"/>
  <c r="AH20" i="107"/>
  <c r="V20" i="107"/>
  <c r="R20" i="107"/>
  <c r="T20" i="107" s="1"/>
  <c r="J20" i="107"/>
  <c r="K20" i="107" s="1"/>
  <c r="I20" i="107"/>
  <c r="G20" i="107"/>
  <c r="E20" i="107"/>
  <c r="AQ19" i="107"/>
  <c r="AH19" i="107"/>
  <c r="V19" i="107"/>
  <c r="R19" i="107"/>
  <c r="T19" i="107" s="1"/>
  <c r="J19" i="107"/>
  <c r="K19" i="107" s="1"/>
  <c r="I19" i="107"/>
  <c r="G19" i="107"/>
  <c r="E19" i="107"/>
  <c r="AQ18" i="107"/>
  <c r="AH18" i="107"/>
  <c r="V18" i="107"/>
  <c r="R18" i="107"/>
  <c r="T18" i="107" s="1"/>
  <c r="J18" i="107"/>
  <c r="K18" i="107" s="1"/>
  <c r="I18" i="107"/>
  <c r="G18" i="107"/>
  <c r="E18" i="107"/>
  <c r="AQ17" i="107"/>
  <c r="AH17" i="107"/>
  <c r="V17" i="107"/>
  <c r="R17" i="107"/>
  <c r="T17" i="107" s="1"/>
  <c r="J17" i="107"/>
  <c r="I17" i="107" s="1"/>
  <c r="G17" i="107"/>
  <c r="E17" i="107"/>
  <c r="AQ16" i="107"/>
  <c r="AH16" i="107"/>
  <c r="V16" i="107"/>
  <c r="R16" i="107"/>
  <c r="T16" i="107" s="1"/>
  <c r="J16" i="107"/>
  <c r="K16" i="107" s="1"/>
  <c r="G16" i="107"/>
  <c r="E16" i="107"/>
  <c r="AQ15" i="107"/>
  <c r="AH15" i="107"/>
  <c r="V15" i="107"/>
  <c r="R15" i="107"/>
  <c r="T15" i="107" s="1"/>
  <c r="J15" i="107"/>
  <c r="K15" i="107" s="1"/>
  <c r="G15" i="107"/>
  <c r="E15" i="107"/>
  <c r="AQ14" i="107"/>
  <c r="AH14" i="107"/>
  <c r="V14" i="107"/>
  <c r="R14" i="107"/>
  <c r="T14" i="107" s="1"/>
  <c r="K14" i="107"/>
  <c r="J14" i="107"/>
  <c r="I14" i="107" s="1"/>
  <c r="G14" i="107"/>
  <c r="E14" i="107"/>
  <c r="AQ13" i="107"/>
  <c r="AH13" i="107"/>
  <c r="V13" i="107"/>
  <c r="R13" i="107"/>
  <c r="T13" i="107" s="1"/>
  <c r="J13" i="107"/>
  <c r="K13" i="107" s="1"/>
  <c r="G13" i="107"/>
  <c r="E13" i="107"/>
  <c r="AQ12" i="107"/>
  <c r="AH12" i="107"/>
  <c r="V12" i="107"/>
  <c r="R12" i="107"/>
  <c r="T12" i="107" s="1"/>
  <c r="J12" i="107"/>
  <c r="K12" i="107" s="1"/>
  <c r="G12" i="107"/>
  <c r="E12" i="107"/>
  <c r="AQ11" i="107"/>
  <c r="AH11" i="107"/>
  <c r="V11" i="107"/>
  <c r="R11" i="107"/>
  <c r="J11" i="107"/>
  <c r="I11" i="107" s="1"/>
  <c r="G11" i="107"/>
  <c r="E11" i="107"/>
  <c r="AG8" i="107"/>
  <c r="I21" i="108" l="1"/>
  <c r="AI29" i="107"/>
  <c r="AI30" i="107"/>
  <c r="K21" i="109"/>
  <c r="I26" i="107"/>
  <c r="I27" i="107"/>
  <c r="I28" i="107"/>
  <c r="I11" i="108"/>
  <c r="I27" i="108"/>
  <c r="AI31" i="108"/>
  <c r="I22" i="109"/>
  <c r="I23" i="109"/>
  <c r="T35" i="112"/>
  <c r="AI35" i="112" s="1"/>
  <c r="AI11" i="112"/>
  <c r="S35" i="112"/>
  <c r="K23" i="111"/>
  <c r="T19" i="111"/>
  <c r="AI19" i="111" s="1"/>
  <c r="AI17" i="111"/>
  <c r="AI24" i="111"/>
  <c r="AI32" i="111"/>
  <c r="AI31" i="111"/>
  <c r="AI28" i="111"/>
  <c r="T18" i="111"/>
  <c r="AI18" i="111" s="1"/>
  <c r="I34" i="111"/>
  <c r="I33" i="111"/>
  <c r="K31" i="111"/>
  <c r="I30" i="111"/>
  <c r="I27" i="111"/>
  <c r="I26" i="111"/>
  <c r="I25" i="111"/>
  <c r="I22" i="111"/>
  <c r="T15" i="111"/>
  <c r="AI15" i="111" s="1"/>
  <c r="T14" i="111"/>
  <c r="AI14" i="111" s="1"/>
  <c r="AI13" i="111"/>
  <c r="T12" i="111"/>
  <c r="AI12" i="111" s="1"/>
  <c r="S13" i="111"/>
  <c r="T16" i="111"/>
  <c r="AI16" i="111" s="1"/>
  <c r="S17" i="111"/>
  <c r="T20" i="111"/>
  <c r="AI20" i="111" s="1"/>
  <c r="AI23" i="111"/>
  <c r="AI27" i="111"/>
  <c r="K29" i="111"/>
  <c r="K21" i="111"/>
  <c r="I24" i="111"/>
  <c r="I28" i="111"/>
  <c r="I32" i="111"/>
  <c r="R35" i="111"/>
  <c r="T11" i="111"/>
  <c r="S11" i="111"/>
  <c r="AI25" i="111"/>
  <c r="AI29" i="111"/>
  <c r="AH35" i="111"/>
  <c r="AI22" i="111"/>
  <c r="AI26" i="111"/>
  <c r="AI30" i="111"/>
  <c r="AQ11" i="111"/>
  <c r="AQ35" i="111" s="1"/>
  <c r="I11" i="111"/>
  <c r="I12" i="111"/>
  <c r="I13" i="111"/>
  <c r="I14" i="111"/>
  <c r="I15" i="111"/>
  <c r="I16" i="111"/>
  <c r="I17" i="111"/>
  <c r="I18" i="111"/>
  <c r="I19" i="111"/>
  <c r="I20" i="111"/>
  <c r="T21" i="111"/>
  <c r="AI21" i="111" s="1"/>
  <c r="T33" i="111"/>
  <c r="AI33" i="111" s="1"/>
  <c r="T34" i="111"/>
  <c r="AI34" i="111" s="1"/>
  <c r="S22" i="111"/>
  <c r="S23" i="111"/>
  <c r="S24" i="111"/>
  <c r="S25" i="111"/>
  <c r="S26" i="111"/>
  <c r="S27" i="111"/>
  <c r="S28" i="111"/>
  <c r="S29" i="111"/>
  <c r="S30" i="111"/>
  <c r="S31" i="111"/>
  <c r="S32" i="111"/>
  <c r="Q35" i="111"/>
  <c r="AG35" i="111"/>
  <c r="K33" i="109"/>
  <c r="I32" i="109"/>
  <c r="I31" i="109"/>
  <c r="I30" i="109"/>
  <c r="I29" i="109"/>
  <c r="I28" i="109"/>
  <c r="I24" i="109"/>
  <c r="I25" i="109"/>
  <c r="I26" i="109"/>
  <c r="I27" i="109"/>
  <c r="I34" i="109"/>
  <c r="T12" i="109"/>
  <c r="T13" i="109"/>
  <c r="T14" i="109"/>
  <c r="AI14" i="109" s="1"/>
  <c r="T15" i="109"/>
  <c r="AI15" i="109" s="1"/>
  <c r="T16" i="109"/>
  <c r="AI16" i="109" s="1"/>
  <c r="T17" i="109"/>
  <c r="AI17" i="109" s="1"/>
  <c r="T18" i="109"/>
  <c r="AI18" i="109" s="1"/>
  <c r="T19" i="109"/>
  <c r="AI19" i="109" s="1"/>
  <c r="T20" i="109"/>
  <c r="AI20" i="109" s="1"/>
  <c r="AI22" i="109"/>
  <c r="AI23" i="109"/>
  <c r="AI24" i="109"/>
  <c r="AI25" i="109"/>
  <c r="AI26" i="109"/>
  <c r="AI27" i="109"/>
  <c r="AI28" i="109"/>
  <c r="AI29" i="109"/>
  <c r="AI30" i="109"/>
  <c r="AI31" i="109"/>
  <c r="AI32" i="109"/>
  <c r="AI12" i="109"/>
  <c r="AI13" i="109"/>
  <c r="R35" i="109"/>
  <c r="T11" i="109"/>
  <c r="S11" i="109"/>
  <c r="AQ11" i="109"/>
  <c r="AQ35" i="109" s="1"/>
  <c r="I11" i="109"/>
  <c r="I12" i="109"/>
  <c r="I13" i="109"/>
  <c r="I14" i="109"/>
  <c r="I15" i="109"/>
  <c r="I16" i="109"/>
  <c r="I17" i="109"/>
  <c r="I18" i="109"/>
  <c r="I19" i="109"/>
  <c r="I20" i="109"/>
  <c r="T21" i="109"/>
  <c r="AI21" i="109" s="1"/>
  <c r="T33" i="109"/>
  <c r="AI33" i="109" s="1"/>
  <c r="T34" i="109"/>
  <c r="AI34" i="109" s="1"/>
  <c r="S22" i="109"/>
  <c r="S23" i="109"/>
  <c r="S24" i="109"/>
  <c r="S25" i="109"/>
  <c r="S26" i="109"/>
  <c r="S27" i="109"/>
  <c r="S28" i="109"/>
  <c r="S29" i="109"/>
  <c r="S30" i="109"/>
  <c r="S31" i="109"/>
  <c r="S32" i="109"/>
  <c r="Q35" i="109"/>
  <c r="K18" i="108"/>
  <c r="I12" i="108"/>
  <c r="I13" i="108"/>
  <c r="I14" i="108"/>
  <c r="I15" i="108"/>
  <c r="I16" i="108"/>
  <c r="I17" i="108"/>
  <c r="AI23" i="108"/>
  <c r="K34" i="108"/>
  <c r="AI32" i="108"/>
  <c r="K31" i="108"/>
  <c r="AI27" i="108"/>
  <c r="K24" i="108"/>
  <c r="I26" i="108"/>
  <c r="K28" i="108"/>
  <c r="I30" i="108"/>
  <c r="K32" i="108"/>
  <c r="I33" i="108"/>
  <c r="AI24" i="108"/>
  <c r="AI20" i="108"/>
  <c r="R35" i="108"/>
  <c r="AQ35" i="108"/>
  <c r="AH35" i="108"/>
  <c r="AI12" i="108"/>
  <c r="AI13" i="108"/>
  <c r="AI14" i="108"/>
  <c r="AI15" i="108"/>
  <c r="AI16" i="108"/>
  <c r="AI17" i="108"/>
  <c r="AI21" i="108"/>
  <c r="AI25" i="108"/>
  <c r="AI29" i="108"/>
  <c r="AI18" i="108"/>
  <c r="AI22" i="108"/>
  <c r="AI26" i="108"/>
  <c r="AI30" i="108"/>
  <c r="T33" i="108"/>
  <c r="AI33" i="108" s="1"/>
  <c r="T34" i="108"/>
  <c r="AI34" i="108" s="1"/>
  <c r="S11" i="108"/>
  <c r="S12" i="108"/>
  <c r="S13" i="108"/>
  <c r="S14" i="108"/>
  <c r="S15" i="108"/>
  <c r="S16" i="108"/>
  <c r="S17" i="108"/>
  <c r="S18" i="108"/>
  <c r="S19" i="108"/>
  <c r="S20" i="108"/>
  <c r="S21" i="108"/>
  <c r="S22" i="108"/>
  <c r="S23" i="108"/>
  <c r="S24" i="108"/>
  <c r="S25" i="108"/>
  <c r="S26" i="108"/>
  <c r="S27" i="108"/>
  <c r="S28" i="108"/>
  <c r="S29" i="108"/>
  <c r="S30" i="108"/>
  <c r="S31" i="108"/>
  <c r="S32" i="108"/>
  <c r="T11" i="108"/>
  <c r="AI26" i="107"/>
  <c r="AI25" i="107"/>
  <c r="I12" i="107"/>
  <c r="I13" i="107"/>
  <c r="I16" i="107"/>
  <c r="I24" i="107"/>
  <c r="AI22" i="107"/>
  <c r="AI17" i="107"/>
  <c r="AI18" i="107"/>
  <c r="I23" i="107"/>
  <c r="I22" i="107"/>
  <c r="K11" i="107"/>
  <c r="I15" i="107"/>
  <c r="AH35" i="107"/>
  <c r="AQ35" i="107"/>
  <c r="R35" i="107"/>
  <c r="AI13" i="107"/>
  <c r="AI14" i="107"/>
  <c r="K17" i="107"/>
  <c r="K21" i="107"/>
  <c r="K29" i="107"/>
  <c r="K33" i="107"/>
  <c r="K34" i="107"/>
  <c r="I25" i="107"/>
  <c r="AI15" i="107"/>
  <c r="AI19" i="107"/>
  <c r="AI23" i="107"/>
  <c r="AI27" i="107"/>
  <c r="AI31" i="107"/>
  <c r="AI12" i="107"/>
  <c r="AI16" i="107"/>
  <c r="AI20" i="107"/>
  <c r="AI24" i="107"/>
  <c r="AI28" i="107"/>
  <c r="AI32" i="107"/>
  <c r="T33" i="107"/>
  <c r="AI33" i="107" s="1"/>
  <c r="T34" i="107"/>
  <c r="AI34" i="107" s="1"/>
  <c r="S13" i="107"/>
  <c r="S15" i="107"/>
  <c r="S17" i="107"/>
  <c r="S20" i="107"/>
  <c r="S22" i="107"/>
  <c r="S25" i="107"/>
  <c r="S28" i="107"/>
  <c r="S32" i="107"/>
  <c r="S11" i="107"/>
  <c r="S12" i="107"/>
  <c r="S14" i="107"/>
  <c r="S16" i="107"/>
  <c r="S18" i="107"/>
  <c r="S19" i="107"/>
  <c r="S21" i="107"/>
  <c r="S23" i="107"/>
  <c r="S24" i="107"/>
  <c r="S26" i="107"/>
  <c r="S27" i="107"/>
  <c r="S29" i="107"/>
  <c r="S30" i="107"/>
  <c r="S31" i="107"/>
  <c r="T11" i="107"/>
  <c r="AI11" i="107" s="1"/>
  <c r="AR35" i="106"/>
  <c r="AP35" i="106"/>
  <c r="AG35" i="106"/>
  <c r="Q35" i="106"/>
  <c r="P35" i="106"/>
  <c r="AQ34" i="106"/>
  <c r="AH34" i="106"/>
  <c r="V34" i="106"/>
  <c r="R34" i="106"/>
  <c r="S34" i="106" s="1"/>
  <c r="J34" i="106"/>
  <c r="I34" i="106" s="1"/>
  <c r="G34" i="106"/>
  <c r="E34" i="106"/>
  <c r="AQ33" i="106"/>
  <c r="AH33" i="106"/>
  <c r="V33" i="106"/>
  <c r="R33" i="106"/>
  <c r="S33" i="106" s="1"/>
  <c r="J33" i="106"/>
  <c r="K33" i="106" s="1"/>
  <c r="G33" i="106"/>
  <c r="E33" i="106"/>
  <c r="AW32" i="106"/>
  <c r="AQ32" i="106"/>
  <c r="AH32" i="106"/>
  <c r="V32" i="106"/>
  <c r="R32" i="106"/>
  <c r="S32" i="106" s="1"/>
  <c r="J32" i="106"/>
  <c r="I32" i="106" s="1"/>
  <c r="G32" i="106"/>
  <c r="E32" i="106"/>
  <c r="AQ31" i="106"/>
  <c r="AH31" i="106"/>
  <c r="V31" i="106"/>
  <c r="R31" i="106"/>
  <c r="T31" i="106" s="1"/>
  <c r="J31" i="106"/>
  <c r="I31" i="106" s="1"/>
  <c r="G31" i="106"/>
  <c r="E31" i="106"/>
  <c r="AQ30" i="106"/>
  <c r="AH30" i="106"/>
  <c r="V30" i="106"/>
  <c r="R30" i="106"/>
  <c r="T30" i="106" s="1"/>
  <c r="J30" i="106"/>
  <c r="I30" i="106" s="1"/>
  <c r="G30" i="106"/>
  <c r="E30" i="106"/>
  <c r="AQ29" i="106"/>
  <c r="AH29" i="106"/>
  <c r="V29" i="106"/>
  <c r="R29" i="106"/>
  <c r="T29" i="106" s="1"/>
  <c r="J29" i="106"/>
  <c r="I29" i="106" s="1"/>
  <c r="G29" i="106"/>
  <c r="E29" i="106"/>
  <c r="AQ28" i="106"/>
  <c r="AH28" i="106"/>
  <c r="V28" i="106"/>
  <c r="R28" i="106"/>
  <c r="T28" i="106" s="1"/>
  <c r="J28" i="106"/>
  <c r="K28" i="106" s="1"/>
  <c r="G28" i="106"/>
  <c r="E28" i="106"/>
  <c r="AQ27" i="106"/>
  <c r="AH27" i="106"/>
  <c r="V27" i="106"/>
  <c r="R27" i="106"/>
  <c r="T27" i="106" s="1"/>
  <c r="J27" i="106"/>
  <c r="K27" i="106" s="1"/>
  <c r="G27" i="106"/>
  <c r="E27" i="106"/>
  <c r="AQ26" i="106"/>
  <c r="AH26" i="106"/>
  <c r="V26" i="106"/>
  <c r="R26" i="106"/>
  <c r="T26" i="106" s="1"/>
  <c r="J26" i="106"/>
  <c r="K26" i="106" s="1"/>
  <c r="G26" i="106"/>
  <c r="E26" i="106"/>
  <c r="AQ25" i="106"/>
  <c r="AH25" i="106"/>
  <c r="V25" i="106"/>
  <c r="R25" i="106"/>
  <c r="T25" i="106" s="1"/>
  <c r="J25" i="106"/>
  <c r="K25" i="106" s="1"/>
  <c r="G25" i="106"/>
  <c r="E25" i="106"/>
  <c r="AQ24" i="106"/>
  <c r="AH24" i="106"/>
  <c r="V24" i="106"/>
  <c r="R24" i="106"/>
  <c r="T24" i="106" s="1"/>
  <c r="J24" i="106"/>
  <c r="K24" i="106" s="1"/>
  <c r="G24" i="106"/>
  <c r="E24" i="106"/>
  <c r="AQ23" i="106"/>
  <c r="AH23" i="106"/>
  <c r="V23" i="106"/>
  <c r="R23" i="106"/>
  <c r="T23" i="106" s="1"/>
  <c r="J23" i="106"/>
  <c r="K23" i="106" s="1"/>
  <c r="G23" i="106"/>
  <c r="E23" i="106"/>
  <c r="AQ22" i="106"/>
  <c r="AH22" i="106"/>
  <c r="V22" i="106"/>
  <c r="R22" i="106"/>
  <c r="T22" i="106" s="1"/>
  <c r="J22" i="106"/>
  <c r="K22" i="106" s="1"/>
  <c r="G22" i="106"/>
  <c r="E22" i="106"/>
  <c r="AQ21" i="106"/>
  <c r="AH21" i="106"/>
  <c r="V21" i="106"/>
  <c r="R21" i="106"/>
  <c r="T21" i="106" s="1"/>
  <c r="J21" i="106"/>
  <c r="K21" i="106" s="1"/>
  <c r="G21" i="106"/>
  <c r="E21" i="106"/>
  <c r="AQ20" i="106"/>
  <c r="AH20" i="106"/>
  <c r="V20" i="106"/>
  <c r="R20" i="106"/>
  <c r="T20" i="106" s="1"/>
  <c r="J20" i="106"/>
  <c r="K20" i="106" s="1"/>
  <c r="G20" i="106"/>
  <c r="E20" i="106"/>
  <c r="AQ19" i="106"/>
  <c r="AH19" i="106"/>
  <c r="V19" i="106"/>
  <c r="R19" i="106"/>
  <c r="T19" i="106" s="1"/>
  <c r="J19" i="106"/>
  <c r="K19" i="106" s="1"/>
  <c r="G19" i="106"/>
  <c r="E19" i="106"/>
  <c r="AQ18" i="106"/>
  <c r="AH18" i="106"/>
  <c r="V18" i="106"/>
  <c r="R18" i="106"/>
  <c r="T18" i="106" s="1"/>
  <c r="J18" i="106"/>
  <c r="I18" i="106" s="1"/>
  <c r="G18" i="106"/>
  <c r="E18" i="106"/>
  <c r="AQ17" i="106"/>
  <c r="AH17" i="106"/>
  <c r="V17" i="106"/>
  <c r="R17" i="106"/>
  <c r="T17" i="106" s="1"/>
  <c r="J17" i="106"/>
  <c r="K17" i="106" s="1"/>
  <c r="G17" i="106"/>
  <c r="E17" i="106"/>
  <c r="AQ16" i="106"/>
  <c r="AH16" i="106"/>
  <c r="V16" i="106"/>
  <c r="R16" i="106"/>
  <c r="T16" i="106" s="1"/>
  <c r="J16" i="106"/>
  <c r="K16" i="106" s="1"/>
  <c r="G16" i="106"/>
  <c r="E16" i="106"/>
  <c r="AQ15" i="106"/>
  <c r="AH15" i="106"/>
  <c r="V15" i="106"/>
  <c r="R15" i="106"/>
  <c r="T15" i="106" s="1"/>
  <c r="J15" i="106"/>
  <c r="K15" i="106" s="1"/>
  <c r="G15" i="106"/>
  <c r="E15" i="106"/>
  <c r="AQ14" i="106"/>
  <c r="AH14" i="106"/>
  <c r="V14" i="106"/>
  <c r="R14" i="106"/>
  <c r="T14" i="106" s="1"/>
  <c r="J14" i="106"/>
  <c r="K14" i="106" s="1"/>
  <c r="G14" i="106"/>
  <c r="E14" i="106"/>
  <c r="AQ13" i="106"/>
  <c r="AH13" i="106"/>
  <c r="V13" i="106"/>
  <c r="R13" i="106"/>
  <c r="T13" i="106" s="1"/>
  <c r="J13" i="106"/>
  <c r="K13" i="106" s="1"/>
  <c r="G13" i="106"/>
  <c r="E13" i="106"/>
  <c r="AQ12" i="106"/>
  <c r="AH12" i="106"/>
  <c r="V12" i="106"/>
  <c r="R12" i="106"/>
  <c r="T12" i="106" s="1"/>
  <c r="J12" i="106"/>
  <c r="K12" i="106" s="1"/>
  <c r="G12" i="106"/>
  <c r="E12" i="106"/>
  <c r="AQ11" i="106"/>
  <c r="AH11" i="106"/>
  <c r="V11" i="106"/>
  <c r="R11" i="106"/>
  <c r="S11" i="106" s="1"/>
  <c r="J11" i="106"/>
  <c r="K11" i="106" s="1"/>
  <c r="G11" i="106"/>
  <c r="E11" i="106"/>
  <c r="AG8" i="106"/>
  <c r="AR35" i="105"/>
  <c r="AP35" i="105"/>
  <c r="AG35" i="105"/>
  <c r="Q35" i="105"/>
  <c r="P35" i="105"/>
  <c r="AQ34" i="105"/>
  <c r="AH34" i="105"/>
  <c r="V34" i="105"/>
  <c r="R34" i="105"/>
  <c r="S34" i="105" s="1"/>
  <c r="J34" i="105"/>
  <c r="I34" i="105" s="1"/>
  <c r="G34" i="105"/>
  <c r="E34" i="105"/>
  <c r="AQ33" i="105"/>
  <c r="AH33" i="105"/>
  <c r="V33" i="105"/>
  <c r="R33" i="105"/>
  <c r="S33" i="105" s="1"/>
  <c r="J33" i="105"/>
  <c r="I33" i="105" s="1"/>
  <c r="G33" i="105"/>
  <c r="E33" i="105"/>
  <c r="AW32" i="105"/>
  <c r="AQ32" i="105"/>
  <c r="AH32" i="105"/>
  <c r="V32" i="105"/>
  <c r="R32" i="105"/>
  <c r="T32" i="105" s="1"/>
  <c r="J32" i="105"/>
  <c r="K32" i="105" s="1"/>
  <c r="G32" i="105"/>
  <c r="E32" i="105"/>
  <c r="AQ31" i="105"/>
  <c r="AH31" i="105"/>
  <c r="V31" i="105"/>
  <c r="R31" i="105"/>
  <c r="T31" i="105" s="1"/>
  <c r="J31" i="105"/>
  <c r="K31" i="105" s="1"/>
  <c r="G31" i="105"/>
  <c r="E31" i="105"/>
  <c r="AQ30" i="105"/>
  <c r="AH30" i="105"/>
  <c r="V30" i="105"/>
  <c r="R30" i="105"/>
  <c r="T30" i="105" s="1"/>
  <c r="J30" i="105"/>
  <c r="K30" i="105" s="1"/>
  <c r="G30" i="105"/>
  <c r="E30" i="105"/>
  <c r="AQ29" i="105"/>
  <c r="AH29" i="105"/>
  <c r="V29" i="105"/>
  <c r="R29" i="105"/>
  <c r="T29" i="105" s="1"/>
  <c r="J29" i="105"/>
  <c r="K29" i="105" s="1"/>
  <c r="G29" i="105"/>
  <c r="E29" i="105"/>
  <c r="AQ28" i="105"/>
  <c r="AH28" i="105"/>
  <c r="V28" i="105"/>
  <c r="R28" i="105"/>
  <c r="T28" i="105" s="1"/>
  <c r="J28" i="105"/>
  <c r="K28" i="105" s="1"/>
  <c r="G28" i="105"/>
  <c r="E28" i="105"/>
  <c r="AQ27" i="105"/>
  <c r="AH27" i="105"/>
  <c r="V27" i="105"/>
  <c r="R27" i="105"/>
  <c r="T27" i="105" s="1"/>
  <c r="J27" i="105"/>
  <c r="K27" i="105" s="1"/>
  <c r="G27" i="105"/>
  <c r="E27" i="105"/>
  <c r="AQ26" i="105"/>
  <c r="AH26" i="105"/>
  <c r="V26" i="105"/>
  <c r="R26" i="105"/>
  <c r="T26" i="105" s="1"/>
  <c r="J26" i="105"/>
  <c r="K26" i="105" s="1"/>
  <c r="G26" i="105"/>
  <c r="E26" i="105"/>
  <c r="AQ25" i="105"/>
  <c r="AH25" i="105"/>
  <c r="V25" i="105"/>
  <c r="R25" i="105"/>
  <c r="T25" i="105" s="1"/>
  <c r="J25" i="105"/>
  <c r="K25" i="105" s="1"/>
  <c r="G25" i="105"/>
  <c r="E25" i="105"/>
  <c r="AQ24" i="105"/>
  <c r="AH24" i="105"/>
  <c r="V24" i="105"/>
  <c r="R24" i="105"/>
  <c r="T24" i="105" s="1"/>
  <c r="J24" i="105"/>
  <c r="K24" i="105" s="1"/>
  <c r="I24" i="105"/>
  <c r="G24" i="105"/>
  <c r="E24" i="105"/>
  <c r="AQ23" i="105"/>
  <c r="AH23" i="105"/>
  <c r="V23" i="105"/>
  <c r="R23" i="105"/>
  <c r="T23" i="105" s="1"/>
  <c r="J23" i="105"/>
  <c r="K23" i="105" s="1"/>
  <c r="I23" i="105"/>
  <c r="G23" i="105"/>
  <c r="E23" i="105"/>
  <c r="AQ22" i="105"/>
  <c r="AH22" i="105"/>
  <c r="V22" i="105"/>
  <c r="R22" i="105"/>
  <c r="T22" i="105" s="1"/>
  <c r="J22" i="105"/>
  <c r="K22" i="105" s="1"/>
  <c r="I22" i="105"/>
  <c r="G22" i="105"/>
  <c r="E22" i="105"/>
  <c r="AQ21" i="105"/>
  <c r="AH21" i="105"/>
  <c r="V21" i="105"/>
  <c r="R21" i="105"/>
  <c r="T21" i="105" s="1"/>
  <c r="J21" i="105"/>
  <c r="K21" i="105" s="1"/>
  <c r="G21" i="105"/>
  <c r="E21" i="105"/>
  <c r="AQ20" i="105"/>
  <c r="AH20" i="105"/>
  <c r="V20" i="105"/>
  <c r="R20" i="105"/>
  <c r="T20" i="105" s="1"/>
  <c r="J20" i="105"/>
  <c r="K20" i="105" s="1"/>
  <c r="G20" i="105"/>
  <c r="E20" i="105"/>
  <c r="AQ19" i="105"/>
  <c r="AH19" i="105"/>
  <c r="V19" i="105"/>
  <c r="R19" i="105"/>
  <c r="T19" i="105" s="1"/>
  <c r="J19" i="105"/>
  <c r="K19" i="105" s="1"/>
  <c r="G19" i="105"/>
  <c r="E19" i="105"/>
  <c r="AQ18" i="105"/>
  <c r="AH18" i="105"/>
  <c r="V18" i="105"/>
  <c r="R18" i="105"/>
  <c r="T18" i="105" s="1"/>
  <c r="J18" i="105"/>
  <c r="K18" i="105" s="1"/>
  <c r="G18" i="105"/>
  <c r="E18" i="105"/>
  <c r="AQ17" i="105"/>
  <c r="AH17" i="105"/>
  <c r="V17" i="105"/>
  <c r="R17" i="105"/>
  <c r="T17" i="105" s="1"/>
  <c r="J17" i="105"/>
  <c r="K17" i="105" s="1"/>
  <c r="G17" i="105"/>
  <c r="E17" i="105"/>
  <c r="AQ16" i="105"/>
  <c r="AH16" i="105"/>
  <c r="V16" i="105"/>
  <c r="R16" i="105"/>
  <c r="T16" i="105" s="1"/>
  <c r="J16" i="105"/>
  <c r="K16" i="105" s="1"/>
  <c r="G16" i="105"/>
  <c r="E16" i="105"/>
  <c r="AQ15" i="105"/>
  <c r="AH15" i="105"/>
  <c r="V15" i="105"/>
  <c r="R15" i="105"/>
  <c r="T15" i="105" s="1"/>
  <c r="J15" i="105"/>
  <c r="K15" i="105" s="1"/>
  <c r="G15" i="105"/>
  <c r="E15" i="105"/>
  <c r="AQ14" i="105"/>
  <c r="AH14" i="105"/>
  <c r="V14" i="105"/>
  <c r="R14" i="105"/>
  <c r="T14" i="105" s="1"/>
  <c r="J14" i="105"/>
  <c r="K14" i="105" s="1"/>
  <c r="G14" i="105"/>
  <c r="E14" i="105"/>
  <c r="AQ13" i="105"/>
  <c r="AH13" i="105"/>
  <c r="V13" i="105"/>
  <c r="R13" i="105"/>
  <c r="T13" i="105" s="1"/>
  <c r="J13" i="105"/>
  <c r="K13" i="105" s="1"/>
  <c r="G13" i="105"/>
  <c r="E13" i="105"/>
  <c r="AQ12" i="105"/>
  <c r="AH12" i="105"/>
  <c r="V12" i="105"/>
  <c r="R12" i="105"/>
  <c r="T12" i="105" s="1"/>
  <c r="J12" i="105"/>
  <c r="K12" i="105" s="1"/>
  <c r="G12" i="105"/>
  <c r="E12" i="105"/>
  <c r="AQ11" i="105"/>
  <c r="AH11" i="105"/>
  <c r="V11" i="105"/>
  <c r="R11" i="105"/>
  <c r="J11" i="105"/>
  <c r="K11" i="105" s="1"/>
  <c r="G11" i="105"/>
  <c r="E11" i="105"/>
  <c r="AG8" i="105"/>
  <c r="AR35" i="104"/>
  <c r="AP35" i="104"/>
  <c r="AG35" i="104"/>
  <c r="Q35" i="104"/>
  <c r="P35" i="104"/>
  <c r="AQ34" i="104"/>
  <c r="AH34" i="104"/>
  <c r="V34" i="104"/>
  <c r="R34" i="104"/>
  <c r="S34" i="104" s="1"/>
  <c r="J34" i="104"/>
  <c r="K34" i="104" s="1"/>
  <c r="G34" i="104"/>
  <c r="E34" i="104"/>
  <c r="AQ33" i="104"/>
  <c r="AH33" i="104"/>
  <c r="V33" i="104"/>
  <c r="R33" i="104"/>
  <c r="S33" i="104" s="1"/>
  <c r="J33" i="104"/>
  <c r="I33" i="104" s="1"/>
  <c r="G33" i="104"/>
  <c r="E33" i="104"/>
  <c r="AW32" i="104"/>
  <c r="AQ32" i="104"/>
  <c r="AH32" i="104"/>
  <c r="V32" i="104"/>
  <c r="R32" i="104"/>
  <c r="T32" i="104" s="1"/>
  <c r="J32" i="104"/>
  <c r="K32" i="104" s="1"/>
  <c r="I32" i="104"/>
  <c r="G32" i="104"/>
  <c r="E32" i="104"/>
  <c r="AQ31" i="104"/>
  <c r="AH31" i="104"/>
  <c r="V31" i="104"/>
  <c r="R31" i="104"/>
  <c r="T31" i="104" s="1"/>
  <c r="J31" i="104"/>
  <c r="K31" i="104" s="1"/>
  <c r="I31" i="104"/>
  <c r="G31" i="104"/>
  <c r="E31" i="104"/>
  <c r="AQ30" i="104"/>
  <c r="AH30" i="104"/>
  <c r="V30" i="104"/>
  <c r="R30" i="104"/>
  <c r="T30" i="104" s="1"/>
  <c r="J30" i="104"/>
  <c r="K30" i="104" s="1"/>
  <c r="I30" i="104"/>
  <c r="G30" i="104"/>
  <c r="E30" i="104"/>
  <c r="AQ29" i="104"/>
  <c r="AH29" i="104"/>
  <c r="V29" i="104"/>
  <c r="R29" i="104"/>
  <c r="T29" i="104" s="1"/>
  <c r="J29" i="104"/>
  <c r="K29" i="104" s="1"/>
  <c r="I29" i="104"/>
  <c r="G29" i="104"/>
  <c r="E29" i="104"/>
  <c r="AQ28" i="104"/>
  <c r="AH28" i="104"/>
  <c r="V28" i="104"/>
  <c r="R28" i="104"/>
  <c r="T28" i="104" s="1"/>
  <c r="J28" i="104"/>
  <c r="K28" i="104" s="1"/>
  <c r="I28" i="104"/>
  <c r="G28" i="104"/>
  <c r="E28" i="104"/>
  <c r="AQ27" i="104"/>
  <c r="AH27" i="104"/>
  <c r="V27" i="104"/>
  <c r="R27" i="104"/>
  <c r="T27" i="104" s="1"/>
  <c r="J27" i="104"/>
  <c r="K27" i="104" s="1"/>
  <c r="I27" i="104"/>
  <c r="G27" i="104"/>
  <c r="E27" i="104"/>
  <c r="AQ26" i="104"/>
  <c r="AH26" i="104"/>
  <c r="V26" i="104"/>
  <c r="R26" i="104"/>
  <c r="T26" i="104" s="1"/>
  <c r="J26" i="104"/>
  <c r="I26" i="104" s="1"/>
  <c r="G26" i="104"/>
  <c r="E26" i="104"/>
  <c r="AQ25" i="104"/>
  <c r="AH25" i="104"/>
  <c r="V25" i="104"/>
  <c r="R25" i="104"/>
  <c r="T25" i="104" s="1"/>
  <c r="J25" i="104"/>
  <c r="I25" i="104" s="1"/>
  <c r="G25" i="104"/>
  <c r="E25" i="104"/>
  <c r="AQ24" i="104"/>
  <c r="AH24" i="104"/>
  <c r="V24" i="104"/>
  <c r="R24" i="104"/>
  <c r="T24" i="104" s="1"/>
  <c r="J24" i="104"/>
  <c r="I24" i="104" s="1"/>
  <c r="G24" i="104"/>
  <c r="E24" i="104"/>
  <c r="AQ23" i="104"/>
  <c r="AH23" i="104"/>
  <c r="V23" i="104"/>
  <c r="R23" i="104"/>
  <c r="T23" i="104" s="1"/>
  <c r="J23" i="104"/>
  <c r="I23" i="104" s="1"/>
  <c r="G23" i="104"/>
  <c r="E23" i="104"/>
  <c r="AQ22" i="104"/>
  <c r="AH22" i="104"/>
  <c r="V22" i="104"/>
  <c r="R22" i="104"/>
  <c r="T22" i="104" s="1"/>
  <c r="J22" i="104"/>
  <c r="I22" i="104" s="1"/>
  <c r="G22" i="104"/>
  <c r="E22" i="104"/>
  <c r="AQ21" i="104"/>
  <c r="AH21" i="104"/>
  <c r="V21" i="104"/>
  <c r="R21" i="104"/>
  <c r="T21" i="104" s="1"/>
  <c r="J21" i="104"/>
  <c r="I21" i="104" s="1"/>
  <c r="G21" i="104"/>
  <c r="E21" i="104"/>
  <c r="AQ20" i="104"/>
  <c r="AH20" i="104"/>
  <c r="V20" i="104"/>
  <c r="R20" i="104"/>
  <c r="T20" i="104" s="1"/>
  <c r="J20" i="104"/>
  <c r="I20" i="104" s="1"/>
  <c r="G20" i="104"/>
  <c r="E20" i="104"/>
  <c r="AQ19" i="104"/>
  <c r="AH19" i="104"/>
  <c r="V19" i="104"/>
  <c r="R19" i="104"/>
  <c r="T19" i="104" s="1"/>
  <c r="J19" i="104"/>
  <c r="I19" i="104" s="1"/>
  <c r="G19" i="104"/>
  <c r="E19" i="104"/>
  <c r="AQ18" i="104"/>
  <c r="AH18" i="104"/>
  <c r="V18" i="104"/>
  <c r="R18" i="104"/>
  <c r="T18" i="104" s="1"/>
  <c r="J18" i="104"/>
  <c r="I18" i="104" s="1"/>
  <c r="G18" i="104"/>
  <c r="E18" i="104"/>
  <c r="AQ17" i="104"/>
  <c r="AH17" i="104"/>
  <c r="V17" i="104"/>
  <c r="R17" i="104"/>
  <c r="T17" i="104" s="1"/>
  <c r="J17" i="104"/>
  <c r="I17" i="104" s="1"/>
  <c r="G17" i="104"/>
  <c r="E17" i="104"/>
  <c r="AQ16" i="104"/>
  <c r="AH16" i="104"/>
  <c r="V16" i="104"/>
  <c r="R16" i="104"/>
  <c r="T16" i="104" s="1"/>
  <c r="J16" i="104"/>
  <c r="I16" i="104" s="1"/>
  <c r="G16" i="104"/>
  <c r="E16" i="104"/>
  <c r="AQ15" i="104"/>
  <c r="AH15" i="104"/>
  <c r="V15" i="104"/>
  <c r="R15" i="104"/>
  <c r="S15" i="104" s="1"/>
  <c r="J15" i="104"/>
  <c r="I15" i="104" s="1"/>
  <c r="G15" i="104"/>
  <c r="E15" i="104"/>
  <c r="AQ14" i="104"/>
  <c r="AH14" i="104"/>
  <c r="V14" i="104"/>
  <c r="R14" i="104"/>
  <c r="T14" i="104" s="1"/>
  <c r="J14" i="104"/>
  <c r="I14" i="104" s="1"/>
  <c r="G14" i="104"/>
  <c r="E14" i="104"/>
  <c r="AQ13" i="104"/>
  <c r="AH13" i="104"/>
  <c r="V13" i="104"/>
  <c r="R13" i="104"/>
  <c r="T13" i="104" s="1"/>
  <c r="J13" i="104"/>
  <c r="I13" i="104" s="1"/>
  <c r="G13" i="104"/>
  <c r="E13" i="104"/>
  <c r="AQ12" i="104"/>
  <c r="AH12" i="104"/>
  <c r="V12" i="104"/>
  <c r="R12" i="104"/>
  <c r="T12" i="104" s="1"/>
  <c r="J12" i="104"/>
  <c r="I12" i="104" s="1"/>
  <c r="G12" i="104"/>
  <c r="E12" i="104"/>
  <c r="AQ11" i="104"/>
  <c r="AH11" i="104"/>
  <c r="V11" i="104"/>
  <c r="R11" i="104"/>
  <c r="J11" i="104"/>
  <c r="I11" i="104" s="1"/>
  <c r="G11" i="104"/>
  <c r="E11" i="104"/>
  <c r="AG8" i="104"/>
  <c r="AR35" i="103"/>
  <c r="AP35" i="103"/>
  <c r="AG35" i="103"/>
  <c r="Q35" i="103"/>
  <c r="P35" i="103"/>
  <c r="AQ34" i="103"/>
  <c r="AH34" i="103"/>
  <c r="V34" i="103"/>
  <c r="R34" i="103"/>
  <c r="T34" i="103" s="1"/>
  <c r="J34" i="103"/>
  <c r="K34" i="103" s="1"/>
  <c r="G34" i="103"/>
  <c r="E34" i="103"/>
  <c r="AQ33" i="103"/>
  <c r="AH33" i="103"/>
  <c r="V33" i="103"/>
  <c r="R33" i="103"/>
  <c r="T33" i="103" s="1"/>
  <c r="J33" i="103"/>
  <c r="K33" i="103" s="1"/>
  <c r="G33" i="103"/>
  <c r="E33" i="103"/>
  <c r="AW32" i="103"/>
  <c r="AQ32" i="103"/>
  <c r="AH32" i="103"/>
  <c r="V32" i="103"/>
  <c r="R32" i="103"/>
  <c r="S32" i="103" s="1"/>
  <c r="J32" i="103"/>
  <c r="I32" i="103" s="1"/>
  <c r="G32" i="103"/>
  <c r="E32" i="103"/>
  <c r="AQ31" i="103"/>
  <c r="AH31" i="103"/>
  <c r="V31" i="103"/>
  <c r="R31" i="103"/>
  <c r="T31" i="103" s="1"/>
  <c r="J31" i="103"/>
  <c r="I31" i="103" s="1"/>
  <c r="G31" i="103"/>
  <c r="E31" i="103"/>
  <c r="AQ30" i="103"/>
  <c r="AH30" i="103"/>
  <c r="V30" i="103"/>
  <c r="R30" i="103"/>
  <c r="T30" i="103" s="1"/>
  <c r="J30" i="103"/>
  <c r="I30" i="103" s="1"/>
  <c r="G30" i="103"/>
  <c r="E30" i="103"/>
  <c r="AQ29" i="103"/>
  <c r="AH29" i="103"/>
  <c r="V29" i="103"/>
  <c r="R29" i="103"/>
  <c r="T29" i="103" s="1"/>
  <c r="J29" i="103"/>
  <c r="I29" i="103" s="1"/>
  <c r="G29" i="103"/>
  <c r="E29" i="103"/>
  <c r="AQ28" i="103"/>
  <c r="AH28" i="103"/>
  <c r="V28" i="103"/>
  <c r="R28" i="103"/>
  <c r="S28" i="103" s="1"/>
  <c r="J28" i="103"/>
  <c r="I28" i="103" s="1"/>
  <c r="G28" i="103"/>
  <c r="E28" i="103"/>
  <c r="AQ27" i="103"/>
  <c r="AH27" i="103"/>
  <c r="V27" i="103"/>
  <c r="R27" i="103"/>
  <c r="T27" i="103" s="1"/>
  <c r="J27" i="103"/>
  <c r="I27" i="103" s="1"/>
  <c r="G27" i="103"/>
  <c r="E27" i="103"/>
  <c r="AQ26" i="103"/>
  <c r="AH26" i="103"/>
  <c r="V26" i="103"/>
  <c r="R26" i="103"/>
  <c r="T26" i="103" s="1"/>
  <c r="J26" i="103"/>
  <c r="I26" i="103" s="1"/>
  <c r="G26" i="103"/>
  <c r="E26" i="103"/>
  <c r="AQ25" i="103"/>
  <c r="AH25" i="103"/>
  <c r="V25" i="103"/>
  <c r="R25" i="103"/>
  <c r="T25" i="103" s="1"/>
  <c r="J25" i="103"/>
  <c r="I25" i="103" s="1"/>
  <c r="G25" i="103"/>
  <c r="E25" i="103"/>
  <c r="AQ24" i="103"/>
  <c r="AH24" i="103"/>
  <c r="V24" i="103"/>
  <c r="R24" i="103"/>
  <c r="S24" i="103" s="1"/>
  <c r="J24" i="103"/>
  <c r="I24" i="103" s="1"/>
  <c r="G24" i="103"/>
  <c r="E24" i="103"/>
  <c r="AQ23" i="103"/>
  <c r="AH23" i="103"/>
  <c r="V23" i="103"/>
  <c r="R23" i="103"/>
  <c r="S23" i="103" s="1"/>
  <c r="J23" i="103"/>
  <c r="I23" i="103" s="1"/>
  <c r="G23" i="103"/>
  <c r="E23" i="103"/>
  <c r="AQ22" i="103"/>
  <c r="AH22" i="103"/>
  <c r="V22" i="103"/>
  <c r="R22" i="103"/>
  <c r="S22" i="103" s="1"/>
  <c r="J22" i="103"/>
  <c r="I22" i="103" s="1"/>
  <c r="G22" i="103"/>
  <c r="E22" i="103"/>
  <c r="AQ21" i="103"/>
  <c r="AH21" i="103"/>
  <c r="V21" i="103"/>
  <c r="R21" i="103"/>
  <c r="S21" i="103" s="1"/>
  <c r="J21" i="103"/>
  <c r="I21" i="103" s="1"/>
  <c r="G21" i="103"/>
  <c r="E21" i="103"/>
  <c r="AQ20" i="103"/>
  <c r="AH20" i="103"/>
  <c r="V20" i="103"/>
  <c r="R20" i="103"/>
  <c r="S20" i="103" s="1"/>
  <c r="J20" i="103"/>
  <c r="I20" i="103" s="1"/>
  <c r="G20" i="103"/>
  <c r="E20" i="103"/>
  <c r="AQ19" i="103"/>
  <c r="AH19" i="103"/>
  <c r="V19" i="103"/>
  <c r="R19" i="103"/>
  <c r="S19" i="103" s="1"/>
  <c r="J19" i="103"/>
  <c r="I19" i="103" s="1"/>
  <c r="G19" i="103"/>
  <c r="E19" i="103"/>
  <c r="AQ18" i="103"/>
  <c r="AH18" i="103"/>
  <c r="V18" i="103"/>
  <c r="R18" i="103"/>
  <c r="S18" i="103" s="1"/>
  <c r="J18" i="103"/>
  <c r="I18" i="103" s="1"/>
  <c r="G18" i="103"/>
  <c r="E18" i="103"/>
  <c r="AQ17" i="103"/>
  <c r="AH17" i="103"/>
  <c r="V17" i="103"/>
  <c r="R17" i="103"/>
  <c r="S17" i="103" s="1"/>
  <c r="J17" i="103"/>
  <c r="I17" i="103" s="1"/>
  <c r="G17" i="103"/>
  <c r="E17" i="103"/>
  <c r="AQ16" i="103"/>
  <c r="AH16" i="103"/>
  <c r="V16" i="103"/>
  <c r="R16" i="103"/>
  <c r="S16" i="103" s="1"/>
  <c r="J16" i="103"/>
  <c r="I16" i="103" s="1"/>
  <c r="G16" i="103"/>
  <c r="E16" i="103"/>
  <c r="AQ15" i="103"/>
  <c r="AH15" i="103"/>
  <c r="V15" i="103"/>
  <c r="R15" i="103"/>
  <c r="S15" i="103" s="1"/>
  <c r="J15" i="103"/>
  <c r="I15" i="103" s="1"/>
  <c r="G15" i="103"/>
  <c r="E15" i="103"/>
  <c r="AQ14" i="103"/>
  <c r="AH14" i="103"/>
  <c r="V14" i="103"/>
  <c r="R14" i="103"/>
  <c r="S14" i="103" s="1"/>
  <c r="J14" i="103"/>
  <c r="I14" i="103" s="1"/>
  <c r="G14" i="103"/>
  <c r="E14" i="103"/>
  <c r="AQ13" i="103"/>
  <c r="AH13" i="103"/>
  <c r="V13" i="103"/>
  <c r="R13" i="103"/>
  <c r="S13" i="103" s="1"/>
  <c r="J13" i="103"/>
  <c r="I13" i="103" s="1"/>
  <c r="G13" i="103"/>
  <c r="E13" i="103"/>
  <c r="AQ12" i="103"/>
  <c r="AH12" i="103"/>
  <c r="V12" i="103"/>
  <c r="R12" i="103"/>
  <c r="S12" i="103" s="1"/>
  <c r="J12" i="103"/>
  <c r="I12" i="103" s="1"/>
  <c r="G12" i="103"/>
  <c r="E12" i="103"/>
  <c r="AQ11" i="103"/>
  <c r="AH11" i="103"/>
  <c r="V11" i="103"/>
  <c r="R11" i="103"/>
  <c r="J11" i="103"/>
  <c r="I11" i="103" s="1"/>
  <c r="G11" i="103"/>
  <c r="E11" i="103"/>
  <c r="AG8" i="103"/>
  <c r="AR35" i="102"/>
  <c r="AP35" i="102"/>
  <c r="AG35" i="102"/>
  <c r="Q35" i="102"/>
  <c r="P35" i="102"/>
  <c r="AQ34" i="102"/>
  <c r="AH34" i="102"/>
  <c r="V34" i="102"/>
  <c r="R34" i="102"/>
  <c r="S34" i="102" s="1"/>
  <c r="J34" i="102"/>
  <c r="K34" i="102" s="1"/>
  <c r="G34" i="102"/>
  <c r="E34" i="102"/>
  <c r="AQ33" i="102"/>
  <c r="AH33" i="102"/>
  <c r="V33" i="102"/>
  <c r="R33" i="102"/>
  <c r="S33" i="102" s="1"/>
  <c r="J33" i="102"/>
  <c r="K33" i="102" s="1"/>
  <c r="G33" i="102"/>
  <c r="E33" i="102"/>
  <c r="AW32" i="102"/>
  <c r="AQ32" i="102"/>
  <c r="AH32" i="102"/>
  <c r="V32" i="102"/>
  <c r="R32" i="102"/>
  <c r="T32" i="102" s="1"/>
  <c r="J32" i="102"/>
  <c r="K32" i="102" s="1"/>
  <c r="G32" i="102"/>
  <c r="E32" i="102"/>
  <c r="AQ31" i="102"/>
  <c r="AH31" i="102"/>
  <c r="V31" i="102"/>
  <c r="R31" i="102"/>
  <c r="S31" i="102" s="1"/>
  <c r="J31" i="102"/>
  <c r="K31" i="102" s="1"/>
  <c r="G31" i="102"/>
  <c r="E31" i="102"/>
  <c r="AQ30" i="102"/>
  <c r="AH30" i="102"/>
  <c r="V30" i="102"/>
  <c r="R30" i="102"/>
  <c r="T30" i="102" s="1"/>
  <c r="J30" i="102"/>
  <c r="K30" i="102" s="1"/>
  <c r="G30" i="102"/>
  <c r="E30" i="102"/>
  <c r="AQ29" i="102"/>
  <c r="AH29" i="102"/>
  <c r="V29" i="102"/>
  <c r="R29" i="102"/>
  <c r="S29" i="102" s="1"/>
  <c r="J29" i="102"/>
  <c r="K29" i="102" s="1"/>
  <c r="G29" i="102"/>
  <c r="E29" i="102"/>
  <c r="AQ28" i="102"/>
  <c r="AH28" i="102"/>
  <c r="V28" i="102"/>
  <c r="R28" i="102"/>
  <c r="S28" i="102" s="1"/>
  <c r="J28" i="102"/>
  <c r="K28" i="102" s="1"/>
  <c r="G28" i="102"/>
  <c r="E28" i="102"/>
  <c r="AQ27" i="102"/>
  <c r="AH27" i="102"/>
  <c r="V27" i="102"/>
  <c r="R27" i="102"/>
  <c r="T27" i="102" s="1"/>
  <c r="J27" i="102"/>
  <c r="K27" i="102" s="1"/>
  <c r="G27" i="102"/>
  <c r="E27" i="102"/>
  <c r="AQ26" i="102"/>
  <c r="AH26" i="102"/>
  <c r="V26" i="102"/>
  <c r="R26" i="102"/>
  <c r="T26" i="102" s="1"/>
  <c r="J26" i="102"/>
  <c r="K26" i="102" s="1"/>
  <c r="G26" i="102"/>
  <c r="E26" i="102"/>
  <c r="AQ25" i="102"/>
  <c r="AH25" i="102"/>
  <c r="V25" i="102"/>
  <c r="R25" i="102"/>
  <c r="S25" i="102" s="1"/>
  <c r="J25" i="102"/>
  <c r="K25" i="102" s="1"/>
  <c r="G25" i="102"/>
  <c r="E25" i="102"/>
  <c r="AQ24" i="102"/>
  <c r="AH24" i="102"/>
  <c r="V24" i="102"/>
  <c r="R24" i="102"/>
  <c r="T24" i="102" s="1"/>
  <c r="J24" i="102"/>
  <c r="K24" i="102" s="1"/>
  <c r="G24" i="102"/>
  <c r="E24" i="102"/>
  <c r="AQ23" i="102"/>
  <c r="AH23" i="102"/>
  <c r="V23" i="102"/>
  <c r="R23" i="102"/>
  <c r="T23" i="102" s="1"/>
  <c r="J23" i="102"/>
  <c r="K23" i="102" s="1"/>
  <c r="G23" i="102"/>
  <c r="E23" i="102"/>
  <c r="AQ22" i="102"/>
  <c r="AH22" i="102"/>
  <c r="V22" i="102"/>
  <c r="R22" i="102"/>
  <c r="T22" i="102" s="1"/>
  <c r="J22" i="102"/>
  <c r="K22" i="102" s="1"/>
  <c r="G22" i="102"/>
  <c r="E22" i="102"/>
  <c r="AQ21" i="102"/>
  <c r="AH21" i="102"/>
  <c r="V21" i="102"/>
  <c r="R21" i="102"/>
  <c r="S21" i="102" s="1"/>
  <c r="J21" i="102"/>
  <c r="K21" i="102" s="1"/>
  <c r="G21" i="102"/>
  <c r="E21" i="102"/>
  <c r="AQ20" i="102"/>
  <c r="AH20" i="102"/>
  <c r="V20" i="102"/>
  <c r="R20" i="102"/>
  <c r="S20" i="102" s="1"/>
  <c r="J20" i="102"/>
  <c r="K20" i="102" s="1"/>
  <c r="G20" i="102"/>
  <c r="E20" i="102"/>
  <c r="AQ19" i="102"/>
  <c r="AH19" i="102"/>
  <c r="V19" i="102"/>
  <c r="R19" i="102"/>
  <c r="T19" i="102" s="1"/>
  <c r="J19" i="102"/>
  <c r="K19" i="102" s="1"/>
  <c r="G19" i="102"/>
  <c r="E19" i="102"/>
  <c r="AQ18" i="102"/>
  <c r="AH18" i="102"/>
  <c r="V18" i="102"/>
  <c r="R18" i="102"/>
  <c r="S18" i="102" s="1"/>
  <c r="J18" i="102"/>
  <c r="K18" i="102" s="1"/>
  <c r="G18" i="102"/>
  <c r="E18" i="102"/>
  <c r="AQ17" i="102"/>
  <c r="AH17" i="102"/>
  <c r="V17" i="102"/>
  <c r="R17" i="102"/>
  <c r="T17" i="102" s="1"/>
  <c r="J17" i="102"/>
  <c r="K17" i="102" s="1"/>
  <c r="G17" i="102"/>
  <c r="E17" i="102"/>
  <c r="AQ16" i="102"/>
  <c r="AH16" i="102"/>
  <c r="V16" i="102"/>
  <c r="R16" i="102"/>
  <c r="T16" i="102" s="1"/>
  <c r="J16" i="102"/>
  <c r="K16" i="102" s="1"/>
  <c r="G16" i="102"/>
  <c r="E16" i="102"/>
  <c r="AQ15" i="102"/>
  <c r="AH15" i="102"/>
  <c r="V15" i="102"/>
  <c r="R15" i="102"/>
  <c r="T15" i="102" s="1"/>
  <c r="J15" i="102"/>
  <c r="K15" i="102" s="1"/>
  <c r="G15" i="102"/>
  <c r="E15" i="102"/>
  <c r="AQ14" i="102"/>
  <c r="AH14" i="102"/>
  <c r="V14" i="102"/>
  <c r="R14" i="102"/>
  <c r="S14" i="102" s="1"/>
  <c r="J14" i="102"/>
  <c r="K14" i="102" s="1"/>
  <c r="I14" i="102"/>
  <c r="G14" i="102"/>
  <c r="E14" i="102"/>
  <c r="AQ13" i="102"/>
  <c r="AH13" i="102"/>
  <c r="V13" i="102"/>
  <c r="R13" i="102"/>
  <c r="T13" i="102" s="1"/>
  <c r="J13" i="102"/>
  <c r="K13" i="102" s="1"/>
  <c r="I13" i="102"/>
  <c r="G13" i="102"/>
  <c r="E13" i="102"/>
  <c r="AQ12" i="102"/>
  <c r="AH12" i="102"/>
  <c r="V12" i="102"/>
  <c r="R12" i="102"/>
  <c r="S12" i="102" s="1"/>
  <c r="J12" i="102"/>
  <c r="K12" i="102" s="1"/>
  <c r="I12" i="102"/>
  <c r="G12" i="102"/>
  <c r="E12" i="102"/>
  <c r="AQ11" i="102"/>
  <c r="AH11" i="102"/>
  <c r="V11" i="102"/>
  <c r="R11" i="102"/>
  <c r="J11" i="102"/>
  <c r="K11" i="102" s="1"/>
  <c r="I11" i="102"/>
  <c r="G11" i="102"/>
  <c r="E11" i="102"/>
  <c r="AG8" i="102"/>
  <c r="AI19" i="104" l="1"/>
  <c r="I24" i="106"/>
  <c r="I25" i="106"/>
  <c r="S32" i="105"/>
  <c r="S35" i="111"/>
  <c r="T35" i="111"/>
  <c r="AI35" i="111" s="1"/>
  <c r="AI11" i="111"/>
  <c r="T35" i="108"/>
  <c r="T35" i="109"/>
  <c r="S35" i="109"/>
  <c r="AI35" i="108"/>
  <c r="AI11" i="108"/>
  <c r="S35" i="108"/>
  <c r="T35" i="107"/>
  <c r="AI35" i="107" s="1"/>
  <c r="S35" i="107"/>
  <c r="I17" i="106"/>
  <c r="AI31" i="106"/>
  <c r="I27" i="106"/>
  <c r="I28" i="106"/>
  <c r="T32" i="106"/>
  <c r="AI32" i="106" s="1"/>
  <c r="S31" i="106"/>
  <c r="AI30" i="106"/>
  <c r="AI29" i="106"/>
  <c r="S29" i="106"/>
  <c r="I20" i="106"/>
  <c r="I26" i="106"/>
  <c r="S27" i="106"/>
  <c r="I33" i="106"/>
  <c r="S19" i="106"/>
  <c r="S21" i="106"/>
  <c r="S25" i="106"/>
  <c r="S30" i="106"/>
  <c r="K34" i="106"/>
  <c r="S23" i="106"/>
  <c r="S17" i="106"/>
  <c r="I21" i="106"/>
  <c r="K18" i="106"/>
  <c r="I22" i="106"/>
  <c r="I19" i="106"/>
  <c r="I23" i="106"/>
  <c r="S18" i="106"/>
  <c r="S20" i="106"/>
  <c r="S22" i="106"/>
  <c r="S24" i="106"/>
  <c r="S26" i="106"/>
  <c r="S28" i="106"/>
  <c r="K29" i="106"/>
  <c r="K30" i="106"/>
  <c r="K31" i="106"/>
  <c r="K32" i="106"/>
  <c r="I11" i="106"/>
  <c r="S15" i="106"/>
  <c r="S16" i="106"/>
  <c r="AI17" i="106"/>
  <c r="AI19" i="106"/>
  <c r="AI21" i="106"/>
  <c r="AI23" i="106"/>
  <c r="AI25" i="106"/>
  <c r="AI27" i="106"/>
  <c r="I12" i="106"/>
  <c r="I13" i="106"/>
  <c r="I14" i="106"/>
  <c r="I15" i="106"/>
  <c r="AI18" i="106"/>
  <c r="AI20" i="106"/>
  <c r="AI22" i="106"/>
  <c r="AI24" i="106"/>
  <c r="AI26" i="106"/>
  <c r="AI28" i="106"/>
  <c r="AQ35" i="106"/>
  <c r="AI16" i="106"/>
  <c r="AI15" i="106"/>
  <c r="AI14" i="106"/>
  <c r="AI13" i="106"/>
  <c r="AH35" i="106"/>
  <c r="AI12" i="106"/>
  <c r="S14" i="106"/>
  <c r="S13" i="106"/>
  <c r="R35" i="106"/>
  <c r="S12" i="106"/>
  <c r="I16" i="106"/>
  <c r="K33" i="105"/>
  <c r="I32" i="105"/>
  <c r="I28" i="105"/>
  <c r="I26" i="105"/>
  <c r="I27" i="105"/>
  <c r="S27" i="105"/>
  <c r="S23" i="105"/>
  <c r="R35" i="105"/>
  <c r="AQ35" i="105"/>
  <c r="AI24" i="105"/>
  <c r="AI28" i="105"/>
  <c r="I31" i="105"/>
  <c r="S31" i="105"/>
  <c r="AI32" i="105"/>
  <c r="I11" i="105"/>
  <c r="AH35" i="105"/>
  <c r="I12" i="105"/>
  <c r="I13" i="105"/>
  <c r="I14" i="105"/>
  <c r="I15" i="105"/>
  <c r="I16" i="105"/>
  <c r="I17" i="105"/>
  <c r="AI17" i="105"/>
  <c r="I18" i="105"/>
  <c r="AI18" i="105"/>
  <c r="I19" i="105"/>
  <c r="AI19" i="105"/>
  <c r="I20" i="105"/>
  <c r="AI20" i="105"/>
  <c r="I21" i="105"/>
  <c r="S22" i="105"/>
  <c r="AI23" i="105"/>
  <c r="I25" i="105"/>
  <c r="S26" i="105"/>
  <c r="AI27" i="105"/>
  <c r="I29" i="105"/>
  <c r="S30" i="105"/>
  <c r="AI31" i="105"/>
  <c r="K34" i="105"/>
  <c r="I30" i="105"/>
  <c r="AI21" i="105"/>
  <c r="S24" i="105"/>
  <c r="AI25" i="105"/>
  <c r="S28" i="105"/>
  <c r="AI29" i="105"/>
  <c r="S21" i="105"/>
  <c r="AI22" i="105"/>
  <c r="S25" i="105"/>
  <c r="AI26" i="105"/>
  <c r="S29" i="105"/>
  <c r="AI30" i="105"/>
  <c r="AI16" i="105"/>
  <c r="AI15" i="105"/>
  <c r="AI14" i="105"/>
  <c r="AI13" i="105"/>
  <c r="AI12" i="105"/>
  <c r="K33" i="104"/>
  <c r="AI23" i="104"/>
  <c r="AI18" i="104"/>
  <c r="I34" i="104"/>
  <c r="AI22" i="104"/>
  <c r="AI26" i="104"/>
  <c r="AI27" i="104"/>
  <c r="AI28" i="104"/>
  <c r="AI29" i="104"/>
  <c r="AI30" i="104"/>
  <c r="AI31" i="104"/>
  <c r="AI32" i="104"/>
  <c r="AQ35" i="104"/>
  <c r="AI14" i="104"/>
  <c r="R35" i="104"/>
  <c r="AH35" i="104"/>
  <c r="I33" i="103"/>
  <c r="AI29" i="103"/>
  <c r="S25" i="103"/>
  <c r="AI25" i="103"/>
  <c r="AI26" i="103"/>
  <c r="AI30" i="103"/>
  <c r="S29" i="103"/>
  <c r="S26" i="103"/>
  <c r="AI27" i="103"/>
  <c r="S30" i="103"/>
  <c r="AI31" i="103"/>
  <c r="AI33" i="103"/>
  <c r="S31" i="103"/>
  <c r="T24" i="103"/>
  <c r="AI24" i="103" s="1"/>
  <c r="T28" i="103"/>
  <c r="AI28" i="103" s="1"/>
  <c r="T32" i="103"/>
  <c r="AI32" i="103" s="1"/>
  <c r="I34" i="103"/>
  <c r="S27" i="103"/>
  <c r="S33" i="103"/>
  <c r="AI34" i="103"/>
  <c r="T17" i="103"/>
  <c r="AI17" i="103" s="1"/>
  <c r="T18" i="103"/>
  <c r="AI18" i="103" s="1"/>
  <c r="T19" i="103"/>
  <c r="AI19" i="103" s="1"/>
  <c r="T20" i="103"/>
  <c r="AI20" i="103" s="1"/>
  <c r="T21" i="103"/>
  <c r="AI21" i="103" s="1"/>
  <c r="T22" i="103"/>
  <c r="AI22" i="103" s="1"/>
  <c r="T23" i="103"/>
  <c r="AI23" i="103" s="1"/>
  <c r="S34" i="103"/>
  <c r="AQ35" i="103"/>
  <c r="T16" i="103"/>
  <c r="AI16" i="103" s="1"/>
  <c r="T15" i="103"/>
  <c r="AI15" i="103" s="1"/>
  <c r="T14" i="103"/>
  <c r="AI14" i="103" s="1"/>
  <c r="T13" i="103"/>
  <c r="AI13" i="103" s="1"/>
  <c r="R35" i="103"/>
  <c r="T12" i="103"/>
  <c r="AI12" i="103" s="1"/>
  <c r="AH35" i="103"/>
  <c r="T11" i="103"/>
  <c r="I15" i="102"/>
  <c r="AI16" i="102"/>
  <c r="AI24" i="102"/>
  <c r="AI32" i="102"/>
  <c r="AI17" i="102"/>
  <c r="T33" i="106"/>
  <c r="AI33" i="106" s="1"/>
  <c r="T34" i="106"/>
  <c r="AI34" i="106" s="1"/>
  <c r="T11" i="106"/>
  <c r="T33" i="105"/>
  <c r="AI33" i="105" s="1"/>
  <c r="T34" i="105"/>
  <c r="AI34" i="105" s="1"/>
  <c r="S11" i="105"/>
  <c r="S12" i="105"/>
  <c r="S13" i="105"/>
  <c r="S14" i="105"/>
  <c r="S15" i="105"/>
  <c r="S16" i="105"/>
  <c r="S17" i="105"/>
  <c r="S18" i="105"/>
  <c r="S19" i="105"/>
  <c r="S20" i="105"/>
  <c r="T11" i="105"/>
  <c r="AI13" i="104"/>
  <c r="AI17" i="104"/>
  <c r="AI21" i="104"/>
  <c r="AI25" i="104"/>
  <c r="AI12" i="104"/>
  <c r="AI16" i="104"/>
  <c r="AI20" i="104"/>
  <c r="AI24" i="104"/>
  <c r="T11" i="104"/>
  <c r="AI11" i="104" s="1"/>
  <c r="T15" i="104"/>
  <c r="AI15" i="104" s="1"/>
  <c r="K11" i="104"/>
  <c r="K12" i="104"/>
  <c r="K13" i="104"/>
  <c r="K14" i="104"/>
  <c r="K15" i="104"/>
  <c r="K16" i="104"/>
  <c r="K17" i="104"/>
  <c r="K18" i="104"/>
  <c r="K19" i="104"/>
  <c r="K20" i="104"/>
  <c r="K21" i="104"/>
  <c r="K22" i="104"/>
  <c r="K23" i="104"/>
  <c r="K24" i="104"/>
  <c r="K25" i="104"/>
  <c r="K26" i="104"/>
  <c r="T33" i="104"/>
  <c r="AI33" i="104" s="1"/>
  <c r="T34" i="104"/>
  <c r="AI34" i="104" s="1"/>
  <c r="S11" i="104"/>
  <c r="S12" i="104"/>
  <c r="S13" i="104"/>
  <c r="S14" i="104"/>
  <c r="S16" i="104"/>
  <c r="S17" i="104"/>
  <c r="S18" i="104"/>
  <c r="S19" i="104"/>
  <c r="S20" i="104"/>
  <c r="S21" i="104"/>
  <c r="S22" i="104"/>
  <c r="S23" i="104"/>
  <c r="S24" i="104"/>
  <c r="S25" i="104"/>
  <c r="S26" i="104"/>
  <c r="S27" i="104"/>
  <c r="S28" i="104"/>
  <c r="S29" i="104"/>
  <c r="S30" i="104"/>
  <c r="S31" i="104"/>
  <c r="S32" i="104"/>
  <c r="K11" i="103"/>
  <c r="K12" i="103"/>
  <c r="K13" i="103"/>
  <c r="K14" i="103"/>
  <c r="K15" i="103"/>
  <c r="K16" i="103"/>
  <c r="K17" i="103"/>
  <c r="K18" i="103"/>
  <c r="K19" i="103"/>
  <c r="K20" i="103"/>
  <c r="K21" i="103"/>
  <c r="K22" i="103"/>
  <c r="K23" i="103"/>
  <c r="K24" i="103"/>
  <c r="K25" i="103"/>
  <c r="K26" i="103"/>
  <c r="K27" i="103"/>
  <c r="K28" i="103"/>
  <c r="K29" i="103"/>
  <c r="K30" i="103"/>
  <c r="K31" i="103"/>
  <c r="K32" i="103"/>
  <c r="S11" i="103"/>
  <c r="AQ35" i="102"/>
  <c r="AH35" i="102"/>
  <c r="R35" i="102"/>
  <c r="AI13" i="102"/>
  <c r="AI15" i="102"/>
  <c r="AI19" i="102"/>
  <c r="AI23" i="102"/>
  <c r="AI27" i="102"/>
  <c r="AI22" i="102"/>
  <c r="AI26" i="102"/>
  <c r="AI30" i="102"/>
  <c r="I30" i="102"/>
  <c r="I31" i="102"/>
  <c r="I32" i="102"/>
  <c r="I33" i="102"/>
  <c r="I16" i="102"/>
  <c r="I17" i="102"/>
  <c r="I18" i="102"/>
  <c r="I19" i="102"/>
  <c r="I20" i="102"/>
  <c r="I21" i="102"/>
  <c r="I22" i="102"/>
  <c r="I23" i="102"/>
  <c r="I24" i="102"/>
  <c r="I25" i="102"/>
  <c r="I26" i="102"/>
  <c r="I27" i="102"/>
  <c r="I28" i="102"/>
  <c r="I29" i="102"/>
  <c r="I34" i="102"/>
  <c r="T12" i="102"/>
  <c r="AI12" i="102" s="1"/>
  <c r="T14" i="102"/>
  <c r="AI14" i="102" s="1"/>
  <c r="T18" i="102"/>
  <c r="AI18" i="102" s="1"/>
  <c r="T20" i="102"/>
  <c r="AI20" i="102" s="1"/>
  <c r="T21" i="102"/>
  <c r="AI21" i="102" s="1"/>
  <c r="T25" i="102"/>
  <c r="AI25" i="102" s="1"/>
  <c r="T28" i="102"/>
  <c r="AI28" i="102" s="1"/>
  <c r="T29" i="102"/>
  <c r="AI29" i="102" s="1"/>
  <c r="T31" i="102"/>
  <c r="AI31" i="102" s="1"/>
  <c r="T33" i="102"/>
  <c r="AI33" i="102" s="1"/>
  <c r="T34" i="102"/>
  <c r="AI34" i="102" s="1"/>
  <c r="S11" i="102"/>
  <c r="S13" i="102"/>
  <c r="S15" i="102"/>
  <c r="S16" i="102"/>
  <c r="S17" i="102"/>
  <c r="S19" i="102"/>
  <c r="S22" i="102"/>
  <c r="S23" i="102"/>
  <c r="S24" i="102"/>
  <c r="S26" i="102"/>
  <c r="S27" i="102"/>
  <c r="S30" i="102"/>
  <c r="S32" i="102"/>
  <c r="T11" i="102"/>
  <c r="AR35" i="100"/>
  <c r="AP35" i="100"/>
  <c r="AG35" i="100"/>
  <c r="Q35" i="100"/>
  <c r="P35" i="100"/>
  <c r="AQ34" i="100"/>
  <c r="AH34" i="100"/>
  <c r="V34" i="100"/>
  <c r="R34" i="100"/>
  <c r="S34" i="100" s="1"/>
  <c r="J34" i="100"/>
  <c r="I34" i="100" s="1"/>
  <c r="G34" i="100"/>
  <c r="E34" i="100"/>
  <c r="AQ33" i="100"/>
  <c r="AH33" i="100"/>
  <c r="V33" i="100"/>
  <c r="R33" i="100"/>
  <c r="S33" i="100" s="1"/>
  <c r="J33" i="100"/>
  <c r="I33" i="100" s="1"/>
  <c r="G33" i="100"/>
  <c r="E33" i="100"/>
  <c r="AW32" i="100"/>
  <c r="AQ32" i="100"/>
  <c r="AH32" i="100"/>
  <c r="V32" i="100"/>
  <c r="R32" i="100"/>
  <c r="T32" i="100" s="1"/>
  <c r="J32" i="100"/>
  <c r="K32" i="100" s="1"/>
  <c r="G32" i="100"/>
  <c r="E32" i="100"/>
  <c r="AQ31" i="100"/>
  <c r="AH31" i="100"/>
  <c r="V31" i="100"/>
  <c r="R31" i="100"/>
  <c r="T31" i="100" s="1"/>
  <c r="J31" i="100"/>
  <c r="K31" i="100" s="1"/>
  <c r="G31" i="100"/>
  <c r="E31" i="100"/>
  <c r="AQ30" i="100"/>
  <c r="AH30" i="100"/>
  <c r="V30" i="100"/>
  <c r="R30" i="100"/>
  <c r="T30" i="100" s="1"/>
  <c r="J30" i="100"/>
  <c r="K30" i="100" s="1"/>
  <c r="G30" i="100"/>
  <c r="E30" i="100"/>
  <c r="AQ29" i="100"/>
  <c r="AH29" i="100"/>
  <c r="V29" i="100"/>
  <c r="R29" i="100"/>
  <c r="T29" i="100" s="1"/>
  <c r="J29" i="100"/>
  <c r="K29" i="100" s="1"/>
  <c r="G29" i="100"/>
  <c r="E29" i="100"/>
  <c r="AQ28" i="100"/>
  <c r="AH28" i="100"/>
  <c r="V28" i="100"/>
  <c r="R28" i="100"/>
  <c r="T28" i="100" s="1"/>
  <c r="J28" i="100"/>
  <c r="K28" i="100" s="1"/>
  <c r="G28" i="100"/>
  <c r="E28" i="100"/>
  <c r="AQ27" i="100"/>
  <c r="AH27" i="100"/>
  <c r="AI27" i="100" s="1"/>
  <c r="V27" i="100"/>
  <c r="R27" i="100"/>
  <c r="T27" i="100" s="1"/>
  <c r="J27" i="100"/>
  <c r="K27" i="100" s="1"/>
  <c r="G27" i="100"/>
  <c r="E27" i="100"/>
  <c r="AQ26" i="100"/>
  <c r="AH26" i="100"/>
  <c r="AI26" i="100" s="1"/>
  <c r="V26" i="100"/>
  <c r="R26" i="100"/>
  <c r="T26" i="100" s="1"/>
  <c r="J26" i="100"/>
  <c r="K26" i="100" s="1"/>
  <c r="G26" i="100"/>
  <c r="E26" i="100"/>
  <c r="AQ25" i="100"/>
  <c r="AH25" i="100"/>
  <c r="V25" i="100"/>
  <c r="R25" i="100"/>
  <c r="T25" i="100" s="1"/>
  <c r="J25" i="100"/>
  <c r="K25" i="100" s="1"/>
  <c r="I25" i="100"/>
  <c r="G25" i="100"/>
  <c r="E25" i="100"/>
  <c r="AQ24" i="100"/>
  <c r="AH24" i="100"/>
  <c r="V24" i="100"/>
  <c r="R24" i="100"/>
  <c r="T24" i="100" s="1"/>
  <c r="J24" i="100"/>
  <c r="K24" i="100" s="1"/>
  <c r="I24" i="100"/>
  <c r="G24" i="100"/>
  <c r="E24" i="100"/>
  <c r="AQ23" i="100"/>
  <c r="AH23" i="100"/>
  <c r="V23" i="100"/>
  <c r="R23" i="100"/>
  <c r="T23" i="100" s="1"/>
  <c r="J23" i="100"/>
  <c r="K23" i="100" s="1"/>
  <c r="I23" i="100"/>
  <c r="G23" i="100"/>
  <c r="E23" i="100"/>
  <c r="AQ22" i="100"/>
  <c r="AH22" i="100"/>
  <c r="V22" i="100"/>
  <c r="R22" i="100"/>
  <c r="T22" i="100" s="1"/>
  <c r="J22" i="100"/>
  <c r="I22" i="100" s="1"/>
  <c r="G22" i="100"/>
  <c r="E22" i="100"/>
  <c r="AQ21" i="100"/>
  <c r="AH21" i="100"/>
  <c r="V21" i="100"/>
  <c r="R21" i="100"/>
  <c r="T21" i="100" s="1"/>
  <c r="J21" i="100"/>
  <c r="K21" i="100" s="1"/>
  <c r="G21" i="100"/>
  <c r="E21" i="100"/>
  <c r="AQ20" i="100"/>
  <c r="AH20" i="100"/>
  <c r="V20" i="100"/>
  <c r="R20" i="100"/>
  <c r="T20" i="100" s="1"/>
  <c r="J20" i="100"/>
  <c r="K20" i="100" s="1"/>
  <c r="G20" i="100"/>
  <c r="E20" i="100"/>
  <c r="AQ19" i="100"/>
  <c r="AH19" i="100"/>
  <c r="V19" i="100"/>
  <c r="R19" i="100"/>
  <c r="T19" i="100" s="1"/>
  <c r="J19" i="100"/>
  <c r="K19" i="100" s="1"/>
  <c r="G19" i="100"/>
  <c r="E19" i="100"/>
  <c r="AQ18" i="100"/>
  <c r="AH18" i="100"/>
  <c r="V18" i="100"/>
  <c r="R18" i="100"/>
  <c r="T18" i="100" s="1"/>
  <c r="J18" i="100"/>
  <c r="I18" i="100" s="1"/>
  <c r="G18" i="100"/>
  <c r="E18" i="100"/>
  <c r="AQ17" i="100"/>
  <c r="AH17" i="100"/>
  <c r="V17" i="100"/>
  <c r="R17" i="100"/>
  <c r="T17" i="100" s="1"/>
  <c r="J17" i="100"/>
  <c r="I17" i="100" s="1"/>
  <c r="G17" i="100"/>
  <c r="E17" i="100"/>
  <c r="AQ16" i="100"/>
  <c r="AH16" i="100"/>
  <c r="V16" i="100"/>
  <c r="R16" i="100"/>
  <c r="T16" i="100" s="1"/>
  <c r="J16" i="100"/>
  <c r="K16" i="100" s="1"/>
  <c r="G16" i="100"/>
  <c r="E16" i="100"/>
  <c r="AQ15" i="100"/>
  <c r="AH15" i="100"/>
  <c r="V15" i="100"/>
  <c r="R15" i="100"/>
  <c r="T15" i="100" s="1"/>
  <c r="J15" i="100"/>
  <c r="K15" i="100" s="1"/>
  <c r="G15" i="100"/>
  <c r="E15" i="100"/>
  <c r="AQ14" i="100"/>
  <c r="AH14" i="100"/>
  <c r="V14" i="100"/>
  <c r="R14" i="100"/>
  <c r="T14" i="100" s="1"/>
  <c r="J14" i="100"/>
  <c r="I14" i="100" s="1"/>
  <c r="G14" i="100"/>
  <c r="E14" i="100"/>
  <c r="AQ13" i="100"/>
  <c r="AH13" i="100"/>
  <c r="V13" i="100"/>
  <c r="R13" i="100"/>
  <c r="T13" i="100" s="1"/>
  <c r="J13" i="100"/>
  <c r="K13" i="100" s="1"/>
  <c r="G13" i="100"/>
  <c r="E13" i="100"/>
  <c r="AQ12" i="100"/>
  <c r="AH12" i="100"/>
  <c r="V12" i="100"/>
  <c r="R12" i="100"/>
  <c r="T12" i="100" s="1"/>
  <c r="J12" i="100"/>
  <c r="K12" i="100" s="1"/>
  <c r="G12" i="100"/>
  <c r="E12" i="100"/>
  <c r="AQ11" i="100"/>
  <c r="AH11" i="100"/>
  <c r="V11" i="100"/>
  <c r="R11" i="100"/>
  <c r="J11" i="100"/>
  <c r="K11" i="100" s="1"/>
  <c r="G11" i="100"/>
  <c r="E11" i="100"/>
  <c r="AG8" i="100"/>
  <c r="AI30" i="100" l="1"/>
  <c r="I31" i="100"/>
  <c r="I27" i="100"/>
  <c r="I28" i="100"/>
  <c r="I29" i="100"/>
  <c r="S35" i="106"/>
  <c r="T35" i="105"/>
  <c r="AI35" i="105" s="1"/>
  <c r="AI11" i="105"/>
  <c r="S35" i="103"/>
  <c r="T35" i="103"/>
  <c r="AI35" i="103" s="1"/>
  <c r="AI11" i="103"/>
  <c r="K17" i="100"/>
  <c r="AI22" i="100"/>
  <c r="AI23" i="100"/>
  <c r="I15" i="100"/>
  <c r="I16" i="100"/>
  <c r="I19" i="100"/>
  <c r="I20" i="100"/>
  <c r="I21" i="100"/>
  <c r="I32" i="100"/>
  <c r="T35" i="106"/>
  <c r="AI35" i="106" s="1"/>
  <c r="AI11" i="106"/>
  <c r="S35" i="105"/>
  <c r="S35" i="104"/>
  <c r="T35" i="104"/>
  <c r="AI35" i="104" s="1"/>
  <c r="T35" i="102"/>
  <c r="AI35" i="102" s="1"/>
  <c r="S35" i="102"/>
  <c r="AI11" i="102"/>
  <c r="AI32" i="100"/>
  <c r="S32" i="100"/>
  <c r="AI31" i="100"/>
  <c r="AI14" i="100"/>
  <c r="I11" i="100"/>
  <c r="I12" i="100"/>
  <c r="I13" i="100"/>
  <c r="I26" i="100"/>
  <c r="I30" i="100"/>
  <c r="K33" i="100"/>
  <c r="K34" i="100"/>
  <c r="AI15" i="100"/>
  <c r="AI19" i="100"/>
  <c r="AI18" i="100"/>
  <c r="AH35" i="100"/>
  <c r="AQ35" i="100"/>
  <c r="R35" i="100"/>
  <c r="K14" i="100"/>
  <c r="K18" i="100"/>
  <c r="K22" i="100"/>
  <c r="AI12" i="100"/>
  <c r="AI16" i="100"/>
  <c r="AI20" i="100"/>
  <c r="AI24" i="100"/>
  <c r="AI28" i="100"/>
  <c r="AI13" i="100"/>
  <c r="AI17" i="100"/>
  <c r="AI21" i="100"/>
  <c r="AI25" i="100"/>
  <c r="AI29" i="100"/>
  <c r="S11" i="100"/>
  <c r="S12" i="100"/>
  <c r="S13" i="100"/>
  <c r="S14" i="100"/>
  <c r="T33" i="100"/>
  <c r="AI33" i="100" s="1"/>
  <c r="T34" i="100"/>
  <c r="AI34" i="100" s="1"/>
  <c r="S19" i="100"/>
  <c r="S22" i="100"/>
  <c r="S24" i="100"/>
  <c r="S26" i="100"/>
  <c r="S28" i="100"/>
  <c r="S15" i="100"/>
  <c r="S16" i="100"/>
  <c r="S17" i="100"/>
  <c r="S18" i="100"/>
  <c r="S20" i="100"/>
  <c r="S21" i="100"/>
  <c r="S23" i="100"/>
  <c r="S25" i="100"/>
  <c r="S27" i="100"/>
  <c r="S29" i="100"/>
  <c r="S30" i="100"/>
  <c r="S31" i="100"/>
  <c r="T11" i="100"/>
  <c r="R32" i="98"/>
  <c r="T35" i="100" l="1"/>
  <c r="AI35" i="100" s="1"/>
  <c r="AI11" i="100"/>
  <c r="S35" i="100"/>
  <c r="AR35" i="98"/>
  <c r="AP35" i="98"/>
  <c r="AG35" i="98"/>
  <c r="Q35" i="98"/>
  <c r="P35" i="98"/>
  <c r="AQ34" i="98"/>
  <c r="AH34" i="98"/>
  <c r="V34" i="98"/>
  <c r="R34" i="98"/>
  <c r="S34" i="98" s="1"/>
  <c r="J34" i="98"/>
  <c r="I34" i="98" s="1"/>
  <c r="G34" i="98"/>
  <c r="E34" i="98"/>
  <c r="AQ33" i="98"/>
  <c r="AH33" i="98"/>
  <c r="V33" i="98"/>
  <c r="R33" i="98"/>
  <c r="S33" i="98" s="1"/>
  <c r="J33" i="98"/>
  <c r="I33" i="98" s="1"/>
  <c r="G33" i="98"/>
  <c r="E33" i="98"/>
  <c r="AW32" i="98"/>
  <c r="AQ32" i="98"/>
  <c r="AH32" i="98"/>
  <c r="V32" i="98"/>
  <c r="T32" i="98"/>
  <c r="J32" i="98"/>
  <c r="K32" i="98" s="1"/>
  <c r="G32" i="98"/>
  <c r="E32" i="98"/>
  <c r="AQ31" i="98"/>
  <c r="AH31" i="98"/>
  <c r="V31" i="98"/>
  <c r="R31" i="98"/>
  <c r="T31" i="98" s="1"/>
  <c r="J31" i="98"/>
  <c r="K31" i="98" s="1"/>
  <c r="G31" i="98"/>
  <c r="E31" i="98"/>
  <c r="AQ30" i="98"/>
  <c r="AH30" i="98"/>
  <c r="V30" i="98"/>
  <c r="R30" i="98"/>
  <c r="T30" i="98" s="1"/>
  <c r="J30" i="98"/>
  <c r="I30" i="98" s="1"/>
  <c r="G30" i="98"/>
  <c r="E30" i="98"/>
  <c r="AQ29" i="98"/>
  <c r="AH29" i="98"/>
  <c r="V29" i="98"/>
  <c r="R29" i="98"/>
  <c r="T29" i="98" s="1"/>
  <c r="J29" i="98"/>
  <c r="K29" i="98" s="1"/>
  <c r="G29" i="98"/>
  <c r="E29" i="98"/>
  <c r="AQ28" i="98"/>
  <c r="AH28" i="98"/>
  <c r="V28" i="98"/>
  <c r="R28" i="98"/>
  <c r="T28" i="98" s="1"/>
  <c r="J28" i="98"/>
  <c r="K28" i="98" s="1"/>
  <c r="G28" i="98"/>
  <c r="E28" i="98"/>
  <c r="AQ27" i="98"/>
  <c r="AH27" i="98"/>
  <c r="V27" i="98"/>
  <c r="R27" i="98"/>
  <c r="T27" i="98" s="1"/>
  <c r="J27" i="98"/>
  <c r="I27" i="98" s="1"/>
  <c r="G27" i="98"/>
  <c r="E27" i="98"/>
  <c r="AQ26" i="98"/>
  <c r="AH26" i="98"/>
  <c r="V26" i="98"/>
  <c r="R26" i="98"/>
  <c r="T26" i="98" s="1"/>
  <c r="J26" i="98"/>
  <c r="I26" i="98" s="1"/>
  <c r="G26" i="98"/>
  <c r="E26" i="98"/>
  <c r="AQ25" i="98"/>
  <c r="AH25" i="98"/>
  <c r="V25" i="98"/>
  <c r="R25" i="98"/>
  <c r="T25" i="98" s="1"/>
  <c r="J25" i="98"/>
  <c r="K25" i="98" s="1"/>
  <c r="G25" i="98"/>
  <c r="E25" i="98"/>
  <c r="AQ24" i="98"/>
  <c r="AH24" i="98"/>
  <c r="V24" i="98"/>
  <c r="R24" i="98"/>
  <c r="T24" i="98" s="1"/>
  <c r="J24" i="98"/>
  <c r="K24" i="98" s="1"/>
  <c r="G24" i="98"/>
  <c r="E24" i="98"/>
  <c r="AQ23" i="98"/>
  <c r="AH23" i="98"/>
  <c r="V23" i="98"/>
  <c r="R23" i="98"/>
  <c r="T23" i="98" s="1"/>
  <c r="J23" i="98"/>
  <c r="I23" i="98" s="1"/>
  <c r="G23" i="98"/>
  <c r="E23" i="98"/>
  <c r="AQ22" i="98"/>
  <c r="AH22" i="98"/>
  <c r="V22" i="98"/>
  <c r="R22" i="98"/>
  <c r="T22" i="98" s="1"/>
  <c r="J22" i="98"/>
  <c r="I22" i="98" s="1"/>
  <c r="G22" i="98"/>
  <c r="E22" i="98"/>
  <c r="AQ21" i="98"/>
  <c r="AH21" i="98"/>
  <c r="V21" i="98"/>
  <c r="R21" i="98"/>
  <c r="T21" i="98" s="1"/>
  <c r="J21" i="98"/>
  <c r="K21" i="98" s="1"/>
  <c r="G21" i="98"/>
  <c r="E21" i="98"/>
  <c r="AQ20" i="98"/>
  <c r="AH20" i="98"/>
  <c r="V20" i="98"/>
  <c r="R20" i="98"/>
  <c r="T20" i="98" s="1"/>
  <c r="J20" i="98"/>
  <c r="K20" i="98" s="1"/>
  <c r="G20" i="98"/>
  <c r="E20" i="98"/>
  <c r="AQ19" i="98"/>
  <c r="AH19" i="98"/>
  <c r="V19" i="98"/>
  <c r="R19" i="98"/>
  <c r="T19" i="98" s="1"/>
  <c r="J19" i="98"/>
  <c r="I19" i="98" s="1"/>
  <c r="G19" i="98"/>
  <c r="E19" i="98"/>
  <c r="AQ18" i="98"/>
  <c r="AH18" i="98"/>
  <c r="V18" i="98"/>
  <c r="R18" i="98"/>
  <c r="T18" i="98" s="1"/>
  <c r="J18" i="98"/>
  <c r="I18" i="98" s="1"/>
  <c r="G18" i="98"/>
  <c r="E18" i="98"/>
  <c r="AQ17" i="98"/>
  <c r="AH17" i="98"/>
  <c r="V17" i="98"/>
  <c r="R17" i="98"/>
  <c r="T17" i="98" s="1"/>
  <c r="J17" i="98"/>
  <c r="K17" i="98" s="1"/>
  <c r="G17" i="98"/>
  <c r="E17" i="98"/>
  <c r="AQ16" i="98"/>
  <c r="AH16" i="98"/>
  <c r="V16" i="98"/>
  <c r="R16" i="98"/>
  <c r="T16" i="98" s="1"/>
  <c r="J16" i="98"/>
  <c r="K16" i="98" s="1"/>
  <c r="G16" i="98"/>
  <c r="E16" i="98"/>
  <c r="AQ15" i="98"/>
  <c r="AH15" i="98"/>
  <c r="V15" i="98"/>
  <c r="R15" i="98"/>
  <c r="T15" i="98" s="1"/>
  <c r="J15" i="98"/>
  <c r="I15" i="98" s="1"/>
  <c r="G15" i="98"/>
  <c r="E15" i="98"/>
  <c r="AQ14" i="98"/>
  <c r="AH14" i="98"/>
  <c r="V14" i="98"/>
  <c r="R14" i="98"/>
  <c r="T14" i="98" s="1"/>
  <c r="J14" i="98"/>
  <c r="I14" i="98" s="1"/>
  <c r="G14" i="98"/>
  <c r="E14" i="98"/>
  <c r="AQ13" i="98"/>
  <c r="AH13" i="98"/>
  <c r="V13" i="98"/>
  <c r="R13" i="98"/>
  <c r="T13" i="98" s="1"/>
  <c r="J13" i="98"/>
  <c r="K13" i="98" s="1"/>
  <c r="G13" i="98"/>
  <c r="E13" i="98"/>
  <c r="AQ12" i="98"/>
  <c r="AH12" i="98"/>
  <c r="V12" i="98"/>
  <c r="R12" i="98"/>
  <c r="T12" i="98" s="1"/>
  <c r="J12" i="98"/>
  <c r="K12" i="98" s="1"/>
  <c r="G12" i="98"/>
  <c r="E12" i="98"/>
  <c r="AQ11" i="98"/>
  <c r="AH11" i="98"/>
  <c r="V11" i="98"/>
  <c r="R11" i="98"/>
  <c r="J11" i="98"/>
  <c r="I11" i="98" s="1"/>
  <c r="G11" i="98"/>
  <c r="E11" i="98"/>
  <c r="AG8" i="98"/>
  <c r="I21" i="98" l="1"/>
  <c r="I25" i="98"/>
  <c r="AI16" i="98"/>
  <c r="AI20" i="98"/>
  <c r="AI12" i="98"/>
  <c r="I13" i="98"/>
  <c r="AI28" i="98"/>
  <c r="S31" i="98"/>
  <c r="S29" i="98"/>
  <c r="K30" i="98"/>
  <c r="I29" i="98"/>
  <c r="AI24" i="98"/>
  <c r="I17" i="98"/>
  <c r="I31" i="98"/>
  <c r="AI19" i="98"/>
  <c r="AI23" i="98"/>
  <c r="AI27" i="98"/>
  <c r="K11" i="98"/>
  <c r="AQ35" i="98"/>
  <c r="K14" i="98"/>
  <c r="K15" i="98"/>
  <c r="K18" i="98"/>
  <c r="K19" i="98"/>
  <c r="K22" i="98"/>
  <c r="K23" i="98"/>
  <c r="K26" i="98"/>
  <c r="K27" i="98"/>
  <c r="S30" i="98"/>
  <c r="I32" i="98"/>
  <c r="S32" i="98"/>
  <c r="AI15" i="98"/>
  <c r="AH35" i="98"/>
  <c r="I12" i="98"/>
  <c r="I16" i="98"/>
  <c r="I20" i="98"/>
  <c r="I24" i="98"/>
  <c r="I28" i="98"/>
  <c r="AI29" i="98"/>
  <c r="AI31" i="98"/>
  <c r="R35" i="98"/>
  <c r="AI30" i="98"/>
  <c r="AI32" i="98"/>
  <c r="AI13" i="98"/>
  <c r="AI17" i="98"/>
  <c r="AI21" i="98"/>
  <c r="AI25" i="98"/>
  <c r="AI14" i="98"/>
  <c r="AI18" i="98"/>
  <c r="AI22" i="98"/>
  <c r="AI26" i="98"/>
  <c r="T33" i="98"/>
  <c r="AI33" i="98" s="1"/>
  <c r="T34" i="98"/>
  <c r="AI34" i="98" s="1"/>
  <c r="K33" i="98"/>
  <c r="K34" i="98"/>
  <c r="S11" i="98"/>
  <c r="S16" i="98"/>
  <c r="S22" i="98"/>
  <c r="S25" i="98"/>
  <c r="S26" i="98"/>
  <c r="S27" i="98"/>
  <c r="S12" i="98"/>
  <c r="S13" i="98"/>
  <c r="S14" i="98"/>
  <c r="S15" i="98"/>
  <c r="S17" i="98"/>
  <c r="S18" i="98"/>
  <c r="S19" i="98"/>
  <c r="S20" i="98"/>
  <c r="S21" i="98"/>
  <c r="S23" i="98"/>
  <c r="S24" i="98"/>
  <c r="S28" i="98"/>
  <c r="T11" i="98"/>
  <c r="T35" i="98" l="1"/>
  <c r="AI35" i="98" s="1"/>
  <c r="AI11" i="98"/>
  <c r="S35" i="98"/>
  <c r="AG35" i="109"/>
  <c r="AG8" i="109"/>
  <c r="AH11" i="109"/>
  <c r="AH35" i="109" s="1"/>
  <c r="AI35" i="109" s="1"/>
  <c r="AI11" i="109" l="1"/>
</calcChain>
</file>

<file path=xl/sharedStrings.xml><?xml version="1.0" encoding="utf-8"?>
<sst xmlns="http://schemas.openxmlformats.org/spreadsheetml/2006/main" count="11561" uniqueCount="343">
  <si>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</si>
  <si>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</si>
  <si>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</si>
  <si>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</si>
  <si>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</si>
  <si>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</si>
  <si>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</si>
  <si>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</si>
  <si>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</si>
  <si>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</si>
  <si>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</si>
  <si>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</si>
  <si>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</si>
  <si>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</si>
  <si>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</si>
  <si>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</si>
  <si>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</si>
  <si>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</si>
  <si>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</si>
  <si>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</si>
  <si>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</si>
  <si>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</si>
  <si>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</si>
  <si>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</si>
  <si>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</si>
  <si>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</si>
  <si>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</si>
  <si>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</si>
  <si>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</si>
  <si>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</si>
  <si>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</si>
  <si>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</si>
  <si>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</si>
  <si>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</si>
  <si>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</si>
  <si>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</si>
  <si>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</si>
  <si>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</si>
  <si>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</si>
  <si>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</si>
  <si>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</si>
  <si>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</si>
  <si>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</si>
  <si>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</si>
  <si>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</si>
  <si>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</si>
  <si>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</si>
  <si>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</si>
  <si>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</si>
  <si>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</si>
  <si>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</si>
  <si>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</si>
  <si>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</si>
  <si>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</si>
  <si>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</si>
  <si>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</si>
  <si>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</si>
  <si>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</si>
  <si>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</si>
  <si>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</si>
  <si>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</si>
  <si>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</si>
  <si>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</si>
  <si>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</si>
  <si>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</si>
  <si>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</si>
  <si>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</si>
  <si>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</si>
  <si>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</si>
  <si>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</si>
  <si>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</si>
  <si>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</si>
  <si>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</si>
  <si>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</si>
  <si>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</si>
  <si>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</si>
  <si>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</si>
  <si>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</si>
  <si>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</si>
  <si>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</si>
  <si>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</si>
  <si>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</si>
  <si>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</si>
  <si>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</si>
  <si>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</si>
  <si>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</si>
  <si>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</si>
  <si>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</si>
  <si>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</si>
  <si>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</si>
  <si>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</si>
  <si>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</si>
  <si>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</si>
  <si>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</si>
  <si>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</si>
  <si>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</si>
  <si>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</si>
  <si>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</si>
  <si>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</si>
  <si>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</si>
  <si>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</si>
  <si>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</si>
  <si>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</si>
  <si>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</si>
  <si>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</si>
  <si>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</si>
  <si>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</si>
  <si>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</si>
  <si>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</si>
  <si>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</si>
  <si>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</si>
  <si>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</si>
  <si>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</si>
  <si>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</si>
  <si>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</si>
  <si>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</si>
  <si>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</si>
  <si>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</si>
  <si>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</si>
  <si>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</si>
  <si>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</si>
  <si>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</si>
  <si>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</si>
  <si>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</si>
  <si>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TARGET DISCHARGE PRESSURE SET TO  68 PSI @ 5:01 AM AS PER SCHEDULE</t>
  </si>
  <si>
    <t>TARGET DISCHARGE PRESSURE SET TO  83 PSI @ 6:01 AM AS PER SCHEDULE</t>
  </si>
  <si>
    <t>BP2 - STARTED @ 6:01 AM TO MEET 83 PSI TARGET PRESSURE</t>
  </si>
  <si>
    <t>SP2 - STOPPED @ 10:01 PM DUE TO EXCESS CAPACITY</t>
  </si>
  <si>
    <t>NORMAL OPERATION</t>
  </si>
  <si>
    <t>Additional 3 psi to target discharge pressure from 12:01 am to 5am as per request of Engr.Edmundo Llagas Jr (SPM-South), due to shifting of WSR and Posadas Influence area.</t>
  </si>
  <si>
    <t>2B</t>
  </si>
  <si>
    <t>ALEXANDER CABREROS</t>
  </si>
  <si>
    <t>Target Discharge Pressure set to 81 psi @ 12:01 pm as per request of Engr.Edmundo Llagas Jr (SPM-South)</t>
  </si>
  <si>
    <t>Target Discharge Pressure set to 78 psi @ 5:01 pm as per request of Engr.Edmundo Llagas Jr (SPM-South)</t>
  </si>
  <si>
    <t>Target Discharge Pressure set to 76 psi @ 7:01 pm as per request of Engr.Edmundo Llagas Jr (SPM-South)</t>
  </si>
  <si>
    <t>Target Discharge Pressure set to 66psi @ 12:01 am as per request of Engr.Edmundo Llagas Jr (SPM-South)</t>
  </si>
  <si>
    <t xml:space="preserve">  </t>
  </si>
  <si>
    <t>SP2 - STARTED @ 8:01 AM TO MEET 83 PSI TARGET PRESSURE</t>
  </si>
  <si>
    <t>CHRISTIAN DIO</t>
  </si>
  <si>
    <t>DENNIS GUANZON</t>
  </si>
  <si>
    <t>REIVIN MALLARI</t>
  </si>
  <si>
    <t>RANDY REGENCIA</t>
  </si>
  <si>
    <t>Additional 3 psi to target discharge pressure from 12:01pm to 5am (DEC 2) as per request of Engr.Edmundo Llagas Jr (SPM-South), due to shifting of WSR and Posadas Influence area.</t>
  </si>
  <si>
    <t>XCV1 CLOSED @ 4:44 AM,WATER  ELEVATION  (9.5M)</t>
  </si>
  <si>
    <t>NOTE: NO CHLORINE RESIDUAL DUE TO CALIBRATION OF COLORIMETER</t>
  </si>
  <si>
    <t>XCV1 - INCREASE OPENING TO 35% @ 12:01 AM</t>
  </si>
  <si>
    <t>3B</t>
  </si>
  <si>
    <t>3B+1S</t>
  </si>
  <si>
    <t>CONDUCTED MONITORING @ MAGALLANES- ONLINE BOOSTER @ 8:10 AM, NORMAL OPERATION</t>
  </si>
  <si>
    <t>2B+1S</t>
  </si>
  <si>
    <t>CONDUCTED MONITORING @ MAGALLANES- ONLINE BOOSTER @3:00 PM, NORMAL OPERATION</t>
  </si>
  <si>
    <t>BP2 - STOPPED @ 6:01 PM DUE TO EXCESS CAPACITY</t>
  </si>
  <si>
    <t>Target Discharge Pressure set to 66 psi @ 10:01 pm as per request of Engr.Edmundo Llagas Jr (SPM-South)</t>
  </si>
  <si>
    <t>XCV1 - OPENED (35%) @ 10:01 PM FOR REFILLING</t>
  </si>
  <si>
    <t>XCV1 - INCREASE OPENING TO (40%) @ 12:01 AM</t>
  </si>
  <si>
    <t>XCV1 CLOSED @ 3:40 AM,WATER  ELEVATION  (9.5M)</t>
  </si>
  <si>
    <t>SP2 - STARTED @ 6:01 AM TO MEET 83 PSI TARGET PRESSURE</t>
  </si>
  <si>
    <t>CONDUCTED MONITORING @ MAGALLANES- ONLINE BOOSTER @ 2:30 PM, NORMAL OPERATION</t>
  </si>
  <si>
    <t>BP2 - STOPPED @ 8:01 PM DUE TO EXCESS CAPACITY</t>
  </si>
  <si>
    <t>R. REGENCIA / C. DIO</t>
  </si>
  <si>
    <t>Additional 3 psi to target discharge pressure from 12:01pm to 5am (DEC 3) as per request of Engr.Edmundo Llagas Jr (SPM-South), due to shifting of WSR and Posadas Influence area.</t>
  </si>
  <si>
    <t>Additional 3 psi to target discharge pressure from 12:01pm to 5am (DEC 4) as per request of Engr.Edmundo Llagas Jr (SPM-South), due to shifting of WSR and Posadas Influence area.</t>
  </si>
  <si>
    <t>CONDUCTED MONITORING @ MAGALLANES- ONLINE BOOSTER @ 11:30 PM, NORMAL OPERATION</t>
  </si>
  <si>
    <t>XCV1 - INCREASE OPENING TO 40% @ 12:01 AM</t>
  </si>
  <si>
    <t>CONDUCTED MONITORING @ MAGALLANES- ONLINE BOOSTER @ 6:25 AM, NORMAL OPERATION</t>
  </si>
  <si>
    <t>BP1 - STOPPED @ 8:36 PM</t>
  </si>
  <si>
    <t>BP2 - STARTED @ 8:36 PM</t>
  </si>
  <si>
    <t>BP3 - STOPPED @ 9:12 PM</t>
  </si>
  <si>
    <t>XCV1 - OPENED (30%) @ 10:01 PM FOR REFILLING</t>
  </si>
  <si>
    <t>Engr. Arthuro Trinidad and Maintenance team conducted the Monthly preventive maintenance of all units @ 8:00 pm</t>
  </si>
  <si>
    <t xml:space="preserve">BP2 - STOPPED @ 8:01 PM </t>
  </si>
  <si>
    <t>BP1 - STARTED @ 9:12 PM</t>
  </si>
  <si>
    <t>BP2 - STOPPED @ 10:01 PM</t>
  </si>
  <si>
    <t>BP3 - STARTED @ 10:01 PM</t>
  </si>
  <si>
    <t>XCV1 CLOSED @ 4:10 AM,WATER  ELEVATION  (9.5M)</t>
  </si>
  <si>
    <t>Additional 3 psi to target discharge pressure from 12:01pm to 5am (DEC 5) as per request of Engr.Edmundo Llagas Jr (SPM-South), due to shifting of WSR and Posadas Influence area.</t>
  </si>
  <si>
    <t>CONDUCTED MONITORING @ MAGALLANES- ONLINE BOOSTER @ 3:20 PM, NORMAL OPERATION</t>
  </si>
  <si>
    <t>Magallanes In-line Booster over current due to low suction pressure. RESTARTED @ 8:14 PM</t>
  </si>
  <si>
    <t>XCV1 CLOSED @ 4:26 AM,WATER  ELEVATION  (9.5M)</t>
  </si>
  <si>
    <t>CONDUCTED MONITORING @ MAGALLANES- ONLINE BOOSTER @ 6:30 AM, NORMAL OPERATION</t>
  </si>
  <si>
    <t>CONDUCTED MONITORING @  MAGALLANES- ONLINE BOOSTER @3:30 PM, NORMAL OPERATION</t>
  </si>
  <si>
    <t>Additional 3 psi to target discharge pressure from 12:01pm to 5am (DEC 6) as per request of Engr.Edmundo Llagas Jr (SPM-South), due to shifting of WSR and Posadas Influence area.</t>
  </si>
  <si>
    <t>XCV1 CLOSED @ 4:09 AM,WATER  ELEVATION  (9.5M)</t>
  </si>
  <si>
    <t>CONDUCTED MONITORING @ MAGALLANES- ONLINE BOOSTER @ 6.15 AM, NORMAL OPERATION</t>
  </si>
  <si>
    <t>SP2 - STARTED @ 7:30 AM TO MEET 83 PSI TARGET PRESSURE</t>
  </si>
  <si>
    <t>Additional 3 psi to target discharge pressure from 12:01pm to 5am (DEC 7) as per request of Engr.Edmundo Llagas Jr (SPM-South), due to shifting of WSR and Posadas Influence area.</t>
  </si>
  <si>
    <t>MAGALLANES- ONLINE BOOSTER TRIP OVER LOAD, RESET @ 11:11 PM NORMAL OPERATION @ 11:13 PM</t>
  </si>
  <si>
    <t>XCV1 CLOSED @ 4:25 AM,WATER  ELEVATION  (9.5M)</t>
  </si>
  <si>
    <t>CONDUCTED MONITORING @ MAGALLANES- ONLINE BOOSTER @ 6:22 AM, NORMAL OPERATION</t>
  </si>
  <si>
    <t>Additional 3 psi to target discharge pressure from 12:01pm to 5am (DEC 8) as per request of Engr.Edmundo Llagas Jr (SPM-South), due to shifting of WSR and Posadas Influence area.</t>
  </si>
  <si>
    <t>CONDUCTED MONITORING @ MAGALLANES- ONLINE BOOSTER @ 1:55 PM, NORMAL OPERATION</t>
  </si>
  <si>
    <t>SP2 - STOPPED @ 9:38 PM DUE TO EXCESS CAPACITY</t>
  </si>
  <si>
    <t>XCV1 CLOSED @ 3:20 AM,WATER  ELEVATION  (9.5M)</t>
  </si>
  <si>
    <t>CONDUCTED MONITORING @ MAGALLANES- ONLINE BOOSTER @ 6:15 AM, NORMAL OPERATION</t>
  </si>
  <si>
    <t>R. MALLARI / A. CABREROS</t>
  </si>
  <si>
    <t>XCV1 - OPENED (25%) @ 10:01 PM FOR REFILLING</t>
  </si>
  <si>
    <t>XCV1 - INCREASE OPENING TO 30% @ 12:01 AM</t>
  </si>
  <si>
    <t>XCV1 CLOSED @ 3:00 AM,WATER  ELEVATION  (9.5M)</t>
  </si>
  <si>
    <t>CONDUCTED MONITORING @ MAGALLANES- ONLINE BOOSTER @ 6:24 AM, NORMAL OPERATION</t>
  </si>
  <si>
    <t>SP2 - STARTED @ 9:01 AM TO MEET 83 PSI TARGET PRESSURE</t>
  </si>
  <si>
    <t>BP2 - STOPPED @ 12:01 PM DUE TO EXCESS CAPACITY</t>
  </si>
  <si>
    <t>BP2 - STARTED @ 3:40 PM</t>
  </si>
  <si>
    <t xml:space="preserve">REIVIN M. MALLARI </t>
  </si>
  <si>
    <t>XCV1 CLOSED @ 4:02 AM,WATER  ELEVATION  (9.5M)</t>
  </si>
  <si>
    <t>SP2 - STARTED @ 9:30 AM TO MEET 83 PSI TARGET PRESSURE</t>
  </si>
  <si>
    <t>CONDUCTED MONITORING @ MAGALLANES- ONLINE BOOSTER @ 6:18 AM, NORMAL OPERATION</t>
  </si>
  <si>
    <t>Additional 3 psi to target discharge pressure from 12:01pm to 5am (DEC 11) as per request of Engr.Edmundo Llagas Jr (SPM-South), due to shifting of WSR and Posadas Influence area.</t>
  </si>
  <si>
    <t>CONDUCTED MONITORING @ MAGALLANES- ONLINE BOOSTER @ 9:53 PM, NORMAL OPERATION</t>
  </si>
  <si>
    <t>Additional 3 psi to target discharge pressure from 12:01pm to 5am (DEC 10) as per request of Engr.Edmundo Llagas Jr (SPM-South), due to shifting of WSR and Posadas Influence area.</t>
  </si>
  <si>
    <t>Additional 3 psi to target discharge pressure from 12:01pm to 5am (DEC 9) as per request of Engr.Edmundo Llagas Jr (SPM-South), due to shifting of WSR and Posadas Influence area.</t>
  </si>
  <si>
    <t>XCV1 CLOSED @ 4:30 AM,WATER  ELEVATION  (9.5M)</t>
  </si>
  <si>
    <t>SP2 - STARTED @ 6:20 AM TO MEET 83 PSI TARGET PRESSURE</t>
  </si>
  <si>
    <t>Additional 3 psi to target discharge pressure from 12:01pm to 5am (DEC 12) as per request of Engr.Edmundo Llagas Jr (SPM-South), due to shifting of WSR and Posadas Influence area.</t>
  </si>
  <si>
    <t>CONDUCTED MONITORING @ MAGALLANES- ONLINE BOOSTER @ 5:25 PM, NORMAL OPERATION</t>
  </si>
  <si>
    <t>MERALCO POWER OFF @11:01 PM / GENSET (1) POWER START @ 11:01 PM</t>
  </si>
  <si>
    <t>GENSET 1 WARM-UP START @ 10:55 PM</t>
  </si>
  <si>
    <t>BP1 - STOPPED @ 11:01 PM / BP1 - START NORMAL OPERATION @ 11:05 PM</t>
  </si>
  <si>
    <t>BP3 - STOPPED @ 11:01 PM / BP3 - START NORMAL OPERATION @ 11:05 PM</t>
  </si>
  <si>
    <t xml:space="preserve">GENSET 1 - STOPPED @ 11:23 PM ( SWITCH TO ) GENSET 2 - STARTED @ 11:23 PM </t>
  </si>
  <si>
    <t>GENSET 2 - STOPPED @11:43 PM / MERALCO POWER RESUMED @ 11:45 PM</t>
  </si>
  <si>
    <t>BP1 - STOPPED @ 11:46 PM / BP1 - START NORMAL OPERATION @ 11:47 PM</t>
  </si>
  <si>
    <t>BP3 - STOPPED @ 11:46 PM / BP3 - START NORMAL OPERATION @ 11:47 PM</t>
  </si>
  <si>
    <t>Additional 3 psi to target discharge pressure from 12:01pm to 5am (DEC 13) as per request of Engr.Edmundo Llagas Jr (SPM-South), due to shifting of WSR and Posadas Influence area.</t>
  </si>
  <si>
    <t>SOURCE EMISSION TEST - START @ 11:01 PM</t>
  </si>
  <si>
    <t>CONDUCTED MONITORING @ MAGALLANES- ONLINE BOOSTER @ 9:20 PM, NORMAL OPERATION</t>
  </si>
  <si>
    <t>XCV1 CLOSED @ 4:22 AM,WATER  ELEVATION  (9.5M)</t>
  </si>
  <si>
    <t>CONDUCTED MONITORING @ MAGALLANES- ONLINE BOOSTER @ 7:16 AM, NORMAL OPERATION</t>
  </si>
  <si>
    <t>CONDUCTED MONITORING @ MAGALLANES- ONLINE BOOSTER @ 4:05 PM, NORMAL OPERATION</t>
  </si>
  <si>
    <t>CONDUCTED MONITORING @ MAGALLANES- ONLINE BOOSTER @ 9:47 PM, NORMAL OPERATION</t>
  </si>
  <si>
    <t>C. DIO</t>
  </si>
  <si>
    <t>XCV1 CLOSED @ 3:23 AM,WATER  ELEVATION  (9.5M)</t>
  </si>
  <si>
    <t>CONDUCTED MONITORING @ MAGALLANES- ONLINE BOOSTER @ 7:15 AM, NORMAL OPERATION</t>
  </si>
  <si>
    <t>Additional 3 psi to target discharge pressure from 12:01pm to 5am (DEC 14) as per request of Engr.Edmundo Llagas Jr (SPM-South), due to shifting of WSR and Posadas Influence area.</t>
  </si>
  <si>
    <t>SP2 - STARTED @ 7:01 AM TO MEET 83 PSI TARGET PRESSURE</t>
  </si>
  <si>
    <t>H</t>
  </si>
  <si>
    <t>CONDUCTED MONITORING @ MAGALLANES- ONLINE BOOSTER @ 7:10 PM, NORMAL OPERATION</t>
  </si>
  <si>
    <t>XCV1 CLOSED @ 3:51 AM,WATER  ELEVATION  (9.5M)</t>
  </si>
  <si>
    <t>CONDUCTED MONITORING @ MAGALLANES- ONLINE BOOSTER @ 7:27 AM, NORMAL OPERATION</t>
  </si>
  <si>
    <t>Additional 3 psi to target discharge pressure from 12:01pm to 5am (DEC 15) as per request of Engr.Edmundo Llagas Jr (SPM-South), due to shifting of WSR and Posadas Influence area.</t>
  </si>
  <si>
    <t>CONDUCTED MONITORING @ MAGALLANES- ONLINE BOOSTER @ 2:39 PM, NORMAL OPERATION</t>
  </si>
  <si>
    <t>CONDUCTED MONITORING @ MAGALLANES- ONLINE BOOSTER @ 10:17 PM, NORMAL OPERATION</t>
  </si>
  <si>
    <t>XCV1 CLOSED @ 3:38 AM,WATER  ELEVATION  (9.5M)</t>
  </si>
  <si>
    <t>GENSET # 1 EXERCISED WITHOUT LOAD @ 4:12 PM TO 4:22PM FOR 10 MINUTES RUN</t>
  </si>
  <si>
    <t>GENSET # 2 EXERCISED WITHOUT LOAD @ 4:01PM TO 4:11 PM FOR 10 MINUTES RUN</t>
  </si>
  <si>
    <t>CONDUCTED MONITORING @ MAGALLANES- ONLINE BOOSTER @ 10:30PM, NORMAL OPERATION</t>
  </si>
  <si>
    <t>XCV1 CLOSED @ 3:31 AM,WATER  ELEVATION  (9.5M)</t>
  </si>
  <si>
    <t>CONDUCTED MONITORING @ MAGALLANES- ONLINE BOOSTER @ 7:10 AM, NORMAL OPERATION</t>
  </si>
  <si>
    <t>Additional 3 psi to target discharge pressure from 12:01pm to 5am (DEC 17) as per request of Engr.Edmundo Llagas Jr (SPM-South), due to shifting of WSR and Posadas Influence area.</t>
  </si>
  <si>
    <t>CONDUCTED MONITORING @ MAGALLANES- ONLINE BOOSTER @ 3:42 PM, NORMAL OPERATION</t>
  </si>
  <si>
    <t>CONDUCTED MONITORING @ MAGALLANES- ONLINE BOOSTER @ 7:20 AM, NORMAL OPERATION</t>
  </si>
  <si>
    <t>Additional 3 psi to target discharge pressure from 12:01pm to 5am (DEC 18) as per request of Engr.Edmundo Llagas Jr (SPM-South), due to shifting of WSR and Posadas Influence area.</t>
  </si>
  <si>
    <t>CONDUCTED MONITORING @ MAGALLANES- ONLINE BOOSTER @ 4:09 PM, NORMAL OPERATION</t>
  </si>
  <si>
    <t>XCV1 - INCREASE OPENING TO 38% @ 12:01 AM</t>
  </si>
  <si>
    <t>XCV1 CLOSED @ 3:49 AM,WATER  ELEVATION  (9.5M)</t>
  </si>
  <si>
    <t>CONDUCTED MONITORING @ MAGALLANES- ONLINE BOOSTER @ 9:40 AM, NORMAL OPERATION</t>
  </si>
  <si>
    <t>BP2 - STOPPED @ 7:01 PM DUE TO EXCESS CAPACITY</t>
  </si>
  <si>
    <t>CONDUCTED MONITORING @ MAGALLANES- ONLINE BOOSTER @ 5:30 PM, NORMAL OPERATION</t>
  </si>
  <si>
    <t>XCV1 CLOSED @ 3:53 AM,WATER  ELEVATION  (9.5M)</t>
  </si>
  <si>
    <t>SP2 - STARTED @ 6:30 AM TO MEET 83 PSI TARGET PRESSURE</t>
  </si>
  <si>
    <t>Additional 3 psi to target discharge pressure from 12:01pm to 5am (DEC 20) as per request of Engr.Edmundo Llagas Jr (SPM-South), due to shifting of WSR and Posadas Influence area.</t>
  </si>
  <si>
    <t>CONDUCTED MONITORING @ MAGALLANES- ONLINE BOOSTER @ 9:28 AM, NORMAL OPERATION</t>
  </si>
  <si>
    <t>CONDUCTED MONITORING @ MAGALLANES- ONLINE BOOSTER @ 11:10 AM, NORMAL OPERATION</t>
  </si>
  <si>
    <t>CONDUCTED MONITORING @ MAGALLANES- ONLINE BOOSTER @ 3:32 PM, NORMAL OPERATION</t>
  </si>
  <si>
    <t>CONDUCTED MONITORING @ MAGALLANES- ONLINE BOOSTER @ 9:40 PM, NORMAL OPERATION</t>
  </si>
  <si>
    <t>XCV1 CLOSED @ 4:27 AM,WATER  ELEVATION  (9.5M)</t>
  </si>
  <si>
    <t>CONDUCTED MONITORING @ MAGALLANES- ONLINE BOOSTER @ 6:32 AM, NORMAL OPERATION</t>
  </si>
  <si>
    <t>SP2 - STARTED @ 7:30AM TO MEET 83 PSI TARGET PRESSURE</t>
  </si>
  <si>
    <t>CONDUCTED MONITORING @ MAGALLANES- ONLINE BOOSTER @ 10:17 AM, NORMAL OPERATION</t>
  </si>
  <si>
    <t>CONDUCTED MONITORING @ MAGALLANES- ONLINE BOOSTER @ 12:30 PM, NORMAL OPERATION</t>
  </si>
  <si>
    <t>CONDUCTED MONITORING @ MAGALLANES- ONLINE BOOSTER @ 2:21 PM, NORMAL OPERATION</t>
  </si>
  <si>
    <t>CONDUCTED MONITORING @ MAGALLANES- ONLINE BOOSTER @ 4:17 PM, NORMAL OPERATION</t>
  </si>
  <si>
    <t>CONDUCTED MONITORING @ MAGALLANES- ONLINE BOOSTER @ 6:20 PM, NORMAL OPERATION</t>
  </si>
  <si>
    <t>Additional 3 psi to target discharge pressure from 12:01pm to 5am (DEC 21) as per request of Engr.Edmundo Llagas Jr (SPM-South), due to shifting of WSR and Posadas Influence area.</t>
  </si>
  <si>
    <t>Additional 3 psi to target discharge pressure from 12:01pm to 5am (DEC 19) as per request of Engr.Edmundo Llagas Jr (SPM-South), due to shifting of WSR and Posadas Influence area.</t>
  </si>
  <si>
    <t>XCV1 - OPENED (38%) @ 10:01 PM FOR REFILLING</t>
  </si>
  <si>
    <t xml:space="preserve">                        </t>
  </si>
  <si>
    <t>XCV1 CLOSED @ 4:03 AM,WATER  ELEVATION  (9.5M)</t>
  </si>
  <si>
    <t>CONDUCTED MONITORING @ MAGALLANES- ONLINE BOOSTER @ 5:30 AM, NORMAL OPERATION</t>
  </si>
  <si>
    <t>CONDUCTED MONITORING @ MAGALLANES- ONLINE BOOSTER @ 10:12 AM, NORMAL OPERATION</t>
  </si>
  <si>
    <t>Additional 3 psi to target discharge pressure from 12:01pm to 5am (DEC 22) as per request of Engr.Edmundo Llagas Jr (SPM-South), due to shifting of WSR and Posadas Influence area.</t>
  </si>
  <si>
    <t>CONDUCTED MONITORING @ MAGALLANES- ONLINE BOOSTER @ 1:12 PM, NORMAL OPERATION</t>
  </si>
  <si>
    <t>BP2 - STARTED @ 6:20 AM TO MEET 83 PSI TARGET PRESSURE</t>
  </si>
  <si>
    <t>R. REGENCIA / A. CABREROS</t>
  </si>
  <si>
    <t>CONDUCTED MONITORING @ MAGALLANES- ONLINE BOOSTER @ 6:30 PM, NORMAL OPERATION</t>
  </si>
  <si>
    <t>CONDUCTED MONITORING @ MAGALLANES- ONLINE BOOSTER @ 10:30 PM, NORMAL OPERATION</t>
  </si>
  <si>
    <t>XCV1 - INCREASE OPENING TO 35% @ 3:01 AM</t>
  </si>
  <si>
    <t>XCV1 CLOSED @ 4:05 AM,WATER  ELEVATION  (9.5M)</t>
  </si>
  <si>
    <t>CONDUCTED MONITORING @ MAGALLANES- ONLINE BOOSTER @ 8:32 AM, NORMAL OPERATION</t>
  </si>
  <si>
    <t>CONDUCTED MONITORING @ MAGALLANES- ONLINE BOOSTER @ 12:18 AM, NORMAL OPERATION</t>
  </si>
  <si>
    <t>CONDUCTED MONITORING @ MAGALLANES- ONLINE BOOSTER @ 10:15 AM, NORMAL OPERATION</t>
  </si>
  <si>
    <t>SP2 - STARTED @ 7:40 AM TO MEET 83 PSI TARGET PRESSURE</t>
  </si>
  <si>
    <t>CONDUCTED MONITORING @ MAGALLANES- ONLINE BOOSTER @ 8:16 AM, NORMAL OPERATION</t>
  </si>
  <si>
    <t>CONDUCTED MONITORING @ MAGALLANES- ONLINE BOOSTER @ 10:19 AM, NORMAL OPERATION</t>
  </si>
  <si>
    <t>CONDUCTED MONITORING @ MAGALLANES- ONLINE BOOSTER @ 12:12 PM, NORMAL OPERATION</t>
  </si>
  <si>
    <t>Additional 3 psi to target discharge pressure from 12:01pm to 5am (DEC 23) as per request of Engr.Edmundo Llagas Jr (SPM-South), due to shifting of WSR and Posadas Influence area.</t>
  </si>
  <si>
    <t>Additional 3 psi to target discharge pressure from 12:01pm to 5am (DEC 24) as per request of Engr.Edmundo Llagas Jr (SPM-South), due to shifting of WSR and Posadas Influence area.</t>
  </si>
  <si>
    <t>CONDUCTED MONITORING @ MAGALLANES- ONLINE BOOSTER @ 5:15 PM, NORMAL OPERATION</t>
  </si>
  <si>
    <t>XCV1 CLOSED @ 3:35 AM,WATER  ELEVATION  (9.5M)</t>
  </si>
  <si>
    <t>XCV1 CLOSED @ 4:40 AM,WATER  ELEVATION  (9.5M)</t>
  </si>
  <si>
    <t>BP2 - STARTED @ 7:01 AM TO MEET 83 PSI TARGET PRESSURE</t>
  </si>
  <si>
    <t>SP2 - STARTED @ 10:01 AM TO MEET 83 PSI TARGET PRESSURE</t>
  </si>
  <si>
    <t>Additional 3 psi to target discharge pressure from 12:01pm to 5am (DEC 25) as per request of Engr.Edmundo Llagas Jr (SPM-South), due to shifting of WSR and Posadas Influence area.</t>
  </si>
  <si>
    <t>CONDUCTED MONITORING @ MAGALLANES- ONLINE BOOSTER @ 8:31 AM, NORMAL OPERATION</t>
  </si>
  <si>
    <t>CONDUCTED MONITORING @ MAGALLANES- ONLINE BOOSTER @ 10:25 AM, NORMAL OPERATION</t>
  </si>
  <si>
    <t>CONDUCTED MONITORING @ MAGALLANES- ONLINE BOOSTER @ 10:25 PM, NORMAL OPERATION</t>
  </si>
  <si>
    <t>Additional 3 psi to target discharge pressure from 12:01pm to 5am (DEC 26) as per request of Engr.Edmundo Llagas Jr (SPM-South), due to shifting of WSR and Posadas Influence area.</t>
  </si>
  <si>
    <t>XCV1 CLOSED @ 3:25 AM,WATER  ELEVATION  (9.5M)</t>
  </si>
  <si>
    <t>CONDUCTED MONITORING @ MAGALLANES- ONLINE BOOSTER @ 10:18 AM, NORMAL OPERATION</t>
  </si>
  <si>
    <t>CONDUCTED MONITORING @ MAGALLANES- ONLINE BOOSTER @ 12:20 PM, NORMAL OPERATION</t>
  </si>
  <si>
    <t>BP2 - STOPPED @ 5:01 PM DUE TO EXCESS CAPACITY</t>
  </si>
  <si>
    <t>CONDUCTED MONITORING @ MAGALLANES- ONLINE BOOSTER @ 5:09 PM, NORMAL OPERATION</t>
  </si>
  <si>
    <t>XCV1 CLOSED @ 3:30 AM,WATER  ELEVATION  (9.5M)</t>
  </si>
  <si>
    <t>CONDUCTED MONITORING @ MAGALLANES- ONLINE BOOSTER @ 6:35 AM, NORMAL OPERATION</t>
  </si>
  <si>
    <t>CONDUCTED MONITORING @ MAGALLANES- ONLINE BOOSTER @ 8:17 AM, NORMAL OPERATION</t>
  </si>
  <si>
    <t>Additional 3 psi to target discharge pressure from 12:01pm to 5am (DEC 27) as per request of Engr.Edmundo Llagas Jr (SPM-South), due to shifting of WSR and Posadas Influence area.</t>
  </si>
  <si>
    <t>CONDUCTED MONITORING @ MAGALLANES- ONLINE BOOSTER @ 12:25 PM, NORMAL OPERATION</t>
  </si>
  <si>
    <t>SP2 - STARTED @ 7:35 AM TO MEET 83 PSI TARGET PRESSURE</t>
  </si>
  <si>
    <t>CONDUCTED MONITORING @ MAGALLANES- ONLINE BOOSTER @ 7:20 PM, NORMAL OPERATION</t>
  </si>
  <si>
    <t>CONDUCTED MONITORING @ MAGALLANES- ONLINE BOOSTER @ 9:25 PM, NORMAL OPERATION</t>
  </si>
  <si>
    <t>BP2 - STARTED @ 6:40 AM TO MEET 83 PSI TARGET PRESSURE</t>
  </si>
  <si>
    <t>SP2 - STARTED @ 8:30 AM TO MEET 83 PSI TARGET PRESSURE</t>
  </si>
  <si>
    <t>CONDUCTED MONITORING @ MAGALLANES- ONLINE BOOSTER @ 9:21 AM, NORMAL OPERATION</t>
  </si>
  <si>
    <t>Additional 3 psi to target discharge pressure from 12:01pm to 5am (DEC 28) as per request of Engr.Edmundo Llagas Jr (SPM-South), due to shifting of WSR and Posadas Influence area.</t>
  </si>
  <si>
    <t>CONDUCTED MONITORING @ MAGALLANES- ONLINE BOOSTER @ 11:17 AM, NORMAL OPERATION</t>
  </si>
  <si>
    <t>CONDUCTED MONITORING @ MAGALLANES- ONLINE BOOSTER @ 6:21 PM, NORMAL OPERATION</t>
  </si>
  <si>
    <t>CONDUCTED MONITORING @ MAGALLANES- ONLINE BOOSTER @ 4:30 PM, NORMAL OPERATION</t>
  </si>
  <si>
    <t>CONDUCTED MONITORING @ MAGALLANES- ONLINE BOOSTER @ 1:35 PM, NORMAL OPERATION</t>
  </si>
  <si>
    <t>XCV1 CLOSED @ 3:39 AM,WATER  ELEVATION  (9.5M)</t>
  </si>
  <si>
    <t>CONDUCTED MONITORING @ MAGALLANES- ONLINE BOOSTER @ 7:1 AM, NORMAL OPERATION</t>
  </si>
  <si>
    <t>Additional 3 psi to target discharge pressure from 12:01pm to 5am (DEC 29) as per request of Engr.Edmundo Llagas Jr (SPM-South), due to shifting of WSR and Posadas Influence area.</t>
  </si>
  <si>
    <t xml:space="preserve"> </t>
  </si>
  <si>
    <t>Target Discharge Pressure set to 66 psi @ 5:01 pm as per request of Engr.Edmundo Llagas Jr (SPM-South)</t>
  </si>
  <si>
    <t>XCV1 CLOSED @ 3:50 AM,WATER  ELEVATION  (9.5M)</t>
  </si>
  <si>
    <t>Additional 3 psi to target discharge pressure from 12:01pm to 5am (DEC 30) as per request of Engr.Edmundo Llagas Jr (SPM-South), due to shifting of WSR and Posadas Influence area.</t>
  </si>
  <si>
    <t>CONDUCTED MONITORING @ MAGALLANES- ONLINE BOOSTER @ 6:21 AM, NORMAL OPERATION</t>
  </si>
  <si>
    <t>CONDUCTED MONITORING @ MAGALLANES- ONLINE BOOSTER @ 12:17 PM, NORMAL OPERATION</t>
  </si>
  <si>
    <t>Engr. Diloy arrived @ 8:14am and assist Mr. W. De Jesus of ABB to dismantel and pulled-out some parts of SP1 (VFD 4)</t>
  </si>
  <si>
    <t xml:space="preserve">Engr. W. De Jesus of ABB arrived @ 8:49am to dismantel Overvoltage Protection Board (OVVP Board) w/ SVA subprint Board and Analog/Digital Converter Protection Board (ADCVI Board) </t>
  </si>
  <si>
    <t>CONDUCTED MONITORING @ MAGALLANES- ONLINE BOOSTER @ 10:32 AM, NORMAL OPERATION</t>
  </si>
  <si>
    <t>CONDUCTED MONITORING @ MAGALLANES- ONLINE BOOSTER @ 8:20 AM, NORMAL OPERATION</t>
  </si>
  <si>
    <t>CONDUCTED MONITORING @ MAGALLANES- ONLINE BOOSTER @ 7:17 AM, NORMAL OPERATION</t>
  </si>
  <si>
    <t>BP2 - STARTED @ 6:30 AM TO MEET 83 PSI TARGET PRESSURE</t>
  </si>
  <si>
    <t>Additional 3 psi to target discharge pressure from 12:01pm to 5am (JAN 1, 2015) as per request of Engr.Edmundo Llagas Jr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</si>
</sst>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u/>
      <sz val="9"/>
      <color rgb="FF00B050"/>
      <name val="Calibri"/>
      <family val="2"/>
      <scheme val="minor"/>
    </font>
    <font>
      <i/>
      <u/>
      <sz val="10"/>
      <color rgb="FFFF0000"/>
      <name val="Calibri"/>
      <family val="2"/>
      <scheme val="minor"/>
    </font>
    <font>
      <i/>
      <u/>
      <sz val="10"/>
      <name val="Calibri"/>
      <family val="2"/>
      <scheme val="minor"/>
    </font>
    <font>
      <i/>
      <u/>
      <sz val="10"/>
      <color rgb="FF0000FF"/>
      <name val="Calibri"/>
      <family val="2"/>
      <scheme val="minor"/>
    </font>
    <font>
      <i/>
      <u/>
      <sz val="12"/>
      <color rgb="FFFF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299">
    <xf numFmtId="0" fontId="0" fillId="0" borderId="0" xfId="0"/>
    <xf numFmtId="0" fontId="5" fillId="2" borderId="0" xfId="0" applyFont="1" applyFill="1" applyBorder="1" applyAlignment="1">
      <alignment horizontal="left" vertical="center"/>
    </xf>
    <xf numFmtId="0" fontId="52" fillId="0" borderId="11" xfId="0" applyFont="1" applyFill="1" applyBorder="1" applyAlignment="1" applyProtection="1"/>
    <xf numFmtId="0" fontId="0" fillId="0" borderId="0" xfId="0"/>
    <xf numFmtId="0" fontId="5" fillId="7" borderId="1" xfId="0" applyFont="1" applyFill="1" applyBorder="1" applyAlignment="1">
      <alignment horizontal="center" vertical="center"/>
    </xf>
    <xf numFmtId="1" fontId="14" fillId="6" borderId="1" xfId="2" applyNumberFormat="1" applyFont="1" applyFill="1" applyBorder="1" applyAlignment="1">
      <alignment horizontal="center" vertical="center" wrapText="1"/>
    </xf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1" fontId="5" fillId="1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167" fontId="5" fillId="6" borderId="2" xfId="0" applyNumberFormat="1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vertical="center"/>
    </xf>
    <xf numFmtId="0" fontId="31" fillId="19" borderId="11" xfId="4" applyFont="1" applyFill="1" applyBorder="1" applyAlignment="1">
      <alignment horizontal="left"/>
    </xf>
    <xf numFmtId="0" fontId="20" fillId="0" borderId="11" xfId="0" applyFont="1" applyFill="1" applyBorder="1" applyAlignment="1" applyProtection="1"/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27" fillId="19" borderId="11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29" fillId="19" borderId="3" xfId="0" applyFont="1" applyFill="1" applyBorder="1" applyAlignment="1">
      <alignment horizontal="left"/>
    </xf>
    <xf numFmtId="0" fontId="30" fillId="0" borderId="3" xfId="0" applyFont="1" applyFill="1" applyBorder="1" applyAlignment="1"/>
    <xf numFmtId="0" fontId="28" fillId="19" borderId="3" xfId="4" applyFont="1" applyFill="1" applyBorder="1" applyAlignment="1"/>
    <xf numFmtId="0" fontId="30" fillId="0" borderId="11" xfId="0" applyFont="1" applyFill="1" applyBorder="1" applyAlignment="1"/>
    <xf numFmtId="0" fontId="27" fillId="19" borderId="11" xfId="4" applyFont="1" applyFill="1" applyBorder="1" applyAlignment="1">
      <alignment horizontal="left"/>
    </xf>
    <xf numFmtId="0" fontId="29" fillId="19" borderId="11" xfId="4" applyFont="1" applyFill="1" applyBorder="1" applyAlignment="1">
      <alignment horizontal="left"/>
    </xf>
    <xf numFmtId="0" fontId="51" fillId="0" borderId="11" xfId="0" applyFont="1" applyBorder="1"/>
    <xf numFmtId="0" fontId="27" fillId="19" borderId="3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 applyProtection="1"/>
    <xf numFmtId="1" fontId="5" fillId="5" borderId="1" xfId="2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8" fillId="0" borderId="11" xfId="0" applyFont="1" applyBorder="1"/>
    <xf numFmtId="0" fontId="29" fillId="19" borderId="3" xfId="4" applyFont="1" applyFill="1" applyBorder="1" applyAlignment="1">
      <alignment horizontal="left"/>
    </xf>
    <xf numFmtId="0" fontId="0" fillId="0" borderId="0" xfId="0"/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29" fillId="19" borderId="3" xfId="0" applyFont="1" applyFill="1" applyBorder="1" applyAlignment="1">
      <alignment horizontal="left"/>
    </xf>
    <xf numFmtId="0" fontId="28" fillId="19" borderId="3" xfId="4" applyFont="1" applyFill="1" applyBorder="1" applyAlignment="1"/>
    <xf numFmtId="0" fontId="27" fillId="19" borderId="11" xfId="4" applyFont="1" applyFill="1" applyBorder="1" applyAlignment="1">
      <alignment horizontal="left"/>
    </xf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5" fillId="0" borderId="11" xfId="0" applyFont="1" applyBorder="1"/>
    <xf numFmtId="0" fontId="51" fillId="0" borderId="11" xfId="0" applyFont="1" applyBorder="1"/>
    <xf numFmtId="0" fontId="53" fillId="0" borderId="11" xfId="0" applyFont="1" applyBorder="1"/>
    <xf numFmtId="0" fontId="31" fillId="19" borderId="3" xfId="4" applyFont="1" applyFill="1" applyBorder="1" applyAlignment="1">
      <alignment horizontal="left"/>
    </xf>
    <xf numFmtId="0" fontId="31" fillId="19" borderId="11" xfId="4" applyFont="1" applyFill="1" applyBorder="1" applyAlignment="1">
      <alignment horizontal="left"/>
    </xf>
    <xf numFmtId="0" fontId="27" fillId="19" borderId="11" xfId="0" applyFont="1" applyFill="1" applyBorder="1" applyAlignment="1"/>
    <xf numFmtId="0" fontId="31" fillId="19" borderId="3" xfId="4" applyFont="1" applyFill="1" applyBorder="1" applyAlignment="1"/>
    <xf numFmtId="9" fontId="5" fillId="5" borderId="1" xfId="2" applyFont="1" applyFill="1" applyBorder="1" applyAlignment="1">
      <alignment horizontal="center" vertical="center" wrapText="1"/>
    </xf>
    <xf numFmtId="0" fontId="31" fillId="19" borderId="11" xfId="4" applyFont="1" applyFill="1" applyBorder="1" applyAlignment="1">
      <alignment horizontal="left"/>
    </xf>
    <xf numFmtId="1" fontId="5" fillId="10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8" fillId="19" borderId="11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31" fillId="19" borderId="11" xfId="0" applyFont="1" applyFill="1" applyBorder="1" applyAlignment="1">
      <alignment horizontal="left"/>
    </xf>
    <xf numFmtId="0" fontId="55" fillId="19" borderId="11" xfId="4" applyFont="1" applyFill="1" applyBorder="1" applyAlignment="1">
      <alignment horizontal="left"/>
    </xf>
    <xf numFmtId="0" fontId="54" fillId="19" borderId="3" xfId="4" applyFont="1" applyFill="1" applyBorder="1" applyAlignment="1">
      <alignment horizontal="left"/>
    </xf>
    <xf numFmtId="0" fontId="54" fillId="19" borderId="11" xfId="0" applyFont="1" applyFill="1" applyBorder="1" applyAlignment="1"/>
    <xf numFmtId="0" fontId="0" fillId="0" borderId="0" xfId="0"/>
    <xf numFmtId="0" fontId="28" fillId="19" borderId="3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31" fillId="19" borderId="3" xfId="4" applyFont="1" applyFill="1" applyBorder="1" applyAlignment="1">
      <alignment horizontal="left"/>
    </xf>
    <xf numFmtId="0" fontId="28" fillId="19" borderId="3" xfId="4" applyFont="1" applyFill="1" applyBorder="1" applyAlignment="1"/>
    <xf numFmtId="0" fontId="27" fillId="19" borderId="3" xfId="4" applyFont="1" applyFill="1" applyBorder="1" applyAlignment="1">
      <alignment horizontal="left"/>
    </xf>
    <xf numFmtId="0" fontId="31" fillId="19" borderId="3" xfId="4" applyFont="1" applyFill="1" applyBorder="1" applyAlignment="1"/>
    <xf numFmtId="0" fontId="28" fillId="19" borderId="11" xfId="4" applyFont="1" applyFill="1" applyBorder="1" applyAlignment="1">
      <alignment horizontal="left"/>
    </xf>
    <xf numFmtId="0" fontId="29" fillId="19" borderId="3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7" fillId="19" borderId="11" xfId="0" applyFont="1" applyFill="1" applyBorder="1" applyAlignment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 applyProtection="1"/>
    <xf numFmtId="0" fontId="56" fillId="19" borderId="3" xfId="4" applyFont="1" applyFill="1" applyBorder="1" applyAlignment="1">
      <alignment horizontal="left"/>
    </xf>
    <xf numFmtId="0" fontId="57" fillId="0" borderId="11" xfId="0" applyFont="1" applyFill="1" applyBorder="1" applyAlignment="1" applyProtection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0" xfId="0"/>
    <xf numFmtId="1" fontId="5" fillId="9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7" fillId="19" borderId="3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31" fillId="19" borderId="3" xfId="4" applyFont="1" applyFill="1" applyBorder="1" applyAlignment="1"/>
    <xf numFmtId="0" fontId="0" fillId="0" borderId="0" xfId="0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0" fontId="5" fillId="6" borderId="3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8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00FF00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6"/>
  <sheetViews>
    <sheetView showGridLines="0" topLeftCell="V1" zoomScaleNormal="100" workbookViewId="0">
      <selection activeCell="J61" sqref="J61"/>
    </sheetView>
  </sheetViews>
  <sheetFormatPr defaultRowHeight="15" x14ac:dyDescent="0.25"/>
  <cols>
    <col min="1" max="1" width="7.140625" style="3" customWidth="1"/>
    <col min="2" max="2" width="10.28515625" style="3" customWidth="1"/>
    <col min="3" max="3" width="11.7109375" style="3" customWidth="1"/>
    <col min="4" max="7" width="9.140625" style="3"/>
    <col min="8" max="8" width="20.42578125" style="3" customWidth="1"/>
    <col min="9" max="10" width="9.140625" style="3"/>
    <col min="11" max="11" width="9" style="3" customWidth="1"/>
    <col min="12" max="14" width="9.140625" style="3" hidden="1" customWidth="1"/>
    <col min="15" max="16" width="9.140625" style="3"/>
    <col min="17" max="18" width="9.140625" style="3" customWidth="1"/>
    <col min="19" max="32" width="9.140625" style="3"/>
    <col min="33" max="33" width="10.42578125" style="3" bestFit="1" customWidth="1"/>
    <col min="34" max="44" width="9.140625" style="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38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30" t="s">
        <v>10</v>
      </c>
      <c r="I7" s="131" t="s">
        <v>11</v>
      </c>
      <c r="J7" s="131" t="s">
        <v>12</v>
      </c>
      <c r="K7" s="131" t="s">
        <v>13</v>
      </c>
      <c r="L7" s="17"/>
      <c r="M7" s="17"/>
      <c r="N7" s="17"/>
      <c r="O7" s="130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31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31" t="s">
        <v>22</v>
      </c>
      <c r="AG7" s="131" t="s">
        <v>23</v>
      </c>
      <c r="AH7" s="131" t="s">
        <v>24</v>
      </c>
      <c r="AI7" s="131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31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41974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25317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31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32" t="s">
        <v>51</v>
      </c>
      <c r="V9" s="132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34" t="s">
        <v>55</v>
      </c>
      <c r="AG9" s="134" t="s">
        <v>56</v>
      </c>
      <c r="AH9" s="239" t="s">
        <v>57</v>
      </c>
      <c r="AI9" s="254" t="s">
        <v>58</v>
      </c>
      <c r="AJ9" s="132" t="s">
        <v>59</v>
      </c>
      <c r="AK9" s="132" t="s">
        <v>60</v>
      </c>
      <c r="AL9" s="132" t="s">
        <v>61</v>
      </c>
      <c r="AM9" s="132" t="s">
        <v>62</v>
      </c>
      <c r="AN9" s="132" t="s">
        <v>63</v>
      </c>
      <c r="AO9" s="132" t="s">
        <v>64</v>
      </c>
      <c r="AP9" s="132" t="s">
        <v>65</v>
      </c>
      <c r="AQ9" s="256" t="s">
        <v>66</v>
      </c>
      <c r="AR9" s="132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32" t="s">
        <v>72</v>
      </c>
      <c r="C10" s="132" t="s">
        <v>73</v>
      </c>
      <c r="D10" s="132" t="s">
        <v>74</v>
      </c>
      <c r="E10" s="132" t="s">
        <v>75</v>
      </c>
      <c r="F10" s="132" t="s">
        <v>74</v>
      </c>
      <c r="G10" s="132" t="s">
        <v>75</v>
      </c>
      <c r="H10" s="265"/>
      <c r="I10" s="132" t="s">
        <v>75</v>
      </c>
      <c r="J10" s="132" t="s">
        <v>75</v>
      </c>
      <c r="K10" s="132" t="s">
        <v>75</v>
      </c>
      <c r="L10" s="33" t="s">
        <v>29</v>
      </c>
      <c r="M10" s="266"/>
      <c r="N10" s="33" t="s">
        <v>29</v>
      </c>
      <c r="O10" s="257"/>
      <c r="P10" s="257"/>
      <c r="Q10" s="6">
        <v>16040714</v>
      </c>
      <c r="R10" s="247"/>
      <c r="S10" s="248"/>
      <c r="T10" s="249"/>
      <c r="U10" s="132" t="s">
        <v>75</v>
      </c>
      <c r="V10" s="132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v>32819595</v>
      </c>
      <c r="AH10" s="239"/>
      <c r="AI10" s="255"/>
      <c r="AJ10" s="132" t="s">
        <v>84</v>
      </c>
      <c r="AK10" s="132" t="s">
        <v>84</v>
      </c>
      <c r="AL10" s="132" t="s">
        <v>84</v>
      </c>
      <c r="AM10" s="132" t="s">
        <v>84</v>
      </c>
      <c r="AN10" s="132" t="s">
        <v>84</v>
      </c>
      <c r="AO10" s="132" t="s">
        <v>84</v>
      </c>
      <c r="AP10" s="5">
        <v>7233186</v>
      </c>
      <c r="AQ10" s="257"/>
      <c r="AR10" s="133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12</v>
      </c>
      <c r="E11" s="47">
        <f>D11/1.42</f>
        <v>8.4507042253521139</v>
      </c>
      <c r="F11" s="110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124</v>
      </c>
      <c r="P11" s="52">
        <v>94</v>
      </c>
      <c r="Q11" s="52">
        <v>16044607</v>
      </c>
      <c r="R11" s="53">
        <f>Q11-Q10</f>
        <v>3893</v>
      </c>
      <c r="S11" s="54">
        <f>R11*24/1000</f>
        <v>93.432000000000002</v>
      </c>
      <c r="T11" s="54">
        <f>R11/1000</f>
        <v>3.8929999999999998</v>
      </c>
      <c r="U11" s="55">
        <v>5</v>
      </c>
      <c r="V11" s="55">
        <f t="shared" ref="V11:V34" si="0">U11</f>
        <v>5</v>
      </c>
      <c r="W11" s="117" t="s">
        <v>130</v>
      </c>
      <c r="X11" s="111">
        <v>0</v>
      </c>
      <c r="Y11" s="111">
        <v>0</v>
      </c>
      <c r="Z11" s="111">
        <v>1042</v>
      </c>
      <c r="AA11" s="111">
        <v>0</v>
      </c>
      <c r="AB11" s="111">
        <v>1048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32820260</v>
      </c>
      <c r="AH11" s="58">
        <f>IF(ISBLANK(AG11),"-",AG11-AG10)</f>
        <v>665</v>
      </c>
      <c r="AI11" s="59">
        <f>AH11/T11</f>
        <v>170.81941947084511</v>
      </c>
      <c r="AJ11" s="60">
        <v>0</v>
      </c>
      <c r="AK11" s="60">
        <v>0</v>
      </c>
      <c r="AL11" s="60">
        <v>1</v>
      </c>
      <c r="AM11" s="60">
        <v>0</v>
      </c>
      <c r="AN11" s="60">
        <v>1</v>
      </c>
      <c r="AO11" s="60">
        <v>0.35</v>
      </c>
      <c r="AP11" s="111">
        <v>7234109</v>
      </c>
      <c r="AQ11" s="111">
        <f t="shared" ref="AQ11:AQ34" si="1">AP11-AP10</f>
        <v>923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14</v>
      </c>
      <c r="E12" s="47">
        <f t="shared" ref="E12:E34" si="2">D12/1.42</f>
        <v>9.8591549295774659</v>
      </c>
      <c r="F12" s="110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124</v>
      </c>
      <c r="P12" s="52">
        <v>92</v>
      </c>
      <c r="Q12" s="52">
        <v>16048419</v>
      </c>
      <c r="R12" s="53">
        <f t="shared" ref="R12:R34" si="5">Q12-Q11</f>
        <v>3812</v>
      </c>
      <c r="S12" s="54">
        <f t="shared" ref="S12:S34" si="6">R12*24/1000</f>
        <v>91.488</v>
      </c>
      <c r="T12" s="54">
        <f t="shared" ref="T12:T34" si="7">R12/1000</f>
        <v>3.8119999999999998</v>
      </c>
      <c r="U12" s="55">
        <v>6.2</v>
      </c>
      <c r="V12" s="55">
        <f t="shared" si="0"/>
        <v>6.2</v>
      </c>
      <c r="W12" s="117" t="s">
        <v>130</v>
      </c>
      <c r="X12" s="111">
        <v>0</v>
      </c>
      <c r="Y12" s="111">
        <v>0</v>
      </c>
      <c r="Z12" s="111">
        <v>1026</v>
      </c>
      <c r="AA12" s="111">
        <v>0</v>
      </c>
      <c r="AB12" s="111">
        <v>1048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32820880</v>
      </c>
      <c r="AH12" s="58">
        <f>IF(ISBLANK(AG12),"-",AG12-AG11)</f>
        <v>620</v>
      </c>
      <c r="AI12" s="59">
        <f t="shared" ref="AI12:AI34" si="8">AH12/T12</f>
        <v>162.64428121720883</v>
      </c>
      <c r="AJ12" s="60">
        <v>0</v>
      </c>
      <c r="AK12" s="60">
        <v>0</v>
      </c>
      <c r="AL12" s="60">
        <v>1</v>
      </c>
      <c r="AM12" s="60">
        <v>0</v>
      </c>
      <c r="AN12" s="60">
        <v>1</v>
      </c>
      <c r="AO12" s="60">
        <v>0.35</v>
      </c>
      <c r="AP12" s="111">
        <v>7235356</v>
      </c>
      <c r="AQ12" s="111">
        <f t="shared" si="1"/>
        <v>1247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16</v>
      </c>
      <c r="E13" s="47">
        <f t="shared" si="2"/>
        <v>11.267605633802818</v>
      </c>
      <c r="F13" s="110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122</v>
      </c>
      <c r="P13" s="52">
        <v>90</v>
      </c>
      <c r="Q13" s="52">
        <v>16052197</v>
      </c>
      <c r="R13" s="53">
        <f t="shared" si="5"/>
        <v>3778</v>
      </c>
      <c r="S13" s="54">
        <f t="shared" si="6"/>
        <v>90.671999999999997</v>
      </c>
      <c r="T13" s="54">
        <f t="shared" si="7"/>
        <v>3.778</v>
      </c>
      <c r="U13" s="55">
        <v>7.4</v>
      </c>
      <c r="V13" s="55">
        <f t="shared" si="0"/>
        <v>7.4</v>
      </c>
      <c r="W13" s="117" t="s">
        <v>130</v>
      </c>
      <c r="X13" s="111">
        <v>0</v>
      </c>
      <c r="Y13" s="111">
        <v>0</v>
      </c>
      <c r="Z13" s="111">
        <v>1007</v>
      </c>
      <c r="AA13" s="111">
        <v>0</v>
      </c>
      <c r="AB13" s="111">
        <v>1028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32821462</v>
      </c>
      <c r="AH13" s="58">
        <f>IF(ISBLANK(AG13),"-",AG13-AG12)</f>
        <v>582</v>
      </c>
      <c r="AI13" s="59">
        <f t="shared" si="8"/>
        <v>154.0497617787189</v>
      </c>
      <c r="AJ13" s="60">
        <v>0</v>
      </c>
      <c r="AK13" s="60">
        <v>0</v>
      </c>
      <c r="AL13" s="60">
        <v>1</v>
      </c>
      <c r="AM13" s="60">
        <v>0</v>
      </c>
      <c r="AN13" s="60">
        <v>1</v>
      </c>
      <c r="AO13" s="60">
        <v>0.35</v>
      </c>
      <c r="AP13" s="111">
        <v>7236627</v>
      </c>
      <c r="AQ13" s="111">
        <f t="shared" si="1"/>
        <v>1271</v>
      </c>
      <c r="AR13" s="61"/>
      <c r="AS13" s="62" t="s">
        <v>113</v>
      </c>
      <c r="AV13" s="44" t="s">
        <v>94</v>
      </c>
      <c r="AW13" s="44" t="s">
        <v>95</v>
      </c>
      <c r="AY13" s="108" t="s">
        <v>140</v>
      </c>
    </row>
    <row r="14" spans="2:51" x14ac:dyDescent="0.25">
      <c r="B14" s="45">
        <v>2.125</v>
      </c>
      <c r="C14" s="45">
        <v>0.16666666666666699</v>
      </c>
      <c r="D14" s="46">
        <v>17</v>
      </c>
      <c r="E14" s="47">
        <f t="shared" si="2"/>
        <v>11.971830985915494</v>
      </c>
      <c r="F14" s="110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119</v>
      </c>
      <c r="P14" s="52">
        <v>92</v>
      </c>
      <c r="Q14" s="52">
        <v>16055974</v>
      </c>
      <c r="R14" s="53">
        <f t="shared" si="5"/>
        <v>3777</v>
      </c>
      <c r="S14" s="54">
        <f t="shared" si="6"/>
        <v>90.647999999999996</v>
      </c>
      <c r="T14" s="54">
        <f t="shared" si="7"/>
        <v>3.7770000000000001</v>
      </c>
      <c r="U14" s="55">
        <v>8.6</v>
      </c>
      <c r="V14" s="55">
        <f t="shared" si="0"/>
        <v>8.6</v>
      </c>
      <c r="W14" s="117" t="s">
        <v>130</v>
      </c>
      <c r="X14" s="111">
        <v>0</v>
      </c>
      <c r="Y14" s="111">
        <v>0</v>
      </c>
      <c r="Z14" s="111">
        <v>1010</v>
      </c>
      <c r="AA14" s="111">
        <v>0</v>
      </c>
      <c r="AB14" s="111">
        <v>1018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32822030</v>
      </c>
      <c r="AH14" s="58">
        <f t="shared" ref="AH14:AH34" si="9">IF(ISBLANK(AG14),"-",AG14-AG13)</f>
        <v>568</v>
      </c>
      <c r="AI14" s="59">
        <f t="shared" si="8"/>
        <v>150.38390256817578</v>
      </c>
      <c r="AJ14" s="60">
        <v>0</v>
      </c>
      <c r="AK14" s="60">
        <v>0</v>
      </c>
      <c r="AL14" s="60">
        <v>1</v>
      </c>
      <c r="AM14" s="60">
        <v>0</v>
      </c>
      <c r="AN14" s="60">
        <v>1</v>
      </c>
      <c r="AO14" s="60">
        <v>0.35</v>
      </c>
      <c r="AP14" s="111">
        <v>7237760</v>
      </c>
      <c r="AQ14" s="111">
        <f t="shared" si="1"/>
        <v>1133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23</v>
      </c>
      <c r="E15" s="47">
        <f t="shared" si="2"/>
        <v>16.197183098591552</v>
      </c>
      <c r="F15" s="110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106</v>
      </c>
      <c r="P15" s="52">
        <v>105</v>
      </c>
      <c r="Q15" s="52">
        <v>16059875</v>
      </c>
      <c r="R15" s="53">
        <f t="shared" si="5"/>
        <v>3901</v>
      </c>
      <c r="S15" s="54">
        <f t="shared" si="6"/>
        <v>93.623999999999995</v>
      </c>
      <c r="T15" s="54">
        <f t="shared" si="7"/>
        <v>3.9009999999999998</v>
      </c>
      <c r="U15" s="55">
        <v>9.5</v>
      </c>
      <c r="V15" s="55">
        <f t="shared" si="0"/>
        <v>9.5</v>
      </c>
      <c r="W15" s="117" t="s">
        <v>130</v>
      </c>
      <c r="X15" s="111">
        <v>0</v>
      </c>
      <c r="Y15" s="111">
        <v>0</v>
      </c>
      <c r="Z15" s="111">
        <v>993</v>
      </c>
      <c r="AA15" s="111">
        <v>0</v>
      </c>
      <c r="AB15" s="111">
        <v>1018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32822584</v>
      </c>
      <c r="AH15" s="58">
        <f t="shared" si="9"/>
        <v>554</v>
      </c>
      <c r="AI15" s="59">
        <f t="shared" si="8"/>
        <v>142.01486798256857</v>
      </c>
      <c r="AJ15" s="60">
        <v>0</v>
      </c>
      <c r="AK15" s="60">
        <v>0</v>
      </c>
      <c r="AL15" s="60">
        <v>1</v>
      </c>
      <c r="AM15" s="60">
        <v>0</v>
      </c>
      <c r="AN15" s="60">
        <v>1</v>
      </c>
      <c r="AO15" s="60">
        <v>0.35</v>
      </c>
      <c r="AP15" s="111">
        <v>7238601</v>
      </c>
      <c r="AQ15" s="111">
        <f t="shared" si="1"/>
        <v>841</v>
      </c>
      <c r="AR15" s="61"/>
      <c r="AS15" s="62" t="s">
        <v>113</v>
      </c>
      <c r="AV15" s="44" t="s">
        <v>98</v>
      </c>
      <c r="AW15" s="44" t="s">
        <v>99</v>
      </c>
      <c r="AY15" s="108"/>
    </row>
    <row r="16" spans="2:51" x14ac:dyDescent="0.25">
      <c r="B16" s="45">
        <v>2.2083333333333299</v>
      </c>
      <c r="C16" s="45">
        <v>0.25</v>
      </c>
      <c r="D16" s="46">
        <v>13</v>
      </c>
      <c r="E16" s="47">
        <f t="shared" si="2"/>
        <v>9.1549295774647899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116</v>
      </c>
      <c r="P16" s="52">
        <v>117</v>
      </c>
      <c r="Q16" s="52">
        <v>16064453</v>
      </c>
      <c r="R16" s="53">
        <f t="shared" si="5"/>
        <v>4578</v>
      </c>
      <c r="S16" s="54">
        <f t="shared" si="6"/>
        <v>109.872</v>
      </c>
      <c r="T16" s="54">
        <f t="shared" si="7"/>
        <v>4.5780000000000003</v>
      </c>
      <c r="U16" s="55">
        <v>9.5</v>
      </c>
      <c r="V16" s="55">
        <f t="shared" si="0"/>
        <v>9.5</v>
      </c>
      <c r="W16" s="117" t="s">
        <v>130</v>
      </c>
      <c r="X16" s="136">
        <v>0</v>
      </c>
      <c r="Y16" s="111">
        <v>0</v>
      </c>
      <c r="Z16" s="111">
        <v>1133</v>
      </c>
      <c r="AA16" s="111">
        <v>0</v>
      </c>
      <c r="AB16" s="111">
        <v>1110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32823286</v>
      </c>
      <c r="AH16" s="58">
        <f t="shared" si="9"/>
        <v>702</v>
      </c>
      <c r="AI16" s="59">
        <f t="shared" si="8"/>
        <v>153.34207077326343</v>
      </c>
      <c r="AJ16" s="60">
        <v>0</v>
      </c>
      <c r="AK16" s="60">
        <v>0</v>
      </c>
      <c r="AL16" s="60">
        <v>1</v>
      </c>
      <c r="AM16" s="60">
        <v>0</v>
      </c>
      <c r="AN16" s="60">
        <v>1</v>
      </c>
      <c r="AO16" s="60">
        <v>0</v>
      </c>
      <c r="AP16" s="136">
        <v>7238601</v>
      </c>
      <c r="AQ16" s="111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10</v>
      </c>
      <c r="E17" s="47">
        <f t="shared" si="2"/>
        <v>7.042253521126761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145</v>
      </c>
      <c r="P17" s="52">
        <v>143</v>
      </c>
      <c r="Q17" s="52">
        <v>16070209</v>
      </c>
      <c r="R17" s="53">
        <f t="shared" si="5"/>
        <v>5756</v>
      </c>
      <c r="S17" s="54">
        <f t="shared" si="6"/>
        <v>138.14400000000001</v>
      </c>
      <c r="T17" s="54">
        <f t="shared" si="7"/>
        <v>5.7560000000000002</v>
      </c>
      <c r="U17" s="55">
        <v>9.5</v>
      </c>
      <c r="V17" s="55">
        <f t="shared" si="0"/>
        <v>9.5</v>
      </c>
      <c r="W17" s="117" t="s">
        <v>146</v>
      </c>
      <c r="X17" s="136">
        <v>0</v>
      </c>
      <c r="Y17" s="111">
        <v>0</v>
      </c>
      <c r="Z17" s="111">
        <v>1196</v>
      </c>
      <c r="AA17" s="111">
        <v>1185</v>
      </c>
      <c r="AB17" s="111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32824522</v>
      </c>
      <c r="AH17" s="58">
        <f t="shared" si="9"/>
        <v>1236</v>
      </c>
      <c r="AI17" s="59">
        <f t="shared" si="8"/>
        <v>214.73245309242529</v>
      </c>
      <c r="AJ17" s="60">
        <v>0</v>
      </c>
      <c r="AK17" s="60">
        <v>0</v>
      </c>
      <c r="AL17" s="60">
        <v>1</v>
      </c>
      <c r="AM17" s="60">
        <v>1</v>
      </c>
      <c r="AN17" s="60">
        <v>1</v>
      </c>
      <c r="AO17" s="60">
        <v>0</v>
      </c>
      <c r="AP17" s="136">
        <v>7238601</v>
      </c>
      <c r="AQ17" s="111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9</v>
      </c>
      <c r="E18" s="47">
        <f t="shared" si="2"/>
        <v>6.3380281690140849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144</v>
      </c>
      <c r="P18" s="52">
        <v>144</v>
      </c>
      <c r="Q18" s="52">
        <v>16076087</v>
      </c>
      <c r="R18" s="53">
        <f t="shared" si="5"/>
        <v>5878</v>
      </c>
      <c r="S18" s="54">
        <f t="shared" si="6"/>
        <v>141.072</v>
      </c>
      <c r="T18" s="54">
        <f t="shared" si="7"/>
        <v>5.8780000000000001</v>
      </c>
      <c r="U18" s="55">
        <v>9.5</v>
      </c>
      <c r="V18" s="55">
        <f t="shared" si="0"/>
        <v>9.5</v>
      </c>
      <c r="W18" s="137" t="s">
        <v>146</v>
      </c>
      <c r="X18" s="136">
        <v>0</v>
      </c>
      <c r="Y18" s="111">
        <v>0</v>
      </c>
      <c r="Z18" s="136">
        <v>1196</v>
      </c>
      <c r="AA18" s="136">
        <v>1185</v>
      </c>
      <c r="AB18" s="136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32825774</v>
      </c>
      <c r="AH18" s="58">
        <f t="shared" si="9"/>
        <v>1252</v>
      </c>
      <c r="AI18" s="59">
        <f t="shared" si="8"/>
        <v>212.99761823749574</v>
      </c>
      <c r="AJ18" s="60">
        <v>0</v>
      </c>
      <c r="AK18" s="60">
        <v>0</v>
      </c>
      <c r="AL18" s="60">
        <v>1</v>
      </c>
      <c r="AM18" s="60">
        <v>1</v>
      </c>
      <c r="AN18" s="60">
        <v>1</v>
      </c>
      <c r="AO18" s="60">
        <v>0</v>
      </c>
      <c r="AP18" s="136">
        <v>7238601</v>
      </c>
      <c r="AQ18" s="111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136</v>
      </c>
      <c r="P19" s="52">
        <v>145</v>
      </c>
      <c r="Q19" s="52">
        <v>16082156</v>
      </c>
      <c r="R19" s="53">
        <f t="shared" si="5"/>
        <v>6069</v>
      </c>
      <c r="S19" s="54">
        <f t="shared" si="6"/>
        <v>145.65600000000001</v>
      </c>
      <c r="T19" s="54">
        <f t="shared" si="7"/>
        <v>6.069</v>
      </c>
      <c r="U19" s="55">
        <v>9.1</v>
      </c>
      <c r="V19" s="55">
        <f t="shared" si="0"/>
        <v>9.1</v>
      </c>
      <c r="W19" s="117" t="s">
        <v>147</v>
      </c>
      <c r="X19" s="136">
        <v>0</v>
      </c>
      <c r="Y19" s="111">
        <v>1032</v>
      </c>
      <c r="Z19" s="136">
        <v>1196</v>
      </c>
      <c r="AA19" s="136">
        <v>1185</v>
      </c>
      <c r="AB19" s="136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32827130</v>
      </c>
      <c r="AH19" s="58">
        <f t="shared" si="9"/>
        <v>1356</v>
      </c>
      <c r="AI19" s="59">
        <f t="shared" si="8"/>
        <v>223.43054869006426</v>
      </c>
      <c r="AJ19" s="60">
        <v>0</v>
      </c>
      <c r="AK19" s="60">
        <v>1</v>
      </c>
      <c r="AL19" s="60">
        <v>1</v>
      </c>
      <c r="AM19" s="60">
        <v>1</v>
      </c>
      <c r="AN19" s="60">
        <v>1</v>
      </c>
      <c r="AO19" s="60">
        <v>0</v>
      </c>
      <c r="AP19" s="136">
        <v>7238601</v>
      </c>
      <c r="AQ19" s="111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136</v>
      </c>
      <c r="P20" s="52">
        <v>143</v>
      </c>
      <c r="Q20" s="52">
        <v>16088151</v>
      </c>
      <c r="R20" s="53">
        <f t="shared" si="5"/>
        <v>5995</v>
      </c>
      <c r="S20" s="54">
        <f t="shared" si="6"/>
        <v>143.88</v>
      </c>
      <c r="T20" s="54">
        <f t="shared" si="7"/>
        <v>5.9950000000000001</v>
      </c>
      <c r="U20" s="55">
        <v>8.6</v>
      </c>
      <c r="V20" s="55">
        <f t="shared" si="0"/>
        <v>8.6</v>
      </c>
      <c r="W20" s="117" t="s">
        <v>147</v>
      </c>
      <c r="X20" s="136">
        <v>0</v>
      </c>
      <c r="Y20" s="111">
        <v>1034</v>
      </c>
      <c r="Z20" s="136">
        <v>1196</v>
      </c>
      <c r="AA20" s="136">
        <v>1185</v>
      </c>
      <c r="AB20" s="136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32828482</v>
      </c>
      <c r="AH20" s="58">
        <f t="shared" si="9"/>
        <v>1352</v>
      </c>
      <c r="AI20" s="59">
        <f t="shared" si="8"/>
        <v>225.52126772310257</v>
      </c>
      <c r="AJ20" s="60">
        <v>0</v>
      </c>
      <c r="AK20" s="60">
        <v>1</v>
      </c>
      <c r="AL20" s="60">
        <v>1</v>
      </c>
      <c r="AM20" s="60">
        <v>1</v>
      </c>
      <c r="AN20" s="60">
        <v>1</v>
      </c>
      <c r="AO20" s="60">
        <v>0</v>
      </c>
      <c r="AP20" s="136">
        <v>7238601</v>
      </c>
      <c r="AQ20" s="111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135</v>
      </c>
      <c r="P21" s="52">
        <v>144</v>
      </c>
      <c r="Q21" s="52">
        <v>16094294</v>
      </c>
      <c r="R21" s="53">
        <f>Q21-Q20</f>
        <v>6143</v>
      </c>
      <c r="S21" s="54">
        <f t="shared" si="6"/>
        <v>147.43199999999999</v>
      </c>
      <c r="T21" s="54">
        <f t="shared" si="7"/>
        <v>6.1429999999999998</v>
      </c>
      <c r="U21" s="55">
        <v>8.1</v>
      </c>
      <c r="V21" s="55">
        <f t="shared" si="0"/>
        <v>8.1</v>
      </c>
      <c r="W21" s="137" t="s">
        <v>147</v>
      </c>
      <c r="X21" s="136">
        <v>0</v>
      </c>
      <c r="Y21" s="111">
        <v>1053</v>
      </c>
      <c r="Z21" s="136">
        <v>1196</v>
      </c>
      <c r="AA21" s="136">
        <v>1185</v>
      </c>
      <c r="AB21" s="136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32829870</v>
      </c>
      <c r="AH21" s="58">
        <f t="shared" si="9"/>
        <v>1388</v>
      </c>
      <c r="AI21" s="59">
        <f t="shared" si="8"/>
        <v>225.94823376200554</v>
      </c>
      <c r="AJ21" s="60">
        <v>0</v>
      </c>
      <c r="AK21" s="60">
        <v>1</v>
      </c>
      <c r="AL21" s="60">
        <v>1</v>
      </c>
      <c r="AM21" s="60">
        <v>1</v>
      </c>
      <c r="AN21" s="60">
        <v>1</v>
      </c>
      <c r="AO21" s="60">
        <v>0</v>
      </c>
      <c r="AP21" s="136">
        <v>7238601</v>
      </c>
      <c r="AQ21" s="111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7</v>
      </c>
      <c r="E22" s="47">
        <f t="shared" si="2"/>
        <v>4.9295774647887329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130</v>
      </c>
      <c r="P22" s="52">
        <v>140</v>
      </c>
      <c r="Q22" s="52">
        <v>16100203</v>
      </c>
      <c r="R22" s="53">
        <f t="shared" si="5"/>
        <v>5909</v>
      </c>
      <c r="S22" s="54">
        <f t="shared" si="6"/>
        <v>141.816</v>
      </c>
      <c r="T22" s="54">
        <f t="shared" si="7"/>
        <v>5.9089999999999998</v>
      </c>
      <c r="U22" s="55">
        <v>7.5</v>
      </c>
      <c r="V22" s="55">
        <f t="shared" si="0"/>
        <v>7.5</v>
      </c>
      <c r="W22" s="137" t="s">
        <v>147</v>
      </c>
      <c r="X22" s="136">
        <v>0</v>
      </c>
      <c r="Y22" s="111">
        <v>1082</v>
      </c>
      <c r="Z22" s="136">
        <v>1196</v>
      </c>
      <c r="AA22" s="136">
        <v>1185</v>
      </c>
      <c r="AB22" s="136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32831222</v>
      </c>
      <c r="AH22" s="58">
        <f t="shared" si="9"/>
        <v>1352</v>
      </c>
      <c r="AI22" s="59">
        <f t="shared" si="8"/>
        <v>228.80352005415469</v>
      </c>
      <c r="AJ22" s="60">
        <v>0</v>
      </c>
      <c r="AK22" s="60">
        <v>1</v>
      </c>
      <c r="AL22" s="60">
        <v>1</v>
      </c>
      <c r="AM22" s="60">
        <v>1</v>
      </c>
      <c r="AN22" s="60">
        <v>1</v>
      </c>
      <c r="AO22" s="60">
        <v>0</v>
      </c>
      <c r="AP22" s="136">
        <v>7238601</v>
      </c>
      <c r="AQ22" s="111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10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134</v>
      </c>
      <c r="P23" s="52">
        <v>143</v>
      </c>
      <c r="Q23" s="52">
        <v>16106064</v>
      </c>
      <c r="R23" s="53">
        <f t="shared" si="5"/>
        <v>5861</v>
      </c>
      <c r="S23" s="54">
        <f t="shared" si="6"/>
        <v>140.66399999999999</v>
      </c>
      <c r="T23" s="54">
        <f t="shared" si="7"/>
        <v>5.8609999999999998</v>
      </c>
      <c r="U23" s="55">
        <v>7.1</v>
      </c>
      <c r="V23" s="55">
        <f t="shared" si="0"/>
        <v>7.1</v>
      </c>
      <c r="W23" s="137" t="s">
        <v>147</v>
      </c>
      <c r="X23" s="136">
        <v>0</v>
      </c>
      <c r="Y23" s="111">
        <v>1020</v>
      </c>
      <c r="Z23" s="136">
        <v>1196</v>
      </c>
      <c r="AA23" s="136">
        <v>1185</v>
      </c>
      <c r="AB23" s="136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32832562</v>
      </c>
      <c r="AH23" s="58">
        <f t="shared" si="9"/>
        <v>1340</v>
      </c>
      <c r="AI23" s="59">
        <f t="shared" si="8"/>
        <v>228.62992663368027</v>
      </c>
      <c r="AJ23" s="60">
        <v>0</v>
      </c>
      <c r="AK23" s="60">
        <v>1</v>
      </c>
      <c r="AL23" s="60">
        <v>1</v>
      </c>
      <c r="AM23" s="60">
        <v>1</v>
      </c>
      <c r="AN23" s="60">
        <v>1</v>
      </c>
      <c r="AO23" s="60">
        <v>0</v>
      </c>
      <c r="AP23" s="136">
        <v>7238601</v>
      </c>
      <c r="AQ23" s="111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110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134</v>
      </c>
      <c r="P24" s="52">
        <v>137</v>
      </c>
      <c r="Q24" s="52">
        <v>16111755</v>
      </c>
      <c r="R24" s="53">
        <f t="shared" si="5"/>
        <v>5691</v>
      </c>
      <c r="S24" s="54">
        <f t="shared" si="6"/>
        <v>136.584</v>
      </c>
      <c r="T24" s="54">
        <f t="shared" si="7"/>
        <v>5.6909999999999998</v>
      </c>
      <c r="U24" s="55">
        <v>7.1</v>
      </c>
      <c r="V24" s="55">
        <f t="shared" si="0"/>
        <v>7.1</v>
      </c>
      <c r="W24" s="137" t="s">
        <v>147</v>
      </c>
      <c r="X24" s="136">
        <v>0</v>
      </c>
      <c r="Y24" s="111">
        <v>1008</v>
      </c>
      <c r="Z24" s="111">
        <v>1195</v>
      </c>
      <c r="AA24" s="136">
        <v>1185</v>
      </c>
      <c r="AB24" s="111">
        <v>1198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32833866</v>
      </c>
      <c r="AH24" s="58">
        <f t="shared" si="9"/>
        <v>1304</v>
      </c>
      <c r="AI24" s="59">
        <f t="shared" si="8"/>
        <v>229.13371990862765</v>
      </c>
      <c r="AJ24" s="60">
        <v>0</v>
      </c>
      <c r="AK24" s="60">
        <v>1</v>
      </c>
      <c r="AL24" s="60">
        <v>1</v>
      </c>
      <c r="AM24" s="60">
        <v>1</v>
      </c>
      <c r="AN24" s="60">
        <v>1</v>
      </c>
      <c r="AO24" s="170">
        <v>0</v>
      </c>
      <c r="AP24" s="173">
        <v>7238601</v>
      </c>
      <c r="AQ24" s="111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110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134</v>
      </c>
      <c r="P25" s="52">
        <v>135</v>
      </c>
      <c r="Q25" s="52">
        <v>16117320</v>
      </c>
      <c r="R25" s="53">
        <f t="shared" si="5"/>
        <v>5565</v>
      </c>
      <c r="S25" s="54">
        <f t="shared" si="6"/>
        <v>133.56</v>
      </c>
      <c r="T25" s="54">
        <f t="shared" si="7"/>
        <v>5.5650000000000004</v>
      </c>
      <c r="U25" s="55">
        <v>6.9</v>
      </c>
      <c r="V25" s="55">
        <f t="shared" si="0"/>
        <v>6.9</v>
      </c>
      <c r="W25" s="137" t="s">
        <v>147</v>
      </c>
      <c r="X25" s="136">
        <v>0</v>
      </c>
      <c r="Y25" s="111">
        <v>989</v>
      </c>
      <c r="Z25" s="111">
        <v>1164</v>
      </c>
      <c r="AA25" s="136">
        <v>1185</v>
      </c>
      <c r="AB25" s="111">
        <v>1169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32835162</v>
      </c>
      <c r="AH25" s="58">
        <f t="shared" si="9"/>
        <v>1296</v>
      </c>
      <c r="AI25" s="59">
        <f t="shared" si="8"/>
        <v>232.88409703504041</v>
      </c>
      <c r="AJ25" s="60">
        <v>0</v>
      </c>
      <c r="AK25" s="60">
        <v>1</v>
      </c>
      <c r="AL25" s="60">
        <v>1</v>
      </c>
      <c r="AM25" s="60">
        <v>1</v>
      </c>
      <c r="AN25" s="60">
        <v>1</v>
      </c>
      <c r="AO25" s="170">
        <v>0</v>
      </c>
      <c r="AP25" s="173">
        <v>7238601</v>
      </c>
      <c r="AQ25" s="111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6</v>
      </c>
      <c r="E26" s="47">
        <f t="shared" si="2"/>
        <v>4.2253521126760569</v>
      </c>
      <c r="F26" s="110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136</v>
      </c>
      <c r="P26" s="52">
        <v>134</v>
      </c>
      <c r="Q26" s="52">
        <v>16122899</v>
      </c>
      <c r="R26" s="53">
        <f t="shared" si="5"/>
        <v>5579</v>
      </c>
      <c r="S26" s="54">
        <f t="shared" si="6"/>
        <v>133.89599999999999</v>
      </c>
      <c r="T26" s="54">
        <f t="shared" si="7"/>
        <v>5.5789999999999997</v>
      </c>
      <c r="U26" s="55">
        <v>6.8</v>
      </c>
      <c r="V26" s="55">
        <f t="shared" si="0"/>
        <v>6.8</v>
      </c>
      <c r="W26" s="137" t="s">
        <v>147</v>
      </c>
      <c r="X26" s="136">
        <v>0</v>
      </c>
      <c r="Y26" s="111">
        <v>991</v>
      </c>
      <c r="Z26" s="111">
        <v>1195</v>
      </c>
      <c r="AA26" s="136">
        <v>1185</v>
      </c>
      <c r="AB26" s="111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32836442</v>
      </c>
      <c r="AH26" s="58">
        <f t="shared" si="9"/>
        <v>1280</v>
      </c>
      <c r="AI26" s="59">
        <f t="shared" si="8"/>
        <v>229.4317978132282</v>
      </c>
      <c r="AJ26" s="60">
        <v>0</v>
      </c>
      <c r="AK26" s="60">
        <v>1</v>
      </c>
      <c r="AL26" s="60">
        <v>1</v>
      </c>
      <c r="AM26" s="60">
        <v>1</v>
      </c>
      <c r="AN26" s="60">
        <v>1</v>
      </c>
      <c r="AO26" s="170">
        <v>0</v>
      </c>
      <c r="AP26" s="173">
        <v>7238601</v>
      </c>
      <c r="AQ26" s="111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110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131</v>
      </c>
      <c r="P27" s="52">
        <v>140</v>
      </c>
      <c r="Q27" s="52">
        <v>16128580</v>
      </c>
      <c r="R27" s="53">
        <f t="shared" si="5"/>
        <v>5681</v>
      </c>
      <c r="S27" s="54">
        <f t="shared" si="6"/>
        <v>136.34399999999999</v>
      </c>
      <c r="T27" s="54">
        <f t="shared" si="7"/>
        <v>5.681</v>
      </c>
      <c r="U27" s="55">
        <v>6.4</v>
      </c>
      <c r="V27" s="55">
        <f t="shared" si="0"/>
        <v>6.4</v>
      </c>
      <c r="W27" s="137" t="s">
        <v>147</v>
      </c>
      <c r="X27" s="136">
        <v>0</v>
      </c>
      <c r="Y27" s="111">
        <v>1039</v>
      </c>
      <c r="Z27" s="111">
        <v>1196</v>
      </c>
      <c r="AA27" s="136">
        <v>1185</v>
      </c>
      <c r="AB27" s="111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32837758</v>
      </c>
      <c r="AH27" s="58">
        <f t="shared" si="9"/>
        <v>1316</v>
      </c>
      <c r="AI27" s="59">
        <f t="shared" si="8"/>
        <v>231.64935750748108</v>
      </c>
      <c r="AJ27" s="60">
        <v>0</v>
      </c>
      <c r="AK27" s="60">
        <v>1</v>
      </c>
      <c r="AL27" s="60">
        <v>1</v>
      </c>
      <c r="AM27" s="60">
        <v>1</v>
      </c>
      <c r="AN27" s="60">
        <v>1</v>
      </c>
      <c r="AO27" s="170">
        <v>0</v>
      </c>
      <c r="AP27" s="173">
        <v>7238601</v>
      </c>
      <c r="AQ27" s="111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6</v>
      </c>
      <c r="E28" s="47">
        <f t="shared" si="2"/>
        <v>4.2253521126760569</v>
      </c>
      <c r="F28" s="110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128</v>
      </c>
      <c r="P28" s="52">
        <v>139</v>
      </c>
      <c r="Q28" s="52">
        <v>16134563</v>
      </c>
      <c r="R28" s="53">
        <f t="shared" si="5"/>
        <v>5983</v>
      </c>
      <c r="S28" s="54">
        <f t="shared" si="6"/>
        <v>143.59200000000001</v>
      </c>
      <c r="T28" s="54">
        <f t="shared" si="7"/>
        <v>5.9829999999999997</v>
      </c>
      <c r="U28" s="55">
        <v>5.6</v>
      </c>
      <c r="V28" s="55">
        <f t="shared" si="0"/>
        <v>5.6</v>
      </c>
      <c r="W28" s="137" t="s">
        <v>147</v>
      </c>
      <c r="X28" s="136">
        <v>0</v>
      </c>
      <c r="Y28" s="111">
        <v>1012</v>
      </c>
      <c r="Z28" s="111">
        <v>1196</v>
      </c>
      <c r="AA28" s="111">
        <v>1185</v>
      </c>
      <c r="AB28" s="111">
        <v>1199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32839154</v>
      </c>
      <c r="AH28" s="58">
        <f t="shared" si="9"/>
        <v>1396</v>
      </c>
      <c r="AI28" s="59">
        <f t="shared" si="8"/>
        <v>233.32776199231157</v>
      </c>
      <c r="AJ28" s="60">
        <v>0</v>
      </c>
      <c r="AK28" s="60">
        <v>1</v>
      </c>
      <c r="AL28" s="60">
        <v>1</v>
      </c>
      <c r="AM28" s="60">
        <v>1</v>
      </c>
      <c r="AN28" s="60">
        <v>1</v>
      </c>
      <c r="AO28" s="170">
        <v>0</v>
      </c>
      <c r="AP28" s="173">
        <v>7238601</v>
      </c>
      <c r="AQ28" s="111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10</v>
      </c>
      <c r="E29" s="47">
        <f t="shared" si="2"/>
        <v>7.042253521126761</v>
      </c>
      <c r="F29" s="110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109</v>
      </c>
      <c r="P29" s="52">
        <v>132</v>
      </c>
      <c r="Q29" s="52">
        <v>16139725</v>
      </c>
      <c r="R29" s="53">
        <f t="shared" si="5"/>
        <v>5162</v>
      </c>
      <c r="S29" s="54">
        <f t="shared" si="6"/>
        <v>123.88800000000001</v>
      </c>
      <c r="T29" s="54">
        <f t="shared" si="7"/>
        <v>5.1619999999999999</v>
      </c>
      <c r="U29" s="55">
        <v>4.9000000000000004</v>
      </c>
      <c r="V29" s="55">
        <f t="shared" si="0"/>
        <v>4.9000000000000004</v>
      </c>
      <c r="W29" s="137" t="s">
        <v>149</v>
      </c>
      <c r="X29" s="136">
        <v>0</v>
      </c>
      <c r="Y29" s="111">
        <v>1189</v>
      </c>
      <c r="Z29" s="111">
        <v>1196</v>
      </c>
      <c r="AA29" s="111">
        <v>0</v>
      </c>
      <c r="AB29" s="111">
        <v>1199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32840210</v>
      </c>
      <c r="AH29" s="58">
        <f t="shared" si="9"/>
        <v>1056</v>
      </c>
      <c r="AI29" s="59">
        <f t="shared" si="8"/>
        <v>204.57187136768695</v>
      </c>
      <c r="AJ29" s="60">
        <v>0</v>
      </c>
      <c r="AK29" s="60">
        <v>1</v>
      </c>
      <c r="AL29" s="60">
        <v>1</v>
      </c>
      <c r="AM29" s="60">
        <v>0</v>
      </c>
      <c r="AN29" s="60">
        <v>1</v>
      </c>
      <c r="AO29" s="170">
        <v>0</v>
      </c>
      <c r="AP29" s="173">
        <v>7238601</v>
      </c>
      <c r="AQ29" s="111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10</v>
      </c>
      <c r="E30" s="47">
        <f t="shared" si="2"/>
        <v>7.042253521126761</v>
      </c>
      <c r="F30" s="110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114</v>
      </c>
      <c r="P30" s="52">
        <v>132</v>
      </c>
      <c r="Q30" s="52">
        <v>16145148</v>
      </c>
      <c r="R30" s="53">
        <f t="shared" si="5"/>
        <v>5423</v>
      </c>
      <c r="S30" s="54">
        <f t="shared" si="6"/>
        <v>130.15199999999999</v>
      </c>
      <c r="T30" s="54">
        <f t="shared" si="7"/>
        <v>5.423</v>
      </c>
      <c r="U30" s="55">
        <v>3.9</v>
      </c>
      <c r="V30" s="55">
        <f t="shared" si="0"/>
        <v>3.9</v>
      </c>
      <c r="W30" s="137" t="s">
        <v>149</v>
      </c>
      <c r="X30" s="136">
        <v>0</v>
      </c>
      <c r="Y30" s="111">
        <v>1120</v>
      </c>
      <c r="Z30" s="111">
        <v>1196</v>
      </c>
      <c r="AA30" s="111">
        <v>0</v>
      </c>
      <c r="AB30" s="111">
        <v>1199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32841298</v>
      </c>
      <c r="AH30" s="58">
        <f t="shared" si="9"/>
        <v>1088</v>
      </c>
      <c r="AI30" s="59">
        <f t="shared" si="8"/>
        <v>200.6269592476489</v>
      </c>
      <c r="AJ30" s="60">
        <v>0</v>
      </c>
      <c r="AK30" s="60">
        <v>1</v>
      </c>
      <c r="AL30" s="60">
        <v>1</v>
      </c>
      <c r="AM30" s="60">
        <v>0</v>
      </c>
      <c r="AN30" s="60">
        <v>1</v>
      </c>
      <c r="AO30" s="170">
        <v>0</v>
      </c>
      <c r="AP30" s="173">
        <v>7238601</v>
      </c>
      <c r="AQ30" s="111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10</v>
      </c>
      <c r="E31" s="47">
        <f>D31/1.42</f>
        <v>7.042253521126761</v>
      </c>
      <c r="F31" s="110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116</v>
      </c>
      <c r="P31" s="52">
        <v>123</v>
      </c>
      <c r="Q31" s="52">
        <v>16150529</v>
      </c>
      <c r="R31" s="53">
        <f t="shared" si="5"/>
        <v>5381</v>
      </c>
      <c r="S31" s="54">
        <f t="shared" si="6"/>
        <v>129.14400000000001</v>
      </c>
      <c r="T31" s="54">
        <f t="shared" si="7"/>
        <v>5.3810000000000002</v>
      </c>
      <c r="U31" s="55">
        <v>3.1</v>
      </c>
      <c r="V31" s="55">
        <f t="shared" si="0"/>
        <v>3.1</v>
      </c>
      <c r="W31" s="137" t="s">
        <v>149</v>
      </c>
      <c r="X31" s="136">
        <v>0</v>
      </c>
      <c r="Y31" s="111">
        <v>1042</v>
      </c>
      <c r="Z31" s="111">
        <v>1196</v>
      </c>
      <c r="AA31" s="173">
        <v>0</v>
      </c>
      <c r="AB31" s="111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32842374</v>
      </c>
      <c r="AH31" s="58">
        <f t="shared" si="9"/>
        <v>1076</v>
      </c>
      <c r="AI31" s="59">
        <f t="shared" si="8"/>
        <v>199.96283218732577</v>
      </c>
      <c r="AJ31" s="6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7238601</v>
      </c>
      <c r="AQ31" s="111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12</v>
      </c>
      <c r="E32" s="47">
        <f t="shared" si="2"/>
        <v>8.4507042253521139</v>
      </c>
      <c r="F32" s="110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115</v>
      </c>
      <c r="P32" s="52">
        <v>117</v>
      </c>
      <c r="Q32" s="52">
        <v>16155548</v>
      </c>
      <c r="R32" s="53">
        <f>Q32-Q31</f>
        <v>5019</v>
      </c>
      <c r="S32" s="54">
        <f t="shared" si="6"/>
        <v>120.456</v>
      </c>
      <c r="T32" s="54">
        <f t="shared" si="7"/>
        <v>5.0190000000000001</v>
      </c>
      <c r="U32" s="55">
        <v>2.8</v>
      </c>
      <c r="V32" s="55">
        <f t="shared" si="0"/>
        <v>2.8</v>
      </c>
      <c r="W32" s="137" t="s">
        <v>149</v>
      </c>
      <c r="X32" s="136">
        <v>0</v>
      </c>
      <c r="Y32" s="111">
        <v>999</v>
      </c>
      <c r="Z32" s="111">
        <v>1129</v>
      </c>
      <c r="AA32" s="173">
        <v>0</v>
      </c>
      <c r="AB32" s="111">
        <v>1199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32843382</v>
      </c>
      <c r="AH32" s="58">
        <f t="shared" si="9"/>
        <v>1008</v>
      </c>
      <c r="AI32" s="59">
        <f t="shared" si="8"/>
        <v>200.836820083682</v>
      </c>
      <c r="AJ32" s="6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7238601</v>
      </c>
      <c r="AQ32" s="111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7</v>
      </c>
      <c r="E33" s="47">
        <f t="shared" si="2"/>
        <v>4.9295774647887329</v>
      </c>
      <c r="F33" s="110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125</v>
      </c>
      <c r="P33" s="52">
        <v>101</v>
      </c>
      <c r="Q33" s="52">
        <v>16160091</v>
      </c>
      <c r="R33" s="53">
        <f t="shared" si="5"/>
        <v>4543</v>
      </c>
      <c r="S33" s="54">
        <f t="shared" si="6"/>
        <v>109.032</v>
      </c>
      <c r="T33" s="54">
        <f t="shared" si="7"/>
        <v>4.5430000000000001</v>
      </c>
      <c r="U33" s="55">
        <v>3.3</v>
      </c>
      <c r="V33" s="55">
        <f t="shared" si="0"/>
        <v>3.3</v>
      </c>
      <c r="W33" s="117" t="s">
        <v>130</v>
      </c>
      <c r="X33" s="136">
        <v>0</v>
      </c>
      <c r="Y33" s="111">
        <v>0</v>
      </c>
      <c r="Z33" s="111">
        <v>1137</v>
      </c>
      <c r="AA33" s="173">
        <v>0</v>
      </c>
      <c r="AB33" s="136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32844204</v>
      </c>
      <c r="AH33" s="58">
        <f t="shared" si="9"/>
        <v>822</v>
      </c>
      <c r="AI33" s="59">
        <f t="shared" si="8"/>
        <v>180.93770636143518</v>
      </c>
      <c r="AJ33" s="60">
        <v>0</v>
      </c>
      <c r="AK33" s="60">
        <v>0</v>
      </c>
      <c r="AL33" s="170">
        <v>1</v>
      </c>
      <c r="AM33" s="170">
        <v>0</v>
      </c>
      <c r="AN33" s="170">
        <v>1</v>
      </c>
      <c r="AO33" s="60">
        <v>0.35</v>
      </c>
      <c r="AP33" s="111">
        <v>7239107</v>
      </c>
      <c r="AQ33" s="111">
        <f t="shared" si="1"/>
        <v>506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11</v>
      </c>
      <c r="E34" s="47">
        <f t="shared" si="2"/>
        <v>7.746478873239437</v>
      </c>
      <c r="F34" s="110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124</v>
      </c>
      <c r="P34" s="52">
        <v>94</v>
      </c>
      <c r="Q34" s="52">
        <v>16164229</v>
      </c>
      <c r="R34" s="53">
        <f t="shared" si="5"/>
        <v>4138</v>
      </c>
      <c r="S34" s="54">
        <f t="shared" si="6"/>
        <v>99.311999999999998</v>
      </c>
      <c r="T34" s="54">
        <f t="shared" si="7"/>
        <v>4.1379999999999999</v>
      </c>
      <c r="U34" s="55">
        <v>4.4000000000000004</v>
      </c>
      <c r="V34" s="55">
        <f t="shared" si="0"/>
        <v>4.4000000000000004</v>
      </c>
      <c r="W34" s="174" t="s">
        <v>130</v>
      </c>
      <c r="X34" s="136">
        <v>0</v>
      </c>
      <c r="Y34" s="111">
        <v>0</v>
      </c>
      <c r="Z34" s="111">
        <v>1033</v>
      </c>
      <c r="AA34" s="173">
        <v>0</v>
      </c>
      <c r="AB34" s="136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32844912</v>
      </c>
      <c r="AH34" s="58">
        <f t="shared" si="9"/>
        <v>708</v>
      </c>
      <c r="AI34" s="59">
        <f t="shared" si="8"/>
        <v>171.09714838086032</v>
      </c>
      <c r="AJ34" s="60">
        <v>0</v>
      </c>
      <c r="AK34" s="60">
        <v>0</v>
      </c>
      <c r="AL34" s="170">
        <v>1</v>
      </c>
      <c r="AM34" s="170">
        <v>0</v>
      </c>
      <c r="AN34" s="170">
        <v>1</v>
      </c>
      <c r="AO34" s="60">
        <v>0.35</v>
      </c>
      <c r="AP34" s="111">
        <v>7240043</v>
      </c>
      <c r="AQ34" s="111">
        <f t="shared" si="1"/>
        <v>936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124</v>
      </c>
      <c r="Q35" s="80">
        <f>Q34-Q10</f>
        <v>123515</v>
      </c>
      <c r="R35" s="81">
        <f>SUM(R11:R34)</f>
        <v>123515</v>
      </c>
      <c r="S35" s="82">
        <f>AVERAGE(S11:S34)</f>
        <v>123.51499999999999</v>
      </c>
      <c r="T35" s="82">
        <f>SUM(T11:T34)</f>
        <v>123.51500000000003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25317</v>
      </c>
      <c r="AH35" s="88">
        <f>SUM(AH11:AH34)</f>
        <v>25317</v>
      </c>
      <c r="AI35" s="89">
        <f>$AH$35/$T35</f>
        <v>204.97105614702662</v>
      </c>
      <c r="AJ35" s="86"/>
      <c r="AK35" s="90"/>
      <c r="AL35" s="90"/>
      <c r="AM35" s="90"/>
      <c r="AN35" s="91"/>
      <c r="AO35" s="92"/>
      <c r="AP35" s="93">
        <f>AP34-AP10</f>
        <v>6857</v>
      </c>
      <c r="AQ35" s="94">
        <f>SUM(AQ11:AQ34)</f>
        <v>6857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28" t="s">
        <v>122</v>
      </c>
      <c r="C37" s="128"/>
      <c r="D37" s="12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28"/>
      <c r="D38" s="12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102"/>
      <c r="AW38" s="102"/>
      <c r="AY38" s="112"/>
    </row>
    <row r="39" spans="2:51" x14ac:dyDescent="0.25">
      <c r="B39" s="126" t="s">
        <v>129</v>
      </c>
      <c r="C39" s="119"/>
      <c r="D39" s="119"/>
      <c r="E39" s="119"/>
      <c r="F39" s="119"/>
      <c r="G39" s="119"/>
      <c r="H39" s="119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18"/>
      <c r="T39" s="118"/>
      <c r="U39" s="118"/>
      <c r="V39" s="118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102"/>
      <c r="AW39" s="102"/>
      <c r="AY39" s="112"/>
    </row>
    <row r="40" spans="2:51" x14ac:dyDescent="0.25">
      <c r="B40" s="129" t="s">
        <v>135</v>
      </c>
      <c r="C40" s="119"/>
      <c r="D40" s="119"/>
      <c r="E40" s="119"/>
      <c r="F40" s="119"/>
      <c r="G40" s="119"/>
      <c r="H40" s="119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18"/>
      <c r="T40" s="118"/>
      <c r="U40" s="118"/>
      <c r="V40" s="118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102"/>
      <c r="AW40" s="102"/>
      <c r="AY40" s="112"/>
    </row>
    <row r="41" spans="2:51" x14ac:dyDescent="0.25">
      <c r="B41" s="151" t="s">
        <v>145</v>
      </c>
      <c r="C41" s="119"/>
      <c r="D41" s="119"/>
      <c r="E41" s="119"/>
      <c r="F41" s="119"/>
      <c r="G41" s="119"/>
      <c r="H41" s="119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18"/>
      <c r="T41" s="118"/>
      <c r="U41" s="118"/>
      <c r="V41" s="118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1"/>
      <c r="AW41" s="1"/>
      <c r="AY41" s="112"/>
    </row>
    <row r="42" spans="2:51" x14ac:dyDescent="0.25">
      <c r="B42" s="122" t="s">
        <v>143</v>
      </c>
      <c r="C42" s="119"/>
      <c r="D42" s="119"/>
      <c r="E42" s="119"/>
      <c r="F42" s="119"/>
      <c r="G42" s="119"/>
      <c r="H42" s="119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3"/>
      <c r="AX42" s="3"/>
      <c r="AY42" s="3"/>
    </row>
    <row r="43" spans="2:51" x14ac:dyDescent="0.25">
      <c r="B43" s="129" t="s">
        <v>124</v>
      </c>
      <c r="C43" s="119"/>
      <c r="D43" s="119"/>
      <c r="E43" s="127"/>
      <c r="F43" s="127"/>
      <c r="G43" s="127"/>
      <c r="H43" s="119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3"/>
      <c r="AX43" s="3"/>
      <c r="AY43" s="3"/>
    </row>
    <row r="44" spans="2:51" x14ac:dyDescent="0.25">
      <c r="B44" s="169" t="s">
        <v>148</v>
      </c>
      <c r="C44" s="119"/>
      <c r="D44" s="119"/>
      <c r="E44" s="119"/>
      <c r="F44" s="119"/>
      <c r="G44" s="119"/>
      <c r="H44" s="119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3"/>
      <c r="AX44" s="3"/>
      <c r="AY44" s="3"/>
    </row>
    <row r="45" spans="2:51" x14ac:dyDescent="0.25">
      <c r="B45" s="129" t="s">
        <v>125</v>
      </c>
      <c r="C45" s="119"/>
      <c r="D45" s="119"/>
      <c r="E45" s="119"/>
      <c r="F45" s="119"/>
      <c r="G45" s="119"/>
      <c r="H45" s="119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3"/>
      <c r="AX45" s="3"/>
      <c r="AY45" s="3"/>
    </row>
    <row r="46" spans="2:51" x14ac:dyDescent="0.25">
      <c r="B46" s="121" t="s">
        <v>126</v>
      </c>
      <c r="C46" s="119"/>
      <c r="D46" s="119"/>
      <c r="E46" s="119"/>
      <c r="F46" s="119"/>
      <c r="G46" s="119"/>
      <c r="H46" s="119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3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3"/>
      <c r="AX46" s="3"/>
      <c r="AY46" s="3"/>
    </row>
    <row r="47" spans="2:51" x14ac:dyDescent="0.25">
      <c r="B47" s="121" t="s">
        <v>137</v>
      </c>
      <c r="C47" s="119"/>
      <c r="D47" s="119"/>
      <c r="E47" s="119"/>
      <c r="F47" s="119"/>
      <c r="G47" s="119"/>
      <c r="H47" s="119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3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3"/>
      <c r="AX47" s="3"/>
      <c r="AY47" s="3"/>
    </row>
    <row r="48" spans="2:51" x14ac:dyDescent="0.25">
      <c r="B48" s="129" t="s">
        <v>142</v>
      </c>
      <c r="C48" s="119"/>
      <c r="D48" s="119"/>
      <c r="E48" s="119"/>
      <c r="F48" s="119"/>
      <c r="G48" s="119"/>
      <c r="H48" s="119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3"/>
      <c r="AX48" s="3"/>
      <c r="AY48" s="3"/>
    </row>
    <row r="49" spans="2:51" x14ac:dyDescent="0.25">
      <c r="B49" s="129" t="s">
        <v>132</v>
      </c>
      <c r="C49" s="119"/>
      <c r="D49" s="119"/>
      <c r="E49" s="119"/>
      <c r="F49" s="119"/>
      <c r="G49" s="119"/>
      <c r="H49" s="119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3"/>
      <c r="AX49" s="3"/>
      <c r="AY49" s="3"/>
    </row>
    <row r="50" spans="2:51" x14ac:dyDescent="0.25">
      <c r="B50" s="169" t="s">
        <v>150</v>
      </c>
      <c r="C50" s="154"/>
      <c r="D50" s="154"/>
      <c r="E50" s="154"/>
      <c r="F50" s="154"/>
      <c r="G50" s="154"/>
      <c r="H50" s="154"/>
      <c r="I50" s="155"/>
      <c r="J50" s="155"/>
      <c r="K50" s="155"/>
      <c r="L50" s="155"/>
      <c r="M50" s="155"/>
      <c r="N50" s="155"/>
      <c r="O50" s="120"/>
      <c r="P50" s="120"/>
      <c r="Q50" s="120"/>
      <c r="R50" s="120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3"/>
      <c r="AX50" s="3"/>
      <c r="AY50" s="3"/>
    </row>
    <row r="51" spans="2:51" x14ac:dyDescent="0.25">
      <c r="B51" s="161" t="s">
        <v>133</v>
      </c>
      <c r="C51" s="154"/>
      <c r="D51" s="154"/>
      <c r="E51" s="154"/>
      <c r="F51" s="154"/>
      <c r="G51" s="154"/>
      <c r="H51" s="154"/>
      <c r="I51" s="155"/>
      <c r="J51" s="155"/>
      <c r="K51" s="155"/>
      <c r="L51" s="155"/>
      <c r="M51" s="155"/>
      <c r="N51" s="155"/>
      <c r="O51" s="120"/>
      <c r="P51" s="120"/>
      <c r="Q51" s="120"/>
      <c r="R51" s="120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3"/>
      <c r="AX51" s="3"/>
      <c r="AY51" s="3"/>
    </row>
    <row r="52" spans="2:51" s="153" customFormat="1" x14ac:dyDescent="0.25">
      <c r="B52" s="152" t="s">
        <v>151</v>
      </c>
      <c r="C52" s="154"/>
      <c r="D52" s="154"/>
      <c r="E52" s="154"/>
      <c r="F52" s="154"/>
      <c r="G52" s="154"/>
      <c r="H52" s="154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T52" s="109"/>
      <c r="AU52" s="109"/>
      <c r="AV52" s="112"/>
    </row>
    <row r="53" spans="2:51" x14ac:dyDescent="0.25">
      <c r="B53" s="161" t="s">
        <v>134</v>
      </c>
      <c r="C53" s="154"/>
      <c r="D53" s="154"/>
      <c r="E53" s="154"/>
      <c r="F53" s="154"/>
      <c r="G53" s="154"/>
      <c r="H53" s="154"/>
      <c r="I53" s="155"/>
      <c r="J53" s="155"/>
      <c r="K53" s="155"/>
      <c r="L53" s="155"/>
      <c r="M53" s="155"/>
      <c r="N53" s="155"/>
      <c r="O53" s="120"/>
      <c r="P53" s="120"/>
      <c r="Q53" s="120"/>
      <c r="R53" s="120"/>
      <c r="S53" s="120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3"/>
      <c r="AX53" s="3"/>
      <c r="AY53" s="3"/>
    </row>
    <row r="54" spans="2:51" x14ac:dyDescent="0.25">
      <c r="B54" s="161" t="s">
        <v>152</v>
      </c>
      <c r="C54" s="154"/>
      <c r="D54" s="154"/>
      <c r="E54" s="154"/>
      <c r="F54" s="154"/>
      <c r="G54" s="154"/>
      <c r="H54" s="154"/>
      <c r="I54" s="155"/>
      <c r="J54" s="155"/>
      <c r="K54" s="155"/>
      <c r="L54" s="155"/>
      <c r="M54" s="155"/>
      <c r="N54" s="155"/>
      <c r="O54" s="120"/>
      <c r="P54" s="120"/>
      <c r="Q54" s="120"/>
      <c r="R54" s="120"/>
      <c r="S54" s="120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3"/>
      <c r="AX54" s="3"/>
      <c r="AY54" s="3"/>
    </row>
    <row r="55" spans="2:51" x14ac:dyDescent="0.25">
      <c r="B55" s="152" t="s">
        <v>127</v>
      </c>
      <c r="C55" s="154"/>
      <c r="D55" s="154"/>
      <c r="E55" s="154"/>
      <c r="F55" s="154"/>
      <c r="G55" s="119"/>
      <c r="H55" s="119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5"/>
      <c r="U55" s="125"/>
      <c r="V55" s="12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3"/>
      <c r="AX55" s="3"/>
      <c r="AY55" s="3"/>
    </row>
    <row r="56" spans="2:51" x14ac:dyDescent="0.25">
      <c r="B56" s="178" t="s">
        <v>153</v>
      </c>
      <c r="C56" s="177"/>
      <c r="D56" s="175"/>
      <c r="E56" s="171"/>
      <c r="F56" s="119"/>
      <c r="G56" s="119"/>
      <c r="H56" s="119"/>
      <c r="I56" s="119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3"/>
      <c r="AX56" s="3"/>
      <c r="AY56" s="3"/>
    </row>
    <row r="57" spans="2:51" x14ac:dyDescent="0.25">
      <c r="B57" s="178" t="s">
        <v>128</v>
      </c>
      <c r="C57" s="176"/>
      <c r="D57" s="175"/>
      <c r="E57" s="171"/>
      <c r="F57" s="119"/>
      <c r="G57" s="119"/>
      <c r="H57" s="119"/>
      <c r="I57" s="119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3"/>
      <c r="AX57" s="3"/>
      <c r="AY57" s="3"/>
    </row>
    <row r="58" spans="2:51" x14ac:dyDescent="0.25">
      <c r="B58" s="135"/>
      <c r="C58" s="121"/>
      <c r="D58" s="119"/>
      <c r="E58" s="119"/>
      <c r="F58" s="119"/>
      <c r="G58" s="119"/>
      <c r="H58" s="119"/>
      <c r="I58" s="119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F58" s="183"/>
      <c r="AG58" s="183"/>
      <c r="AH58" s="183"/>
      <c r="AI58" s="183"/>
      <c r="AJ58" s="183"/>
      <c r="AK58" s="183"/>
      <c r="AL58" s="183"/>
      <c r="AM58" s="114"/>
      <c r="AN58" s="114"/>
      <c r="AO58" s="114"/>
      <c r="AP58" s="114"/>
      <c r="AQ58" s="114"/>
      <c r="AR58" s="114"/>
      <c r="AS58" s="115"/>
      <c r="AV58" s="112"/>
      <c r="AW58" s="3"/>
      <c r="AX58" s="3"/>
      <c r="AY58" s="3"/>
    </row>
    <row r="59" spans="2:51" x14ac:dyDescent="0.25">
      <c r="B59" s="135"/>
      <c r="C59" s="116"/>
      <c r="D59" s="119"/>
      <c r="E59" s="119"/>
      <c r="F59" s="119"/>
      <c r="G59" s="119"/>
      <c r="H59" s="119"/>
      <c r="I59" s="119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F59" s="183"/>
      <c r="AG59" s="183"/>
      <c r="AH59" s="183"/>
      <c r="AI59" s="183"/>
      <c r="AJ59" s="183"/>
      <c r="AK59" s="183"/>
      <c r="AL59" s="183"/>
      <c r="AM59" s="114"/>
      <c r="AN59" s="114"/>
      <c r="AO59" s="114"/>
      <c r="AP59" s="114"/>
      <c r="AQ59" s="114"/>
      <c r="AR59" s="114"/>
      <c r="AS59" s="115"/>
      <c r="AV59" s="112"/>
      <c r="AW59" s="3"/>
      <c r="AX59" s="3"/>
      <c r="AY59" s="3"/>
    </row>
    <row r="60" spans="2:51" x14ac:dyDescent="0.25">
      <c r="B60" s="2"/>
      <c r="C60" s="116"/>
      <c r="D60" s="103"/>
      <c r="E60" s="119"/>
      <c r="F60" s="119"/>
      <c r="G60" s="119"/>
      <c r="H60" s="119"/>
      <c r="I60" s="103"/>
      <c r="J60" s="120"/>
      <c r="K60" s="120"/>
      <c r="L60" s="120"/>
      <c r="M60" s="120"/>
      <c r="N60" s="120"/>
      <c r="O60" s="120"/>
      <c r="P60" s="120"/>
      <c r="Q60" s="120"/>
      <c r="R60" s="120"/>
      <c r="S60" s="107"/>
      <c r="T60" s="107"/>
      <c r="U60" s="107"/>
      <c r="V60" s="107"/>
      <c r="W60" s="113"/>
      <c r="X60" s="113"/>
      <c r="Y60" s="113"/>
      <c r="Z60" s="113"/>
      <c r="AA60" s="113"/>
      <c r="AB60" s="113"/>
      <c r="AC60" s="113"/>
      <c r="AD60" s="113"/>
      <c r="AE60" s="113"/>
      <c r="AF60" s="183"/>
      <c r="AG60" s="183"/>
      <c r="AH60" s="183"/>
      <c r="AI60" s="183"/>
      <c r="AJ60" s="183"/>
      <c r="AK60" s="183"/>
      <c r="AL60" s="183"/>
      <c r="AM60" s="114"/>
      <c r="AN60" s="114"/>
      <c r="AO60" s="114"/>
      <c r="AP60" s="114"/>
      <c r="AQ60" s="114"/>
      <c r="AR60" s="114"/>
      <c r="AS60" s="115"/>
      <c r="AV60" s="112"/>
      <c r="AW60" s="3"/>
      <c r="AX60" s="3"/>
      <c r="AY60" s="3"/>
    </row>
    <row r="61" spans="2:51" x14ac:dyDescent="0.25">
      <c r="B61" s="2"/>
      <c r="C61" s="129"/>
      <c r="D61" s="103"/>
      <c r="E61" s="119"/>
      <c r="F61" s="119"/>
      <c r="G61" s="119"/>
      <c r="H61" s="119"/>
      <c r="I61" s="103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13"/>
      <c r="X61" s="113"/>
      <c r="Y61" s="113"/>
      <c r="Z61" s="113"/>
      <c r="AA61" s="113"/>
      <c r="AB61" s="113"/>
      <c r="AC61" s="113"/>
      <c r="AD61" s="113"/>
      <c r="AE61" s="113"/>
      <c r="AF61" s="183"/>
      <c r="AG61" s="183"/>
      <c r="AH61" s="183"/>
      <c r="AI61" s="183"/>
      <c r="AJ61" s="183"/>
      <c r="AK61" s="183"/>
      <c r="AL61" s="183"/>
      <c r="AM61" s="114"/>
      <c r="AN61" s="114"/>
      <c r="AO61" s="114"/>
      <c r="AP61" s="114"/>
      <c r="AQ61" s="114"/>
      <c r="AR61" s="114"/>
      <c r="AS61" s="115"/>
      <c r="AV61" s="112"/>
      <c r="AW61" s="3"/>
      <c r="AX61" s="3"/>
      <c r="AY61" s="3"/>
    </row>
    <row r="62" spans="2:51" x14ac:dyDescent="0.25">
      <c r="B62" s="104"/>
      <c r="C62" s="129"/>
      <c r="D62" s="119"/>
      <c r="E62" s="103"/>
      <c r="F62" s="119"/>
      <c r="G62" s="103"/>
      <c r="H62" s="103"/>
      <c r="I62" s="119"/>
      <c r="J62" s="107"/>
      <c r="K62" s="107"/>
      <c r="L62" s="107"/>
      <c r="M62" s="107"/>
      <c r="N62" s="107"/>
      <c r="O62" s="107"/>
      <c r="P62" s="107"/>
      <c r="Q62" s="107"/>
      <c r="R62" s="107"/>
      <c r="S62" s="120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3"/>
      <c r="AX62" s="3"/>
      <c r="AY62" s="3"/>
    </row>
    <row r="63" spans="2:51" x14ac:dyDescent="0.25">
      <c r="B63" s="104"/>
      <c r="C63" s="121"/>
      <c r="D63" s="119"/>
      <c r="E63" s="103"/>
      <c r="F63" s="103"/>
      <c r="G63" s="103"/>
      <c r="H63" s="103"/>
      <c r="I63" s="119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3"/>
      <c r="AX63" s="3"/>
      <c r="AY63" s="3"/>
    </row>
    <row r="64" spans="2:51" x14ac:dyDescent="0.25">
      <c r="B64" s="104"/>
      <c r="C64" s="121"/>
      <c r="D64" s="119"/>
      <c r="E64" s="119"/>
      <c r="F64" s="103"/>
      <c r="G64" s="119"/>
      <c r="H64" s="119"/>
      <c r="I64" s="119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3"/>
      <c r="AX64" s="3"/>
      <c r="AY64" s="3"/>
    </row>
    <row r="65" spans="1:51" x14ac:dyDescent="0.25">
      <c r="B65" s="104"/>
      <c r="C65" s="107"/>
      <c r="D65" s="119"/>
      <c r="E65" s="119"/>
      <c r="F65" s="119"/>
      <c r="G65" s="119"/>
      <c r="H65" s="119"/>
      <c r="I65" s="119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3"/>
      <c r="AX65" s="3"/>
      <c r="AY65" s="3"/>
    </row>
    <row r="66" spans="1:51" x14ac:dyDescent="0.25">
      <c r="B66" s="107"/>
      <c r="C66" s="129"/>
      <c r="D66" s="107"/>
      <c r="E66" s="119"/>
      <c r="F66" s="119"/>
      <c r="G66" s="119"/>
      <c r="H66" s="119"/>
      <c r="I66" s="107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3"/>
      <c r="AX66" s="3"/>
      <c r="AY66" s="3"/>
    </row>
    <row r="67" spans="1:51" x14ac:dyDescent="0.25">
      <c r="B67" s="107"/>
      <c r="C67" s="121"/>
      <c r="D67" s="107"/>
      <c r="E67" s="119"/>
      <c r="F67" s="119"/>
      <c r="G67" s="119"/>
      <c r="H67" s="119"/>
      <c r="I67" s="107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3"/>
      <c r="AV67" s="112"/>
      <c r="AW67" s="3"/>
      <c r="AX67" s="3"/>
      <c r="AY67" s="3"/>
    </row>
    <row r="68" spans="1:51" x14ac:dyDescent="0.25">
      <c r="B68" s="104"/>
      <c r="C68" s="129"/>
      <c r="D68" s="119"/>
      <c r="E68" s="107"/>
      <c r="F68" s="119"/>
      <c r="G68" s="107"/>
      <c r="H68" s="107"/>
      <c r="I68" s="119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3"/>
      <c r="AV68" s="112"/>
      <c r="AW68" s="3"/>
      <c r="AX68" s="3"/>
      <c r="AY68" s="3"/>
    </row>
    <row r="69" spans="1:51" x14ac:dyDescent="0.25">
      <c r="A69" s="113"/>
      <c r="B69" s="104"/>
      <c r="C69" s="124"/>
      <c r="D69" s="119"/>
      <c r="E69" s="107"/>
      <c r="F69" s="107"/>
      <c r="G69" s="107"/>
      <c r="H69" s="107"/>
      <c r="I69" s="190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AS69" s="3"/>
      <c r="AT69" s="3"/>
      <c r="AU69" s="3"/>
      <c r="AV69" s="3"/>
      <c r="AW69" s="3"/>
      <c r="AX69" s="3"/>
      <c r="AY69" s="3"/>
    </row>
    <row r="70" spans="1:51" x14ac:dyDescent="0.25">
      <c r="A70" s="113"/>
      <c r="I70" s="114"/>
      <c r="J70" s="114"/>
      <c r="K70" s="114"/>
      <c r="L70" s="114"/>
      <c r="M70" s="114"/>
      <c r="N70" s="114"/>
      <c r="O70" s="115"/>
      <c r="P70" s="109"/>
      <c r="R70" s="109"/>
      <c r="AS70" s="3"/>
      <c r="AT70" s="3"/>
      <c r="AU70" s="3"/>
      <c r="AV70" s="3"/>
      <c r="AW70" s="3"/>
      <c r="AX70" s="3"/>
      <c r="AY70" s="3"/>
    </row>
    <row r="71" spans="1:51" x14ac:dyDescent="0.25">
      <c r="A71" s="113"/>
      <c r="I71" s="114"/>
      <c r="J71" s="114"/>
      <c r="K71" s="114"/>
      <c r="L71" s="114"/>
      <c r="M71" s="114"/>
      <c r="N71" s="114"/>
      <c r="O71" s="115"/>
      <c r="P71" s="109"/>
      <c r="R71" s="109"/>
      <c r="AS71" s="3"/>
      <c r="AT71" s="3"/>
      <c r="AU71" s="3"/>
      <c r="AV71" s="3"/>
      <c r="AW71" s="3"/>
      <c r="AX71" s="3"/>
      <c r="AY71" s="3"/>
    </row>
    <row r="72" spans="1:51" x14ac:dyDescent="0.25">
      <c r="A72" s="113"/>
      <c r="I72" s="114"/>
      <c r="J72" s="114"/>
      <c r="K72" s="114"/>
      <c r="L72" s="114"/>
      <c r="M72" s="114"/>
      <c r="N72" s="114"/>
      <c r="O72" s="115"/>
      <c r="P72" s="109"/>
      <c r="R72" s="109"/>
      <c r="AS72" s="3"/>
      <c r="AT72" s="3"/>
      <c r="AU72" s="3"/>
      <c r="AV72" s="3"/>
      <c r="AW72" s="3"/>
      <c r="AX72" s="3"/>
      <c r="AY72" s="3"/>
    </row>
    <row r="73" spans="1:51" x14ac:dyDescent="0.2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3"/>
      <c r="AT73" s="3"/>
      <c r="AU73" s="3"/>
      <c r="AV73" s="3"/>
      <c r="AW73" s="3"/>
      <c r="AX73" s="3"/>
      <c r="AY73" s="3"/>
    </row>
    <row r="74" spans="1:51" x14ac:dyDescent="0.2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3"/>
      <c r="AT74" s="3"/>
      <c r="AU74" s="3"/>
      <c r="AV74" s="3"/>
      <c r="AW74" s="3"/>
      <c r="AX74" s="3"/>
      <c r="AY74" s="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6"/>
      <c r="AS75" s="3"/>
      <c r="AT75" s="3"/>
      <c r="AU75" s="3"/>
      <c r="AV75" s="3"/>
      <c r="AW75" s="3"/>
      <c r="AX75" s="3"/>
      <c r="AY75" s="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R76" s="109"/>
      <c r="AS76" s="3"/>
      <c r="AT76" s="3"/>
      <c r="AU76" s="3"/>
      <c r="AV76" s="3"/>
      <c r="AW76" s="3"/>
      <c r="AX76" s="3"/>
      <c r="AY76" s="3"/>
    </row>
    <row r="77" spans="1:51" x14ac:dyDescent="0.25">
      <c r="O77" s="115"/>
      <c r="R77" s="109"/>
      <c r="AS77" s="3"/>
      <c r="AT77" s="3"/>
      <c r="AU77" s="3"/>
      <c r="AV77" s="3"/>
      <c r="AW77" s="3"/>
      <c r="AX77" s="3"/>
      <c r="AY77" s="3"/>
    </row>
    <row r="78" spans="1:51" x14ac:dyDescent="0.25">
      <c r="O78" s="115"/>
      <c r="R78" s="109"/>
      <c r="AS78" s="3"/>
      <c r="AT78" s="3"/>
      <c r="AU78" s="3"/>
      <c r="AV78" s="3"/>
      <c r="AW78" s="3"/>
      <c r="AX78" s="3"/>
      <c r="AY78" s="3"/>
    </row>
    <row r="79" spans="1:51" x14ac:dyDescent="0.25">
      <c r="O79" s="115"/>
      <c r="R79" s="109"/>
      <c r="AS79" s="3"/>
      <c r="AT79" s="3"/>
      <c r="AU79" s="3"/>
      <c r="AV79" s="3"/>
      <c r="AW79" s="3"/>
      <c r="AX79" s="3"/>
      <c r="AY79" s="3"/>
    </row>
    <row r="80" spans="1:51" x14ac:dyDescent="0.25">
      <c r="O80" s="115"/>
      <c r="R80" s="109"/>
      <c r="AS80" s="3"/>
      <c r="AT80" s="3"/>
      <c r="AU80" s="3"/>
      <c r="AV80" s="3"/>
      <c r="AW80" s="3"/>
      <c r="AX80" s="3"/>
      <c r="AY80" s="3"/>
    </row>
    <row r="81" spans="15:51" x14ac:dyDescent="0.25">
      <c r="O81" s="115"/>
      <c r="AS81" s="3"/>
      <c r="AT81" s="3"/>
      <c r="AU81" s="3"/>
      <c r="AV81" s="3"/>
      <c r="AW81" s="3"/>
      <c r="AX81" s="3"/>
      <c r="AY81" s="3"/>
    </row>
    <row r="82" spans="15:51" x14ac:dyDescent="0.25">
      <c r="O82" s="115"/>
      <c r="AS82" s="3"/>
      <c r="AT82" s="3"/>
      <c r="AU82" s="3"/>
      <c r="AV82" s="3"/>
      <c r="AW82" s="3"/>
      <c r="AX82" s="3"/>
      <c r="AY82" s="3"/>
    </row>
    <row r="83" spans="15:51" x14ac:dyDescent="0.25">
      <c r="O83" s="115"/>
      <c r="AS83" s="3"/>
      <c r="AT83" s="3"/>
      <c r="AU83" s="3"/>
      <c r="AV83" s="3"/>
      <c r="AW83" s="3"/>
      <c r="AX83" s="3"/>
      <c r="AY83" s="3"/>
    </row>
    <row r="84" spans="15:51" x14ac:dyDescent="0.25">
      <c r="O84" s="115"/>
      <c r="AS84" s="3"/>
      <c r="AT84" s="3"/>
      <c r="AU84" s="3"/>
      <c r="AV84" s="3"/>
      <c r="AW84" s="3"/>
      <c r="AX84" s="3"/>
      <c r="AY84" s="3"/>
    </row>
    <row r="85" spans="15:51" x14ac:dyDescent="0.25">
      <c r="O85" s="115"/>
      <c r="AS85" s="3"/>
      <c r="AT85" s="3"/>
      <c r="AU85" s="3"/>
      <c r="AV85" s="3"/>
      <c r="AW85" s="3"/>
      <c r="AX85" s="3"/>
      <c r="AY85" s="3"/>
    </row>
    <row r="86" spans="15:51" x14ac:dyDescent="0.25">
      <c r="O86" s="115"/>
      <c r="AS86" s="3"/>
      <c r="AT86" s="3"/>
      <c r="AU86" s="3"/>
      <c r="AV86" s="3"/>
      <c r="AW86" s="3"/>
      <c r="AX86" s="3"/>
      <c r="AY86" s="3"/>
    </row>
    <row r="87" spans="15:51" x14ac:dyDescent="0.25">
      <c r="O87" s="115"/>
      <c r="Q87" s="109"/>
      <c r="AS87" s="3"/>
      <c r="AT87" s="3"/>
      <c r="AU87" s="3"/>
      <c r="AV87" s="3"/>
      <c r="AW87" s="3"/>
      <c r="AX87" s="3"/>
      <c r="AY87" s="3"/>
    </row>
    <row r="88" spans="15:51" x14ac:dyDescent="0.25">
      <c r="O88" s="17"/>
      <c r="P88" s="109"/>
      <c r="Q88" s="109"/>
      <c r="AS88" s="3"/>
      <c r="AT88" s="3"/>
      <c r="AU88" s="3"/>
      <c r="AV88" s="3"/>
      <c r="AW88" s="3"/>
      <c r="AX88" s="3"/>
      <c r="AY88" s="3"/>
    </row>
    <row r="89" spans="15:51" x14ac:dyDescent="0.25">
      <c r="O89" s="17"/>
      <c r="P89" s="109"/>
      <c r="Q89" s="109"/>
      <c r="AS89" s="3"/>
      <c r="AT89" s="3"/>
      <c r="AU89" s="3"/>
      <c r="AV89" s="3"/>
      <c r="AW89" s="3"/>
      <c r="AX89" s="3"/>
      <c r="AY89" s="3"/>
    </row>
    <row r="90" spans="15:51" x14ac:dyDescent="0.25">
      <c r="O90" s="17"/>
      <c r="P90" s="109"/>
      <c r="Q90" s="109"/>
      <c r="AS90" s="3"/>
      <c r="AT90" s="3"/>
      <c r="AU90" s="3"/>
      <c r="AV90" s="3"/>
      <c r="AW90" s="3"/>
      <c r="AX90" s="3"/>
      <c r="AY90" s="3"/>
    </row>
    <row r="91" spans="15:51" x14ac:dyDescent="0.25">
      <c r="O91" s="17"/>
      <c r="P91" s="109"/>
      <c r="Q91" s="109"/>
      <c r="AS91" s="3"/>
      <c r="AT91" s="3"/>
      <c r="AU91" s="3"/>
      <c r="AV91" s="3"/>
      <c r="AW91" s="3"/>
      <c r="AX91" s="3"/>
      <c r="AY91" s="3"/>
    </row>
    <row r="92" spans="15:51" x14ac:dyDescent="0.25">
      <c r="O92" s="17"/>
      <c r="P92" s="109"/>
      <c r="Q92" s="109"/>
      <c r="AS92" s="3"/>
      <c r="AT92" s="3"/>
      <c r="AU92" s="3"/>
      <c r="AV92" s="3"/>
      <c r="AW92" s="3"/>
      <c r="AX92" s="3"/>
      <c r="AY92" s="3"/>
    </row>
    <row r="93" spans="15:51" x14ac:dyDescent="0.25">
      <c r="O93" s="17"/>
      <c r="P93" s="109"/>
      <c r="Q93" s="109"/>
      <c r="AS93" s="3"/>
      <c r="AT93" s="3"/>
      <c r="AU93" s="3"/>
      <c r="AV93" s="3"/>
      <c r="AW93" s="3"/>
      <c r="AX93" s="3"/>
      <c r="AY93" s="3"/>
    </row>
    <row r="94" spans="15:51" x14ac:dyDescent="0.25">
      <c r="O94" s="17"/>
      <c r="P94" s="109"/>
      <c r="Q94" s="109"/>
      <c r="AS94" s="3"/>
      <c r="AT94" s="3"/>
      <c r="AU94" s="3"/>
      <c r="AV94" s="3"/>
      <c r="AW94" s="3"/>
      <c r="AX94" s="3"/>
      <c r="AY94" s="3"/>
    </row>
    <row r="95" spans="15:51" x14ac:dyDescent="0.25">
      <c r="O95" s="17"/>
      <c r="P95" s="109"/>
      <c r="Q95" s="109"/>
      <c r="AS95" s="3"/>
      <c r="AT95" s="3"/>
      <c r="AU95" s="3"/>
      <c r="AV95" s="3"/>
      <c r="AW95" s="3"/>
      <c r="AX95" s="3"/>
      <c r="AY95" s="3"/>
    </row>
    <row r="96" spans="15:51" x14ac:dyDescent="0.25">
      <c r="O96" s="17"/>
      <c r="P96" s="109"/>
      <c r="Q96" s="109"/>
      <c r="AS96" s="3"/>
      <c r="AT96" s="3"/>
      <c r="AU96" s="3"/>
      <c r="AV96" s="3"/>
      <c r="AW96" s="3"/>
      <c r="AX96" s="3"/>
      <c r="AY96" s="3"/>
    </row>
    <row r="97" spans="15:51" x14ac:dyDescent="0.25">
      <c r="O97" s="17"/>
      <c r="P97" s="109"/>
      <c r="Q97" s="109"/>
      <c r="R97" s="109"/>
      <c r="S97" s="109"/>
      <c r="AS97" s="3"/>
      <c r="AT97" s="3"/>
      <c r="AU97" s="3"/>
      <c r="AV97" s="3"/>
      <c r="AW97" s="3"/>
      <c r="AX97" s="3"/>
      <c r="AY97" s="3"/>
    </row>
    <row r="98" spans="15:51" x14ac:dyDescent="0.25">
      <c r="O98" s="17"/>
      <c r="P98" s="109"/>
      <c r="Q98" s="109"/>
      <c r="R98" s="109"/>
      <c r="S98" s="109"/>
      <c r="T98" s="109"/>
      <c r="AS98" s="3"/>
      <c r="AT98" s="3"/>
      <c r="AU98" s="3"/>
      <c r="AV98" s="3"/>
      <c r="AW98" s="3"/>
      <c r="AX98" s="3"/>
      <c r="AY98" s="3"/>
    </row>
    <row r="99" spans="15:51" x14ac:dyDescent="0.25">
      <c r="O99" s="17"/>
      <c r="P99" s="109"/>
      <c r="Q99" s="109"/>
      <c r="R99" s="109"/>
      <c r="S99" s="109"/>
      <c r="T99" s="109"/>
      <c r="AS99" s="3"/>
      <c r="AT99" s="3"/>
      <c r="AU99" s="3"/>
      <c r="AV99" s="3"/>
      <c r="AW99" s="3"/>
      <c r="AX99" s="3"/>
      <c r="AY99" s="3"/>
    </row>
    <row r="100" spans="15:51" x14ac:dyDescent="0.25">
      <c r="O100" s="17"/>
      <c r="P100" s="109"/>
      <c r="T100" s="109"/>
      <c r="AS100" s="3"/>
      <c r="AT100" s="3"/>
      <c r="AU100" s="3"/>
      <c r="AV100" s="3"/>
      <c r="AW100" s="3"/>
      <c r="AX100" s="3"/>
      <c r="AY100" s="3"/>
    </row>
    <row r="101" spans="15:51" x14ac:dyDescent="0.25">
      <c r="O101" s="109"/>
      <c r="Q101" s="109"/>
      <c r="R101" s="109"/>
      <c r="S101" s="109"/>
      <c r="AS101" s="3"/>
      <c r="AT101" s="3"/>
      <c r="AU101" s="3"/>
      <c r="AV101" s="3"/>
      <c r="AW101" s="3"/>
      <c r="AX101" s="3"/>
      <c r="AY101" s="3"/>
    </row>
    <row r="102" spans="15:51" x14ac:dyDescent="0.25">
      <c r="O102" s="17"/>
      <c r="P102" s="109"/>
      <c r="Q102" s="109"/>
      <c r="R102" s="109"/>
      <c r="S102" s="109"/>
      <c r="T102" s="109"/>
      <c r="AS102" s="3"/>
      <c r="AT102" s="3"/>
      <c r="AU102" s="3"/>
      <c r="AV102" s="3"/>
      <c r="AW102" s="3"/>
      <c r="AX102" s="3"/>
      <c r="AY102" s="3"/>
    </row>
    <row r="103" spans="15:51" x14ac:dyDescent="0.25">
      <c r="O103" s="17"/>
      <c r="P103" s="109"/>
      <c r="Q103" s="109"/>
      <c r="R103" s="109"/>
      <c r="S103" s="109"/>
      <c r="T103" s="109"/>
      <c r="U103" s="109"/>
      <c r="AS103" s="3"/>
      <c r="AT103" s="3"/>
      <c r="AU103" s="3"/>
      <c r="AV103" s="3"/>
      <c r="AW103" s="3"/>
      <c r="AX103" s="3"/>
      <c r="AY103" s="3"/>
    </row>
    <row r="104" spans="15:51" x14ac:dyDescent="0.25">
      <c r="O104" s="17"/>
      <c r="P104" s="109"/>
      <c r="T104" s="109"/>
      <c r="U104" s="109"/>
      <c r="AS104" s="3"/>
      <c r="AT104" s="3"/>
      <c r="AU104" s="3"/>
      <c r="AV104" s="3"/>
      <c r="AW104" s="3"/>
      <c r="AX104" s="3"/>
      <c r="AY104" s="3"/>
    </row>
    <row r="116" spans="45:51" x14ac:dyDescent="0.25">
      <c r="AS116" s="3"/>
      <c r="AT116" s="3"/>
      <c r="AU116" s="3"/>
      <c r="AV116" s="3"/>
      <c r="AW116" s="3"/>
      <c r="AX116" s="3"/>
      <c r="AY116" s="3"/>
    </row>
  </sheetData>
  <protectedRanges>
    <protectedRange sqref="N60:R60 S62:T68 B60:B65 S56:T59 N63:R68 T43 T54:T55 B68:B69 N69:T69" name="Range2_12_5_1_1"/>
    <protectedRange sqref="N10 L10 L6 D6 D8 AD8 AF8 O8:U8 AJ8:AR8 AF10 AR11:AR34 L24:N31 E23:E34 G23:G34 N12:N23 N32:N34 N11:AG11 E11:G22 O12:AG34" name="Range1_16_3_1_1"/>
    <protectedRange sqref="I65 J63:M68 J60:M60 I68 I69:M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Q10" name="Range1_17_1_1_1"/>
    <protectedRange sqref="AG10" name="Range1_18_1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66:B67 J61:R62 D66:D67 I66:I67 S60:V61 E68:E69 G68:H69 F69" name="Range2_2_1_10_1_1_1_2"/>
    <protectedRange sqref="C65" name="Range2_2_1_10_2_1_1_1"/>
    <protectedRange sqref="N56:R59 G64:H64 D62 F65 E64" name="Range2_12_1_6_1_1"/>
    <protectedRange sqref="D57:D58 I62:I64 I56:M59 G65:H66 G58:H60 E65:E66 F66:F67 F59:F61 E58:E60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60:I61" name="Range2_2_1_1_1_1"/>
    <protectedRange sqref="D60:D61" name="Range2_1_1_1_1_1_1_1_1"/>
    <protectedRange sqref="AS11:AS15" name="Range1_4_1_1_1_1"/>
    <protectedRange sqref="J11:J15 J26:J34" name="Range1_1_2_1_10_1_1_1_1"/>
    <protectedRange sqref="R75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4:S55" name="Range2_12_2_1_1_1_2_1_1"/>
    <protectedRange sqref="G56:H56" name="Range2_2_12_1_3_1_2_1_1_1_2_1_1_1_1_1_1_2_1_1_1_1"/>
    <protectedRange sqref="Q55:R55" name="Range2_12_1_4_1_1_1_1_1_1_1_1_1_1_1_1_1_1"/>
    <protectedRange sqref="N55:P55" name="Range2_12_1_2_1_1_1_1_1_1_1_1_1_1_1_1_1_1_1"/>
    <protectedRange sqref="J55:M55" name="Range2_2_12_1_4_1_1_1_1_1_1_1_1_1_1_1_1_1_1_1"/>
    <protectedRange sqref="Q54:R54" name="Range2_12_1_6_1_1_1_2_3_1_1_3_1_1_1_1_1_1"/>
    <protectedRange sqref="N54:P54" name="Range2_12_1_2_3_1_1_1_2_3_1_1_3_1_1_1_1_1_1"/>
    <protectedRange sqref="I55 J54:M54" name="Range2_2_12_1_4_3_1_1_1_3_3_1_1_3_1_1_1_1_1_1"/>
    <protectedRange sqref="D56:E56" name="Range2_2_12_1_3_1_2_1_1_1_3_1_1_1_1_1_1_1_2_1_1"/>
    <protectedRange sqref="F56 G55:H55" name="Range2_2_12_1_3_3_1_1_1_2_1_1_1_1_1_1_1_1_1_1_1"/>
    <protectedRange sqref="T51:T53" name="Range2_12_5_1_1_3"/>
    <protectedRange sqref="T50" name="Range2_12_5_1_1_2_2"/>
    <protectedRange sqref="S50:S52" name="Range2_12_4_1_1_1_4_2_2_2"/>
    <protectedRange sqref="Q50:R52" name="Range2_12_1_6_1_1_1_2_3_2_1_1_3"/>
    <protectedRange sqref="N50:P52" name="Range2_12_1_2_3_1_1_1_2_3_2_1_1_3"/>
    <protectedRange sqref="K50:M52" name="Range2_2_12_1_4_3_1_1_1_3_3_2_1_1_3"/>
    <protectedRange sqref="J50:J52" name="Range2_2_12_1_4_3_1_1_1_3_2_1_2_2"/>
    <protectedRange sqref="S53" name="Range2_12_2_1_1_1_2_1_1_1"/>
    <protectedRange sqref="G51:H54" name="Range2_2_12_1_3_1_2_1_1_1_2_1_1_1_1_1_1_2_1_1"/>
    <protectedRange sqref="D51:E55" name="Range2_2_12_1_3_1_2_1_1_1_2_1_1_1_1_3_1_1_1_1"/>
    <protectedRange sqref="F51:F55" name="Range2_2_12_1_3_1_2_1_1_1_3_1_1_1_1_1_3_1_1_1_1"/>
    <protectedRange sqref="Q53:R53" name="Range2_12_1_6_1_1_1_2_3_1_1_3_1_1_1_1_1_1_1"/>
    <protectedRange sqref="N53:P53" name="Range2_12_1_2_3_1_1_1_2_3_1_1_3_1_1_1_1_1_1_1"/>
    <protectedRange sqref="J53:M53" name="Range2_2_12_1_4_3_1_1_1_3_3_1_1_3_1_1_1_1_1_1_1"/>
    <protectedRange sqref="I51:I54" name="Range2_2_12_1_4_3_1_1_1_2_1_2_1_1_3_1_1_1_1_1_1"/>
    <protectedRange sqref="T49" name="Range2_12_5_1_1_2_1_1"/>
    <protectedRange sqref="T44:T46" name="Range2_12_5_1_1_3_1_1_1_1_1"/>
    <protectedRange sqref="S44:S46" name="Range2_12_5_1_1_2_3_1_1_1_1_1_1_1"/>
    <protectedRange sqref="Q44:R46" name="Range2_12_1_6_1_1_1_1_2_1_1_1_1_1_1"/>
    <protectedRange sqref="N44:P46" name="Range2_12_1_2_3_1_1_1_1_2_1_1_1_1_1_1"/>
    <protectedRange sqref="I44:M46" name="Range2_2_12_1_4_3_1_1_1_1_2_1_1_1_1_1_1"/>
    <protectedRange sqref="E44:H46 E50:H50" name="Range2_2_12_1_3_1_2_1_1_1_1_2_1_1_1_1_1_1"/>
    <protectedRange sqref="D44:D46 D50" name="Range2_2_12_1_3_1_2_1_1_1_2_1_2_3_1_1_1_1"/>
    <protectedRange sqref="T47" name="Range2_12_5_1_1_2_1_1_1_1_1_1_1"/>
    <protectedRange sqref="S47" name="Range2_12_4_1_1_1_4_2_1_1_1_1_1_1"/>
    <protectedRange sqref="Q47:R47" name="Range2_12_1_6_1_1_1_2_3_2_1_1_1_1_1_1"/>
    <protectedRange sqref="N47:P47" name="Range2_12_1_2_3_1_1_1_2_3_2_1_1_1_1_1_1"/>
    <protectedRange sqref="J47:M47" name="Range2_2_12_1_4_3_1_1_1_3_3_2_1_1_1_1_1_1"/>
    <protectedRange sqref="I47" name="Range2_2_12_1_4_3_1_1_1_2_1_2_2_1_1_1_1_1"/>
    <protectedRange sqref="G47:H47 D47:E47" name="Range2_2_12_1_3_1_2_1_1_1_2_1_3_2_1_1_1_1_1"/>
    <protectedRange sqref="F47" name="Range2_2_12_1_3_1_2_1_1_1_1_1_2_2_1_1_1_1_1"/>
    <protectedRange sqref="T48" name="Range2_12_5_1_1_6_1_1_1_1_1_1_1"/>
    <protectedRange sqref="S48" name="Range2_12_5_1_1_5_3_1_1_1_1_1_1_1"/>
    <protectedRange sqref="Q48:R48" name="Range2_12_1_6_1_1_1_2_3_2_1_1_2_1_1_1_1_1"/>
    <protectedRange sqref="N48:P48" name="Range2_12_1_2_3_1_1_1_2_3_2_1_1_2_1_1_1_1_1"/>
    <protectedRange sqref="J48:M48" name="Range2_2_12_1_4_3_1_1_1_3_3_2_1_1_2_1_1_1_1_1"/>
    <protectedRange sqref="I48" name="Range2_2_12_1_4_3_1_1_1_2_1_2_2_1_2_1_1_1_1_1"/>
    <protectedRange sqref="G48:H48 D48:E48" name="Range2_2_12_1_3_1_2_1_1_1_2_1_3_2_1_2_1_1_1_1_1"/>
    <protectedRange sqref="F48" name="Range2_2_12_1_3_1_2_1_1_1_1_1_2_2_1_2_1_1_1_1_1"/>
    <protectedRange sqref="B44:B46 B50" name="Range2_12_5_1_1_1_2_2_1_1_1_1_1_1_1_1"/>
    <protectedRange sqref="B47" name="Range2_12_5_1_1_1_3_1_1_1_1_1_1_1_1_1"/>
    <protectedRange sqref="S49" name="Range2_12_4_1_1_1_4_2_2_1_1"/>
    <protectedRange sqref="Q49:R49" name="Range2_12_1_6_1_1_1_2_3_2_1_1_1_1"/>
    <protectedRange sqref="N49:P49" name="Range2_12_1_2_3_1_1_1_2_3_2_1_1_1_1"/>
    <protectedRange sqref="K49:M49" name="Range2_2_12_1_4_3_1_1_1_3_3_2_1_1_1_1"/>
    <protectedRange sqref="J49" name="Range2_2_12_1_4_3_1_1_1_3_2_1_2_1_1"/>
    <protectedRange sqref="D49:E49" name="Range2_2_12_1_3_1_2_1_1_1_2_1_2_3_2_1_1"/>
    <protectedRange sqref="I49" name="Range2_2_12_1_4_2_1_1_1_4_1_2_1_1_1_2_1_1"/>
    <protectedRange sqref="F49:H49" name="Range2_2_12_1_3_1_1_1_1_1_4_1_2_1_2_1_2_1_1"/>
    <protectedRange sqref="I50" name="Range2_2_12_1_4_2_1_1_1_4_1_2_1_1_1_2_2_1"/>
    <protectedRange sqref="B57:B59" name="Range2_12_5_1_1_2"/>
    <protectedRange sqref="B56" name="Range2_12_5_1_1_2_1_4_1_1_1_2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832" priority="9" operator="containsText" text="N/A">
      <formula>NOT(ISERROR(SEARCH("N/A",X11)))</formula>
    </cfRule>
    <cfRule type="cellIs" dxfId="831" priority="27" operator="equal">
      <formula>0</formula>
    </cfRule>
  </conditionalFormatting>
  <conditionalFormatting sqref="X11:AE34">
    <cfRule type="cellIs" dxfId="830" priority="26" operator="greaterThanOrEqual">
      <formula>1185</formula>
    </cfRule>
  </conditionalFormatting>
  <conditionalFormatting sqref="X11:AE34">
    <cfRule type="cellIs" dxfId="829" priority="25" operator="between">
      <formula>0.1</formula>
      <formula>1184</formula>
    </cfRule>
  </conditionalFormatting>
  <conditionalFormatting sqref="X8 AJ11:AO14 AJ15:AL15 AN15:AO15 AJ16:AJ34 AN16:AN22 AM15:AM22 AK17:AK32 AL16:AL34 AM23:AN34 AO16:AO32">
    <cfRule type="cellIs" dxfId="828" priority="24" operator="equal">
      <formula>0</formula>
    </cfRule>
  </conditionalFormatting>
  <conditionalFormatting sqref="X8 AJ11:AO14 AJ15:AL15 AN15:AO15 AJ16:AJ34 AN16:AN22 AM15:AM22 AK17:AK32 AL16:AL34 AM23:AN34 AO16:AO32">
    <cfRule type="cellIs" dxfId="827" priority="23" operator="greaterThan">
      <formula>1179</formula>
    </cfRule>
  </conditionalFormatting>
  <conditionalFormatting sqref="X8 AJ11:AO14 AJ15:AL15 AN15:AO15 AJ16:AJ34 AN16:AN22 AM15:AM22 AK17:AK32 AL16:AL34 AM23:AN34 AO16:AO32">
    <cfRule type="cellIs" dxfId="826" priority="22" operator="greaterThan">
      <formula>99</formula>
    </cfRule>
  </conditionalFormatting>
  <conditionalFormatting sqref="X8 AJ11:AO14 AJ15:AL15 AN15:AO15 AJ16:AJ34 AN16:AN22 AM15:AM22 AK17:AK32 AL16:AL34 AM23:AN34 AO16:AO32">
    <cfRule type="cellIs" dxfId="825" priority="21" operator="greaterThan">
      <formula>0.99</formula>
    </cfRule>
  </conditionalFormatting>
  <conditionalFormatting sqref="AB8">
    <cfRule type="cellIs" dxfId="824" priority="20" operator="equal">
      <formula>0</formula>
    </cfRule>
  </conditionalFormatting>
  <conditionalFormatting sqref="AB8">
    <cfRule type="cellIs" dxfId="823" priority="19" operator="greaterThan">
      <formula>1179</formula>
    </cfRule>
  </conditionalFormatting>
  <conditionalFormatting sqref="AB8">
    <cfRule type="cellIs" dxfId="822" priority="18" operator="greaterThan">
      <formula>99</formula>
    </cfRule>
  </conditionalFormatting>
  <conditionalFormatting sqref="AB8">
    <cfRule type="cellIs" dxfId="821" priority="17" operator="greaterThan">
      <formula>0.99</formula>
    </cfRule>
  </conditionalFormatting>
  <conditionalFormatting sqref="AQ11:AQ34 AK33 AK16 AO33:AO34">
    <cfRule type="cellIs" dxfId="820" priority="16" operator="equal">
      <formula>0</formula>
    </cfRule>
  </conditionalFormatting>
  <conditionalFormatting sqref="AQ11:AQ34 AK33 AK16 AO33:AO34">
    <cfRule type="cellIs" dxfId="819" priority="15" operator="greaterThan">
      <formula>1179</formula>
    </cfRule>
  </conditionalFormatting>
  <conditionalFormatting sqref="AQ11:AQ34 AK33 AK16 AO33:AO34">
    <cfRule type="cellIs" dxfId="818" priority="14" operator="greaterThan">
      <formula>99</formula>
    </cfRule>
  </conditionalFormatting>
  <conditionalFormatting sqref="AQ11:AQ34 AK33 AK16 AO33:AO34">
    <cfRule type="cellIs" dxfId="817" priority="13" operator="greaterThan">
      <formula>0.99</formula>
    </cfRule>
  </conditionalFormatting>
  <conditionalFormatting sqref="AI11:AI34">
    <cfRule type="cellIs" dxfId="816" priority="12" operator="greaterThan">
      <formula>$AI$8</formula>
    </cfRule>
  </conditionalFormatting>
  <conditionalFormatting sqref="AH11:AH34">
    <cfRule type="cellIs" dxfId="815" priority="10" operator="greaterThan">
      <formula>$AH$8</formula>
    </cfRule>
    <cfRule type="cellIs" dxfId="814" priority="11" operator="greaterThan">
      <formula>$AH$8</formula>
    </cfRule>
  </conditionalFormatting>
  <conditionalFormatting sqref="AP11:AP34">
    <cfRule type="cellIs" dxfId="813" priority="8" operator="equal">
      <formula>0</formula>
    </cfRule>
  </conditionalFormatting>
  <conditionalFormatting sqref="AP11:AP34">
    <cfRule type="cellIs" dxfId="812" priority="7" operator="greaterThan">
      <formula>1179</formula>
    </cfRule>
  </conditionalFormatting>
  <conditionalFormatting sqref="AP11:AP34">
    <cfRule type="cellIs" dxfId="811" priority="6" operator="greaterThan">
      <formula>99</formula>
    </cfRule>
  </conditionalFormatting>
  <conditionalFormatting sqref="AP11:AP34">
    <cfRule type="cellIs" dxfId="810" priority="5" operator="greaterThan">
      <formula>0.99</formula>
    </cfRule>
  </conditionalFormatting>
  <conditionalFormatting sqref="AK34">
    <cfRule type="cellIs" dxfId="809" priority="4" operator="equal">
      <formula>0</formula>
    </cfRule>
  </conditionalFormatting>
  <conditionalFormatting sqref="AK34">
    <cfRule type="cellIs" dxfId="808" priority="3" operator="greaterThan">
      <formula>1179</formula>
    </cfRule>
  </conditionalFormatting>
  <conditionalFormatting sqref="AK34">
    <cfRule type="cellIs" dxfId="807" priority="2" operator="greaterThan">
      <formula>99</formula>
    </cfRule>
  </conditionalFormatting>
  <conditionalFormatting sqref="AK34">
    <cfRule type="cellIs" dxfId="806" priority="1" operator="greaterThan">
      <formula>0.99</formula>
    </cfRule>
  </conditionalFormatting>
  <dataValidations disablePrompts="1"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8"/>
  <sheetViews>
    <sheetView showGridLines="0" topLeftCell="A46" zoomScaleNormal="100" workbookViewId="0">
      <selection activeCell="B53" sqref="B53:I57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140625" style="183"/>
    <col min="17" max="18" width="9.140625" style="183" customWidth="1"/>
    <col min="19" max="32" width="9.140625" style="183"/>
    <col min="33" max="33" width="10.42578125" style="183" bestFit="1" customWidth="1"/>
    <col min="34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95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99" t="s">
        <v>10</v>
      </c>
      <c r="I7" s="198" t="s">
        <v>11</v>
      </c>
      <c r="J7" s="198" t="s">
        <v>12</v>
      </c>
      <c r="K7" s="198" t="s">
        <v>13</v>
      </c>
      <c r="L7" s="17"/>
      <c r="M7" s="17"/>
      <c r="N7" s="17"/>
      <c r="O7" s="19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98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98" t="s">
        <v>22</v>
      </c>
      <c r="AG7" s="198" t="s">
        <v>23</v>
      </c>
      <c r="AH7" s="198" t="s">
        <v>24</v>
      </c>
      <c r="AI7" s="198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98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41983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25716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98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96" t="s">
        <v>51</v>
      </c>
      <c r="V9" s="196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94" t="s">
        <v>55</v>
      </c>
      <c r="AG9" s="194" t="s">
        <v>56</v>
      </c>
      <c r="AH9" s="239" t="s">
        <v>57</v>
      </c>
      <c r="AI9" s="254" t="s">
        <v>58</v>
      </c>
      <c r="AJ9" s="196" t="s">
        <v>59</v>
      </c>
      <c r="AK9" s="196" t="s">
        <v>60</v>
      </c>
      <c r="AL9" s="196" t="s">
        <v>61</v>
      </c>
      <c r="AM9" s="196" t="s">
        <v>62</v>
      </c>
      <c r="AN9" s="196" t="s">
        <v>63</v>
      </c>
      <c r="AO9" s="196" t="s">
        <v>64</v>
      </c>
      <c r="AP9" s="196" t="s">
        <v>65</v>
      </c>
      <c r="AQ9" s="256" t="s">
        <v>66</v>
      </c>
      <c r="AR9" s="196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96" t="s">
        <v>72</v>
      </c>
      <c r="C10" s="196" t="s">
        <v>73</v>
      </c>
      <c r="D10" s="196" t="s">
        <v>74</v>
      </c>
      <c r="E10" s="196" t="s">
        <v>75</v>
      </c>
      <c r="F10" s="196" t="s">
        <v>74</v>
      </c>
      <c r="G10" s="196" t="s">
        <v>75</v>
      </c>
      <c r="H10" s="265"/>
      <c r="I10" s="196" t="s">
        <v>75</v>
      </c>
      <c r="J10" s="196" t="s">
        <v>75</v>
      </c>
      <c r="K10" s="196" t="s">
        <v>75</v>
      </c>
      <c r="L10" s="33" t="s">
        <v>29</v>
      </c>
      <c r="M10" s="266"/>
      <c r="N10" s="33" t="s">
        <v>29</v>
      </c>
      <c r="O10" s="257"/>
      <c r="P10" s="257"/>
      <c r="Q10" s="6">
        <f>'DEC 9'!Q34</f>
        <v>17139923</v>
      </c>
      <c r="R10" s="247"/>
      <c r="S10" s="248"/>
      <c r="T10" s="249"/>
      <c r="U10" s="196" t="s">
        <v>75</v>
      </c>
      <c r="V10" s="196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9'!AG34</f>
        <v>33045322</v>
      </c>
      <c r="AH10" s="239"/>
      <c r="AI10" s="255"/>
      <c r="AJ10" s="196" t="s">
        <v>84</v>
      </c>
      <c r="AK10" s="196" t="s">
        <v>84</v>
      </c>
      <c r="AL10" s="196" t="s">
        <v>84</v>
      </c>
      <c r="AM10" s="196" t="s">
        <v>84</v>
      </c>
      <c r="AN10" s="196" t="s">
        <v>84</v>
      </c>
      <c r="AO10" s="196" t="s">
        <v>84</v>
      </c>
      <c r="AP10" s="5">
        <f>'DEC 9'!AP34</f>
        <v>7288267</v>
      </c>
      <c r="AQ10" s="257"/>
      <c r="AR10" s="197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15</v>
      </c>
      <c r="E11" s="47">
        <f>D11/1.42</f>
        <v>10.563380281690142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104</v>
      </c>
      <c r="P11" s="52">
        <v>85</v>
      </c>
      <c r="Q11" s="52">
        <v>17143557</v>
      </c>
      <c r="R11" s="53">
        <f>Q11-Q10</f>
        <v>3634</v>
      </c>
      <c r="S11" s="54">
        <f>R11*24/1000</f>
        <v>87.215999999999994</v>
      </c>
      <c r="T11" s="54">
        <f>R11/1000</f>
        <v>3.6339999999999999</v>
      </c>
      <c r="U11" s="55">
        <v>5.9</v>
      </c>
      <c r="V11" s="55">
        <f t="shared" ref="V11:V34" si="0">U11</f>
        <v>5.9</v>
      </c>
      <c r="W11" s="174" t="s">
        <v>130</v>
      </c>
      <c r="X11" s="173">
        <v>0</v>
      </c>
      <c r="Y11" s="173">
        <v>0</v>
      </c>
      <c r="Z11" s="173">
        <v>1006</v>
      </c>
      <c r="AA11" s="173">
        <v>0</v>
      </c>
      <c r="AB11" s="173">
        <v>1018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33045863</v>
      </c>
      <c r="AH11" s="58">
        <f>IF(ISBLANK(AG11),"-",AG11-AG10)</f>
        <v>541</v>
      </c>
      <c r="AI11" s="59">
        <f>AH11/T11</f>
        <v>148.87176664832143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7289311</v>
      </c>
      <c r="AQ11" s="173">
        <f t="shared" ref="AQ11:AQ34" si="1">AP11-AP10</f>
        <v>1044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18</v>
      </c>
      <c r="E12" s="47">
        <f t="shared" ref="E12:E34" si="2">D12/1.42</f>
        <v>12.67605633802817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98</v>
      </c>
      <c r="P12" s="52">
        <v>83</v>
      </c>
      <c r="Q12" s="52">
        <v>17147165</v>
      </c>
      <c r="R12" s="53">
        <f t="shared" ref="R12:R34" si="5">Q12-Q11</f>
        <v>3608</v>
      </c>
      <c r="S12" s="54">
        <f t="shared" ref="S12:S34" si="6">R12*24/1000</f>
        <v>86.591999999999999</v>
      </c>
      <c r="T12" s="54">
        <f t="shared" ref="T12:T34" si="7">R12/1000</f>
        <v>3.6080000000000001</v>
      </c>
      <c r="U12" s="55">
        <v>7.2</v>
      </c>
      <c r="V12" s="55">
        <f t="shared" si="0"/>
        <v>7.2</v>
      </c>
      <c r="W12" s="174" t="s">
        <v>130</v>
      </c>
      <c r="X12" s="173">
        <v>0</v>
      </c>
      <c r="Y12" s="173">
        <v>0</v>
      </c>
      <c r="Z12" s="173">
        <v>949</v>
      </c>
      <c r="AA12" s="173">
        <v>0</v>
      </c>
      <c r="AB12" s="173">
        <v>1018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33046391</v>
      </c>
      <c r="AH12" s="58">
        <f>IF(ISBLANK(AG12),"-",AG12-AG11)</f>
        <v>528</v>
      </c>
      <c r="AI12" s="59">
        <f t="shared" ref="AI12:AI34" si="8">AH12/T12</f>
        <v>146.34146341463415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7290458</v>
      </c>
      <c r="AQ12" s="173">
        <f t="shared" si="1"/>
        <v>1147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17</v>
      </c>
      <c r="E13" s="47">
        <f t="shared" si="2"/>
        <v>11.971830985915494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95</v>
      </c>
      <c r="P13" s="52">
        <v>86</v>
      </c>
      <c r="Q13" s="52">
        <v>17150767</v>
      </c>
      <c r="R13" s="53">
        <f t="shared" si="5"/>
        <v>3602</v>
      </c>
      <c r="S13" s="54">
        <f t="shared" si="6"/>
        <v>86.447999999999993</v>
      </c>
      <c r="T13" s="54">
        <f t="shared" si="7"/>
        <v>3.6019999999999999</v>
      </c>
      <c r="U13" s="55">
        <v>8.5</v>
      </c>
      <c r="V13" s="55">
        <f t="shared" si="0"/>
        <v>8.5</v>
      </c>
      <c r="W13" s="174" t="s">
        <v>130</v>
      </c>
      <c r="X13" s="173">
        <v>0</v>
      </c>
      <c r="Y13" s="173">
        <v>0</v>
      </c>
      <c r="Z13" s="173">
        <v>923</v>
      </c>
      <c r="AA13" s="173">
        <v>0</v>
      </c>
      <c r="AB13" s="173">
        <v>998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33046896</v>
      </c>
      <c r="AH13" s="58">
        <f>IF(ISBLANK(AG13),"-",AG13-AG12)</f>
        <v>505</v>
      </c>
      <c r="AI13" s="59">
        <f t="shared" si="8"/>
        <v>140.19988895058302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7291713</v>
      </c>
      <c r="AQ13" s="173">
        <f t="shared" si="1"/>
        <v>1255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26</v>
      </c>
      <c r="E14" s="47">
        <f t="shared" si="2"/>
        <v>18.30985915492958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96</v>
      </c>
      <c r="P14" s="52">
        <v>85</v>
      </c>
      <c r="Q14" s="52">
        <v>17154314</v>
      </c>
      <c r="R14" s="53">
        <f t="shared" si="5"/>
        <v>3547</v>
      </c>
      <c r="S14" s="54">
        <f t="shared" si="6"/>
        <v>85.128</v>
      </c>
      <c r="T14" s="54">
        <f t="shared" si="7"/>
        <v>3.5470000000000002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865</v>
      </c>
      <c r="AA14" s="173">
        <v>0</v>
      </c>
      <c r="AB14" s="173">
        <v>998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33047389</v>
      </c>
      <c r="AH14" s="58">
        <f t="shared" ref="AH14:AH34" si="9">IF(ISBLANK(AG14),"-",AG14-AG13)</f>
        <v>493</v>
      </c>
      <c r="AI14" s="59">
        <f t="shared" si="8"/>
        <v>138.99069636312376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7292864</v>
      </c>
      <c r="AQ14" s="173">
        <f t="shared" si="1"/>
        <v>1151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28</v>
      </c>
      <c r="E15" s="47">
        <f t="shared" si="2"/>
        <v>19.718309859154932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111</v>
      </c>
      <c r="P15" s="52">
        <v>109</v>
      </c>
      <c r="Q15" s="52">
        <v>17158129</v>
      </c>
      <c r="R15" s="53">
        <f t="shared" si="5"/>
        <v>3815</v>
      </c>
      <c r="S15" s="54">
        <f t="shared" si="6"/>
        <v>91.56</v>
      </c>
      <c r="T15" s="54">
        <f t="shared" si="7"/>
        <v>3.8149999999999999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1072</v>
      </c>
      <c r="AA15" s="173">
        <v>0</v>
      </c>
      <c r="AB15" s="173">
        <v>1099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33047948</v>
      </c>
      <c r="AH15" s="58">
        <f t="shared" si="9"/>
        <v>559</v>
      </c>
      <c r="AI15" s="59">
        <f t="shared" si="8"/>
        <v>146.52686762778507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173">
        <v>7292864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159</v>
      </c>
    </row>
    <row r="16" spans="2:51" x14ac:dyDescent="0.25">
      <c r="B16" s="45">
        <v>2.2083333333333299</v>
      </c>
      <c r="C16" s="45">
        <v>0.25</v>
      </c>
      <c r="D16" s="46">
        <v>12</v>
      </c>
      <c r="E16" s="47">
        <f t="shared" si="2"/>
        <v>8.4507042253521139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121</v>
      </c>
      <c r="P16" s="52">
        <v>116</v>
      </c>
      <c r="Q16" s="52">
        <v>17162240</v>
      </c>
      <c r="R16" s="53">
        <f t="shared" si="5"/>
        <v>4111</v>
      </c>
      <c r="S16" s="54">
        <f t="shared" si="6"/>
        <v>98.664000000000001</v>
      </c>
      <c r="T16" s="54">
        <f t="shared" si="7"/>
        <v>4.1109999999999998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1124</v>
      </c>
      <c r="AA16" s="173">
        <v>0</v>
      </c>
      <c r="AB16" s="173">
        <v>1149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33048578</v>
      </c>
      <c r="AH16" s="58">
        <f t="shared" si="9"/>
        <v>630</v>
      </c>
      <c r="AI16" s="59">
        <f t="shared" si="8"/>
        <v>153.24738506446121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7292864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7</v>
      </c>
      <c r="E17" s="47">
        <f t="shared" si="2"/>
        <v>4.9295774647887329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134</v>
      </c>
      <c r="P17" s="52">
        <v>145</v>
      </c>
      <c r="Q17" s="52">
        <v>17168200</v>
      </c>
      <c r="R17" s="53">
        <f t="shared" si="5"/>
        <v>5960</v>
      </c>
      <c r="S17" s="54">
        <f t="shared" si="6"/>
        <v>143.04</v>
      </c>
      <c r="T17" s="54">
        <f t="shared" si="7"/>
        <v>5.96</v>
      </c>
      <c r="U17" s="55">
        <v>9.1</v>
      </c>
      <c r="V17" s="55">
        <f t="shared" si="0"/>
        <v>9.1</v>
      </c>
      <c r="W17" s="174" t="s">
        <v>147</v>
      </c>
      <c r="X17" s="173">
        <v>0</v>
      </c>
      <c r="Y17" s="173">
        <v>1046</v>
      </c>
      <c r="Z17" s="173">
        <v>1196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33049908</v>
      </c>
      <c r="AH17" s="58">
        <f t="shared" si="9"/>
        <v>1330</v>
      </c>
      <c r="AI17" s="59">
        <f t="shared" si="8"/>
        <v>223.15436241610738</v>
      </c>
      <c r="AJ17" s="170">
        <v>0</v>
      </c>
      <c r="AK17" s="170">
        <v>1</v>
      </c>
      <c r="AL17" s="170">
        <v>1</v>
      </c>
      <c r="AM17" s="170">
        <v>1</v>
      </c>
      <c r="AN17" s="170">
        <v>1</v>
      </c>
      <c r="AO17" s="170">
        <v>0</v>
      </c>
      <c r="AP17" s="173">
        <v>7292864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7</v>
      </c>
      <c r="E18" s="47">
        <f t="shared" si="2"/>
        <v>4.9295774647887329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130</v>
      </c>
      <c r="P18" s="52">
        <v>149</v>
      </c>
      <c r="Q18" s="52">
        <v>17174520</v>
      </c>
      <c r="R18" s="53">
        <f t="shared" si="5"/>
        <v>6320</v>
      </c>
      <c r="S18" s="54">
        <f t="shared" si="6"/>
        <v>151.68</v>
      </c>
      <c r="T18" s="54">
        <f t="shared" si="7"/>
        <v>6.32</v>
      </c>
      <c r="U18" s="55">
        <v>8.1999999999999993</v>
      </c>
      <c r="V18" s="55">
        <f t="shared" si="0"/>
        <v>8.1999999999999993</v>
      </c>
      <c r="W18" s="174" t="s">
        <v>147</v>
      </c>
      <c r="X18" s="173">
        <v>0</v>
      </c>
      <c r="Y18" s="173">
        <v>1180</v>
      </c>
      <c r="Z18" s="173">
        <v>1196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33051338</v>
      </c>
      <c r="AH18" s="58">
        <f t="shared" si="9"/>
        <v>1430</v>
      </c>
      <c r="AI18" s="59">
        <f t="shared" si="8"/>
        <v>226.26582278481013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173">
        <v>7292864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6</v>
      </c>
      <c r="E19" s="47">
        <f t="shared" si="2"/>
        <v>4.2253521126760569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131</v>
      </c>
      <c r="P19" s="52">
        <v>152</v>
      </c>
      <c r="Q19" s="52">
        <v>17180856</v>
      </c>
      <c r="R19" s="53">
        <f t="shared" si="5"/>
        <v>6336</v>
      </c>
      <c r="S19" s="54">
        <f t="shared" si="6"/>
        <v>152.06399999999999</v>
      </c>
      <c r="T19" s="54">
        <f t="shared" si="7"/>
        <v>6.3360000000000003</v>
      </c>
      <c r="U19" s="55">
        <v>7.23</v>
      </c>
      <c r="V19" s="55">
        <f t="shared" si="0"/>
        <v>7.23</v>
      </c>
      <c r="W19" s="174" t="s">
        <v>147</v>
      </c>
      <c r="X19" s="173">
        <v>0</v>
      </c>
      <c r="Y19" s="173">
        <v>1189</v>
      </c>
      <c r="Z19" s="173">
        <v>1196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33052794</v>
      </c>
      <c r="AH19" s="58">
        <f t="shared" si="9"/>
        <v>1456</v>
      </c>
      <c r="AI19" s="59">
        <f t="shared" si="8"/>
        <v>229.79797979797979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7292864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6</v>
      </c>
      <c r="E20" s="47">
        <f t="shared" si="2"/>
        <v>4.2253521126760569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130</v>
      </c>
      <c r="P20" s="52">
        <v>145</v>
      </c>
      <c r="Q20" s="52">
        <v>17187162</v>
      </c>
      <c r="R20" s="53">
        <f t="shared" si="5"/>
        <v>6306</v>
      </c>
      <c r="S20" s="54">
        <f t="shared" si="6"/>
        <v>151.34399999999999</v>
      </c>
      <c r="T20" s="54">
        <f t="shared" si="7"/>
        <v>6.306</v>
      </c>
      <c r="U20" s="55">
        <v>6.1</v>
      </c>
      <c r="V20" s="55">
        <v>9</v>
      </c>
      <c r="W20" s="174" t="s">
        <v>147</v>
      </c>
      <c r="X20" s="173">
        <v>0</v>
      </c>
      <c r="Y20" s="173">
        <v>1180</v>
      </c>
      <c r="Z20" s="173">
        <v>1196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33054226</v>
      </c>
      <c r="AH20" s="58">
        <f t="shared" si="9"/>
        <v>1432</v>
      </c>
      <c r="AI20" s="59">
        <f t="shared" si="8"/>
        <v>227.08531557247065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7292864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6</v>
      </c>
      <c r="E21" s="47">
        <f t="shared" si="2"/>
        <v>4.2253521126760569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132</v>
      </c>
      <c r="P21" s="52">
        <v>146</v>
      </c>
      <c r="Q21" s="52">
        <v>17193410</v>
      </c>
      <c r="R21" s="53">
        <f>Q21-Q20</f>
        <v>6248</v>
      </c>
      <c r="S21" s="54">
        <f t="shared" si="6"/>
        <v>149.952</v>
      </c>
      <c r="T21" s="54">
        <f t="shared" si="7"/>
        <v>6.2480000000000002</v>
      </c>
      <c r="U21" s="55">
        <v>5.3</v>
      </c>
      <c r="V21" s="55">
        <v>8.5</v>
      </c>
      <c r="W21" s="174" t="s">
        <v>147</v>
      </c>
      <c r="X21" s="173">
        <v>0</v>
      </c>
      <c r="Y21" s="173">
        <v>1140</v>
      </c>
      <c r="Z21" s="173">
        <v>1196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33055672</v>
      </c>
      <c r="AH21" s="58">
        <f t="shared" si="9"/>
        <v>1446</v>
      </c>
      <c r="AI21" s="59">
        <f t="shared" si="8"/>
        <v>231.43405889884761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7292864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5</v>
      </c>
      <c r="E22" s="47">
        <f t="shared" si="2"/>
        <v>3.5211267605633805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128</v>
      </c>
      <c r="P22" s="52">
        <v>144</v>
      </c>
      <c r="Q22" s="52">
        <v>17199627</v>
      </c>
      <c r="R22" s="53">
        <f t="shared" si="5"/>
        <v>6217</v>
      </c>
      <c r="S22" s="54">
        <f t="shared" si="6"/>
        <v>149.208</v>
      </c>
      <c r="T22" s="54">
        <f t="shared" si="7"/>
        <v>6.2169999999999996</v>
      </c>
      <c r="U22" s="55">
        <v>4.2</v>
      </c>
      <c r="V22" s="55">
        <f t="shared" si="0"/>
        <v>4.2</v>
      </c>
      <c r="W22" s="174" t="s">
        <v>147</v>
      </c>
      <c r="X22" s="173">
        <v>0</v>
      </c>
      <c r="Y22" s="173">
        <v>1189</v>
      </c>
      <c r="Z22" s="173">
        <v>1196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33057106</v>
      </c>
      <c r="AH22" s="58">
        <f t="shared" si="9"/>
        <v>1434</v>
      </c>
      <c r="AI22" s="59">
        <f t="shared" si="8"/>
        <v>230.65787357246262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7292864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5</v>
      </c>
      <c r="E23" s="47">
        <f t="shared" si="2"/>
        <v>3.5211267605633805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136</v>
      </c>
      <c r="P23" s="52">
        <v>143</v>
      </c>
      <c r="Q23" s="52">
        <v>17205801</v>
      </c>
      <c r="R23" s="53">
        <f t="shared" si="5"/>
        <v>6174</v>
      </c>
      <c r="S23" s="54">
        <f t="shared" si="6"/>
        <v>148.17599999999999</v>
      </c>
      <c r="T23" s="54">
        <f t="shared" si="7"/>
        <v>6.1740000000000004</v>
      </c>
      <c r="U23" s="55">
        <v>3.5</v>
      </c>
      <c r="V23" s="55">
        <f t="shared" si="0"/>
        <v>3.5</v>
      </c>
      <c r="W23" s="174" t="s">
        <v>147</v>
      </c>
      <c r="X23" s="173">
        <v>0</v>
      </c>
      <c r="Y23" s="173">
        <v>1040</v>
      </c>
      <c r="Z23" s="173">
        <v>1196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33058520</v>
      </c>
      <c r="AH23" s="58">
        <f t="shared" si="9"/>
        <v>1414</v>
      </c>
      <c r="AI23" s="59">
        <f t="shared" si="8"/>
        <v>229.02494331065759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7292864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138</v>
      </c>
      <c r="P24" s="52">
        <v>137</v>
      </c>
      <c r="Q24" s="52">
        <v>17211563</v>
      </c>
      <c r="R24" s="53">
        <f t="shared" si="5"/>
        <v>5762</v>
      </c>
      <c r="S24" s="54">
        <f t="shared" si="6"/>
        <v>138.28800000000001</v>
      </c>
      <c r="T24" s="54">
        <f t="shared" si="7"/>
        <v>5.7619999999999996</v>
      </c>
      <c r="U24" s="55">
        <v>3.5</v>
      </c>
      <c r="V24" s="55">
        <f t="shared" si="0"/>
        <v>3.5</v>
      </c>
      <c r="W24" s="174" t="s">
        <v>147</v>
      </c>
      <c r="X24" s="173">
        <v>0</v>
      </c>
      <c r="Y24" s="173">
        <v>1016</v>
      </c>
      <c r="Z24" s="173">
        <v>1196</v>
      </c>
      <c r="AA24" s="173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33059840</v>
      </c>
      <c r="AH24" s="58">
        <f t="shared" si="9"/>
        <v>1320</v>
      </c>
      <c r="AI24" s="59">
        <f t="shared" si="8"/>
        <v>229.0871225269004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7292864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5</v>
      </c>
      <c r="E25" s="47">
        <f t="shared" si="2"/>
        <v>3.5211267605633805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136</v>
      </c>
      <c r="P25" s="52">
        <v>139</v>
      </c>
      <c r="Q25" s="52">
        <v>17217287</v>
      </c>
      <c r="R25" s="53">
        <f t="shared" si="5"/>
        <v>5724</v>
      </c>
      <c r="S25" s="54">
        <f t="shared" si="6"/>
        <v>137.376</v>
      </c>
      <c r="T25" s="54">
        <f t="shared" si="7"/>
        <v>5.7240000000000002</v>
      </c>
      <c r="U25" s="55">
        <v>3.1</v>
      </c>
      <c r="V25" s="55">
        <f t="shared" si="0"/>
        <v>3.1</v>
      </c>
      <c r="W25" s="174" t="s">
        <v>147</v>
      </c>
      <c r="X25" s="173">
        <v>0</v>
      </c>
      <c r="Y25" s="173">
        <v>1024</v>
      </c>
      <c r="Z25" s="173">
        <v>1186</v>
      </c>
      <c r="AA25" s="173">
        <v>1185</v>
      </c>
      <c r="AB25" s="173">
        <v>1189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33061144</v>
      </c>
      <c r="AH25" s="58">
        <f t="shared" si="9"/>
        <v>1304</v>
      </c>
      <c r="AI25" s="59">
        <f t="shared" si="8"/>
        <v>227.8127183787561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7292864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5</v>
      </c>
      <c r="E26" s="47">
        <f t="shared" si="2"/>
        <v>3.5211267605633805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138</v>
      </c>
      <c r="P26" s="52">
        <v>135</v>
      </c>
      <c r="Q26" s="52">
        <v>17222900</v>
      </c>
      <c r="R26" s="53">
        <f t="shared" si="5"/>
        <v>5613</v>
      </c>
      <c r="S26" s="54">
        <f t="shared" si="6"/>
        <v>134.71199999999999</v>
      </c>
      <c r="T26" s="54">
        <f t="shared" si="7"/>
        <v>5.6130000000000004</v>
      </c>
      <c r="U26" s="55">
        <v>2.9</v>
      </c>
      <c r="V26" s="55">
        <f t="shared" si="0"/>
        <v>2.9</v>
      </c>
      <c r="W26" s="174" t="s">
        <v>147</v>
      </c>
      <c r="X26" s="173">
        <v>0</v>
      </c>
      <c r="Y26" s="173">
        <v>1007</v>
      </c>
      <c r="Z26" s="173">
        <v>1186</v>
      </c>
      <c r="AA26" s="173">
        <v>1185</v>
      </c>
      <c r="AB26" s="173">
        <v>1189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33062430</v>
      </c>
      <c r="AH26" s="58">
        <f t="shared" si="9"/>
        <v>1286</v>
      </c>
      <c r="AI26" s="59">
        <f t="shared" si="8"/>
        <v>229.11099233921252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7292864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135</v>
      </c>
      <c r="P27" s="52">
        <v>153</v>
      </c>
      <c r="Q27" s="52">
        <v>17228577</v>
      </c>
      <c r="R27" s="53">
        <f t="shared" si="5"/>
        <v>5677</v>
      </c>
      <c r="S27" s="54">
        <f t="shared" si="6"/>
        <v>136.24799999999999</v>
      </c>
      <c r="T27" s="54">
        <f t="shared" si="7"/>
        <v>5.6769999999999996</v>
      </c>
      <c r="U27" s="55">
        <v>2.7</v>
      </c>
      <c r="V27" s="55">
        <f t="shared" si="0"/>
        <v>2.7</v>
      </c>
      <c r="W27" s="174" t="s">
        <v>147</v>
      </c>
      <c r="X27" s="173">
        <v>0</v>
      </c>
      <c r="Y27" s="173">
        <v>1034</v>
      </c>
      <c r="Z27" s="173">
        <v>1186</v>
      </c>
      <c r="AA27" s="173">
        <v>1185</v>
      </c>
      <c r="AB27" s="173">
        <v>1189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33063730</v>
      </c>
      <c r="AH27" s="58">
        <f t="shared" si="9"/>
        <v>1300</v>
      </c>
      <c r="AI27" s="59">
        <f t="shared" si="8"/>
        <v>228.99418707063592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7292864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3</v>
      </c>
      <c r="E28" s="47">
        <f t="shared" si="2"/>
        <v>2.1126760563380285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135</v>
      </c>
      <c r="P28" s="52">
        <v>130</v>
      </c>
      <c r="Q28" s="52">
        <v>17234126</v>
      </c>
      <c r="R28" s="53">
        <f t="shared" si="5"/>
        <v>5549</v>
      </c>
      <c r="S28" s="54">
        <f t="shared" si="6"/>
        <v>133.17599999999999</v>
      </c>
      <c r="T28" s="54">
        <f t="shared" si="7"/>
        <v>5.5490000000000004</v>
      </c>
      <c r="U28" s="55">
        <v>2.4</v>
      </c>
      <c r="V28" s="55">
        <f t="shared" si="0"/>
        <v>2.4</v>
      </c>
      <c r="W28" s="174" t="s">
        <v>147</v>
      </c>
      <c r="X28" s="173">
        <v>0</v>
      </c>
      <c r="Y28" s="173">
        <v>998</v>
      </c>
      <c r="Z28" s="173">
        <v>1164</v>
      </c>
      <c r="AA28" s="173">
        <v>1185</v>
      </c>
      <c r="AB28" s="173">
        <v>1169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33064988</v>
      </c>
      <c r="AH28" s="58">
        <f t="shared" si="9"/>
        <v>1258</v>
      </c>
      <c r="AI28" s="59">
        <f t="shared" si="8"/>
        <v>226.70751486754369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7292864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4</v>
      </c>
      <c r="E29" s="47">
        <f t="shared" si="2"/>
        <v>2.8169014084507045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130</v>
      </c>
      <c r="P29" s="52">
        <v>124</v>
      </c>
      <c r="Q29" s="52">
        <v>17239575</v>
      </c>
      <c r="R29" s="53">
        <f t="shared" si="5"/>
        <v>5449</v>
      </c>
      <c r="S29" s="54">
        <f t="shared" si="6"/>
        <v>130.77600000000001</v>
      </c>
      <c r="T29" s="54">
        <f t="shared" si="7"/>
        <v>5.4489999999999998</v>
      </c>
      <c r="U29" s="55">
        <v>2.2999999999999998</v>
      </c>
      <c r="V29" s="55">
        <f t="shared" si="0"/>
        <v>2.2999999999999998</v>
      </c>
      <c r="W29" s="174" t="s">
        <v>147</v>
      </c>
      <c r="X29" s="173">
        <v>0</v>
      </c>
      <c r="Y29" s="173">
        <v>983</v>
      </c>
      <c r="Z29" s="173">
        <v>1155</v>
      </c>
      <c r="AA29" s="173">
        <v>1185</v>
      </c>
      <c r="AB29" s="173">
        <v>1169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33066226</v>
      </c>
      <c r="AH29" s="58">
        <f t="shared" si="9"/>
        <v>1238</v>
      </c>
      <c r="AI29" s="59">
        <f t="shared" si="8"/>
        <v>227.19765094512755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7292864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5</v>
      </c>
      <c r="E30" s="47">
        <f t="shared" si="2"/>
        <v>3.5211267605633805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131</v>
      </c>
      <c r="P30" s="52">
        <v>126</v>
      </c>
      <c r="Q30" s="52">
        <v>17244953</v>
      </c>
      <c r="R30" s="53">
        <f t="shared" si="5"/>
        <v>5378</v>
      </c>
      <c r="S30" s="54">
        <f t="shared" si="6"/>
        <v>129.072</v>
      </c>
      <c r="T30" s="54">
        <f t="shared" si="7"/>
        <v>5.3780000000000001</v>
      </c>
      <c r="U30" s="55">
        <v>2.2000000000000002</v>
      </c>
      <c r="V30" s="55">
        <f t="shared" si="0"/>
        <v>2.2000000000000002</v>
      </c>
      <c r="W30" s="174" t="s">
        <v>147</v>
      </c>
      <c r="X30" s="173">
        <v>0</v>
      </c>
      <c r="Y30" s="173">
        <v>950</v>
      </c>
      <c r="Z30" s="173">
        <v>1154</v>
      </c>
      <c r="AA30" s="173">
        <v>1185</v>
      </c>
      <c r="AB30" s="173">
        <v>1159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33067442</v>
      </c>
      <c r="AH30" s="58">
        <f t="shared" si="9"/>
        <v>1216</v>
      </c>
      <c r="AI30" s="59">
        <f t="shared" si="8"/>
        <v>226.10635924135366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7292864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10</v>
      </c>
      <c r="E31" s="47">
        <f t="shared" si="2"/>
        <v>7.042253521126761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114</v>
      </c>
      <c r="P31" s="52">
        <v>124</v>
      </c>
      <c r="Q31" s="52">
        <v>17250240</v>
      </c>
      <c r="R31" s="53">
        <f t="shared" si="5"/>
        <v>5287</v>
      </c>
      <c r="S31" s="54">
        <f t="shared" si="6"/>
        <v>126.88800000000001</v>
      </c>
      <c r="T31" s="54">
        <f t="shared" si="7"/>
        <v>5.2869999999999999</v>
      </c>
      <c r="U31" s="55">
        <v>1.7</v>
      </c>
      <c r="V31" s="55">
        <f t="shared" si="0"/>
        <v>1.7</v>
      </c>
      <c r="W31" s="174" t="s">
        <v>149</v>
      </c>
      <c r="X31" s="173">
        <v>0</v>
      </c>
      <c r="Y31" s="173">
        <v>1067</v>
      </c>
      <c r="Z31" s="173">
        <v>1197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33068518</v>
      </c>
      <c r="AH31" s="58">
        <f t="shared" si="9"/>
        <v>1076</v>
      </c>
      <c r="AI31" s="59">
        <f t="shared" si="8"/>
        <v>203.51806317382258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7292864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15</v>
      </c>
      <c r="E32" s="47">
        <f t="shared" si="2"/>
        <v>10.563380281690142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117</v>
      </c>
      <c r="P32" s="52">
        <v>117</v>
      </c>
      <c r="Q32" s="52">
        <v>17254951</v>
      </c>
      <c r="R32" s="53">
        <f>Q32-Q31</f>
        <v>4711</v>
      </c>
      <c r="S32" s="54">
        <f t="shared" si="6"/>
        <v>113.06399999999999</v>
      </c>
      <c r="T32" s="54">
        <f t="shared" si="7"/>
        <v>4.7110000000000003</v>
      </c>
      <c r="U32" s="55">
        <v>1.4</v>
      </c>
      <c r="V32" s="55">
        <f t="shared" si="0"/>
        <v>1.4</v>
      </c>
      <c r="W32" s="174" t="s">
        <v>149</v>
      </c>
      <c r="X32" s="173">
        <v>0</v>
      </c>
      <c r="Y32" s="173">
        <v>929</v>
      </c>
      <c r="Z32" s="173">
        <v>1195</v>
      </c>
      <c r="AA32" s="173">
        <v>0</v>
      </c>
      <c r="AB32" s="173">
        <v>1198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33069434</v>
      </c>
      <c r="AH32" s="58">
        <f t="shared" si="9"/>
        <v>916</v>
      </c>
      <c r="AI32" s="59">
        <f t="shared" si="8"/>
        <v>194.43854807896412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7292864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6</v>
      </c>
      <c r="E33" s="47">
        <f t="shared" si="2"/>
        <v>4.2253521126760569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123</v>
      </c>
      <c r="P33" s="52">
        <v>101</v>
      </c>
      <c r="Q33" s="52">
        <v>17259663</v>
      </c>
      <c r="R33" s="53">
        <f t="shared" si="5"/>
        <v>4712</v>
      </c>
      <c r="S33" s="54">
        <f t="shared" si="6"/>
        <v>113.08799999999999</v>
      </c>
      <c r="T33" s="54">
        <f t="shared" si="7"/>
        <v>4.7119999999999997</v>
      </c>
      <c r="U33" s="55">
        <v>1.8</v>
      </c>
      <c r="V33" s="55">
        <f t="shared" si="0"/>
        <v>1.8</v>
      </c>
      <c r="W33" s="174" t="s">
        <v>130</v>
      </c>
      <c r="X33" s="173">
        <v>0</v>
      </c>
      <c r="Y33" s="173">
        <v>0</v>
      </c>
      <c r="Z33" s="173">
        <v>1127</v>
      </c>
      <c r="AA33" s="173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33070350</v>
      </c>
      <c r="AH33" s="58">
        <f t="shared" si="9"/>
        <v>916</v>
      </c>
      <c r="AI33" s="59">
        <f t="shared" si="8"/>
        <v>194.39728353140919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0.35</v>
      </c>
      <c r="AP33" s="173">
        <v>7293392</v>
      </c>
      <c r="AQ33" s="173">
        <f t="shared" si="1"/>
        <v>528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10</v>
      </c>
      <c r="E34" s="47">
        <f t="shared" si="2"/>
        <v>7.042253521126761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122</v>
      </c>
      <c r="P34" s="52">
        <v>92</v>
      </c>
      <c r="Q34" s="52">
        <v>17263632</v>
      </c>
      <c r="R34" s="53">
        <f t="shared" si="5"/>
        <v>3969</v>
      </c>
      <c r="S34" s="54">
        <f t="shared" si="6"/>
        <v>95.256</v>
      </c>
      <c r="T34" s="54">
        <f t="shared" si="7"/>
        <v>3.9689999999999999</v>
      </c>
      <c r="U34" s="55">
        <v>3</v>
      </c>
      <c r="V34" s="55">
        <f t="shared" si="0"/>
        <v>3</v>
      </c>
      <c r="W34" s="174" t="s">
        <v>130</v>
      </c>
      <c r="X34" s="173">
        <v>0</v>
      </c>
      <c r="Y34" s="173">
        <v>0</v>
      </c>
      <c r="Z34" s="173">
        <v>1042</v>
      </c>
      <c r="AA34" s="173">
        <v>0</v>
      </c>
      <c r="AB34" s="173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33071038</v>
      </c>
      <c r="AH34" s="58">
        <f t="shared" si="9"/>
        <v>688</v>
      </c>
      <c r="AI34" s="59">
        <f t="shared" si="8"/>
        <v>173.34341143864955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0.35</v>
      </c>
      <c r="AP34" s="173">
        <v>7294425</v>
      </c>
      <c r="AQ34" s="173">
        <f t="shared" si="1"/>
        <v>1033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123.58333333333333</v>
      </c>
      <c r="Q35" s="80">
        <f>Q34-Q10</f>
        <v>123709</v>
      </c>
      <c r="R35" s="81">
        <f>SUM(R11:R34)</f>
        <v>123709</v>
      </c>
      <c r="S35" s="82">
        <f>AVERAGE(S11:S34)</f>
        <v>123.70899999999999</v>
      </c>
      <c r="T35" s="82">
        <f>SUM(T11:T34)</f>
        <v>123.709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25716</v>
      </c>
      <c r="AH35" s="88">
        <f>SUM(AH11:AH34)</f>
        <v>25716</v>
      </c>
      <c r="AI35" s="89">
        <f>$AH$35/$T35</f>
        <v>207.8749323008027</v>
      </c>
      <c r="AJ35" s="86"/>
      <c r="AK35" s="90"/>
      <c r="AL35" s="90"/>
      <c r="AM35" s="90"/>
      <c r="AN35" s="91"/>
      <c r="AO35" s="92"/>
      <c r="AP35" s="93">
        <f>AP34-AP10</f>
        <v>6158</v>
      </c>
      <c r="AQ35" s="94">
        <f>SUM(AQ11:AQ34)</f>
        <v>6158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203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205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156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206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188" t="s">
        <v>133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134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184" t="s">
        <v>158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189" t="s">
        <v>207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188" t="s">
        <v>152</v>
      </c>
      <c r="C54" s="190"/>
      <c r="D54" s="190"/>
      <c r="E54" s="190"/>
      <c r="F54" s="190"/>
      <c r="G54" s="190"/>
      <c r="H54" s="19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191" t="s">
        <v>127</v>
      </c>
      <c r="C55" s="190"/>
      <c r="D55" s="190"/>
      <c r="E55" s="190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25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85" t="s">
        <v>153</v>
      </c>
      <c r="C56" s="188"/>
      <c r="D56" s="190"/>
      <c r="E56" s="171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3"/>
      <c r="U56" s="123"/>
      <c r="V56" s="12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85" t="s">
        <v>128</v>
      </c>
      <c r="C57" s="184"/>
      <c r="D57" s="190"/>
      <c r="E57" s="171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25"/>
      <c r="V57" s="12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85"/>
      <c r="C58" s="188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185"/>
      <c r="C59" s="184"/>
      <c r="D59" s="190"/>
      <c r="E59" s="171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85"/>
      <c r="C60" s="184"/>
      <c r="D60" s="190"/>
      <c r="E60" s="190"/>
      <c r="F60" s="190"/>
      <c r="G60" s="190"/>
      <c r="H60" s="19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4"/>
      <c r="D61" s="190"/>
      <c r="E61" s="171"/>
      <c r="F61" s="190"/>
      <c r="G61" s="190"/>
      <c r="H61" s="190"/>
      <c r="I61" s="190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25"/>
      <c r="U61" s="105"/>
      <c r="V61" s="105"/>
      <c r="W61" s="113"/>
      <c r="X61" s="113"/>
      <c r="Y61" s="113"/>
      <c r="Z61" s="19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4"/>
      <c r="D62" s="190"/>
      <c r="E62" s="190"/>
      <c r="F62" s="190"/>
      <c r="G62" s="190"/>
      <c r="H62" s="190"/>
      <c r="I62" s="171"/>
      <c r="J62" s="192"/>
      <c r="K62" s="192"/>
      <c r="L62" s="192"/>
      <c r="M62" s="192"/>
      <c r="N62" s="192"/>
      <c r="O62" s="192"/>
      <c r="P62" s="192"/>
      <c r="Q62" s="192"/>
      <c r="R62" s="192"/>
      <c r="S62" s="193"/>
      <c r="T62" s="193"/>
      <c r="U62" s="193"/>
      <c r="V62" s="193"/>
      <c r="W62" s="193"/>
      <c r="X62" s="193"/>
      <c r="Y62" s="193"/>
      <c r="Z62" s="106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12"/>
      <c r="AW62" s="183"/>
      <c r="AX62" s="183"/>
      <c r="AY62" s="183"/>
    </row>
    <row r="63" spans="2:51" x14ac:dyDescent="0.25">
      <c r="B63" s="185"/>
      <c r="C63" s="186"/>
      <c r="D63" s="190"/>
      <c r="E63" s="190"/>
      <c r="F63" s="190"/>
      <c r="G63" s="190"/>
      <c r="H63" s="190"/>
      <c r="I63" s="171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06"/>
      <c r="X63" s="106"/>
      <c r="Y63" s="106"/>
      <c r="Z63" s="113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12"/>
      <c r="AW63" s="183"/>
      <c r="AX63" s="183"/>
      <c r="AY63" s="183"/>
    </row>
    <row r="64" spans="2:51" x14ac:dyDescent="0.25">
      <c r="B64" s="185"/>
      <c r="C64" s="186"/>
      <c r="D64" s="171"/>
      <c r="E64" s="190"/>
      <c r="F64" s="190"/>
      <c r="G64" s="190"/>
      <c r="H64" s="190"/>
      <c r="I64" s="190"/>
      <c r="J64" s="193"/>
      <c r="K64" s="193"/>
      <c r="L64" s="193"/>
      <c r="M64" s="193"/>
      <c r="N64" s="193"/>
      <c r="O64" s="193"/>
      <c r="P64" s="193"/>
      <c r="Q64" s="193"/>
      <c r="R64" s="193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71"/>
      <c r="E65" s="190"/>
      <c r="F65" s="190"/>
      <c r="G65" s="190"/>
      <c r="H65" s="190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88"/>
      <c r="D66" s="190"/>
      <c r="E66" s="171"/>
      <c r="F66" s="190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2"/>
      <c r="C67" s="184"/>
      <c r="D67" s="190"/>
      <c r="E67" s="171"/>
      <c r="F67" s="171"/>
      <c r="G67" s="171"/>
      <c r="H67" s="171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104"/>
      <c r="C68" s="184"/>
      <c r="D68" s="190"/>
      <c r="E68" s="190"/>
      <c r="F68" s="171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83"/>
      <c r="AX68" s="183"/>
      <c r="AY68" s="183"/>
    </row>
    <row r="69" spans="1:51" x14ac:dyDescent="0.25">
      <c r="B69" s="104"/>
      <c r="C69" s="193"/>
      <c r="D69" s="190"/>
      <c r="E69" s="190"/>
      <c r="F69" s="190"/>
      <c r="G69" s="190"/>
      <c r="H69" s="190"/>
      <c r="I69" s="193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B70" s="104"/>
      <c r="C70" s="188"/>
      <c r="D70" s="193"/>
      <c r="E70" s="190"/>
      <c r="F70" s="190"/>
      <c r="G70" s="190"/>
      <c r="H70" s="190"/>
      <c r="I70" s="190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25"/>
      <c r="U70" s="105"/>
      <c r="V70" s="105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83"/>
      <c r="AV70" s="112"/>
      <c r="AW70" s="183"/>
      <c r="AX70" s="183"/>
      <c r="AY70" s="183"/>
    </row>
    <row r="71" spans="1:51" x14ac:dyDescent="0.25">
      <c r="A71" s="113"/>
      <c r="B71" s="104"/>
      <c r="C71" s="184"/>
      <c r="D71" s="193"/>
      <c r="E71" s="190"/>
      <c r="F71" s="190"/>
      <c r="G71" s="190"/>
      <c r="H71" s="190"/>
      <c r="I71" s="114"/>
      <c r="J71" s="114"/>
      <c r="K71" s="114"/>
      <c r="L71" s="114"/>
      <c r="M71" s="114"/>
      <c r="N71" s="114"/>
      <c r="O71" s="115"/>
      <c r="P71" s="109"/>
      <c r="R71" s="112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93"/>
      <c r="C72" s="188"/>
      <c r="D72" s="190"/>
      <c r="E72" s="193"/>
      <c r="F72" s="190"/>
      <c r="G72" s="193"/>
      <c r="H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93"/>
      <c r="C73" s="187"/>
      <c r="D73" s="190"/>
      <c r="E73" s="193"/>
      <c r="F73" s="193"/>
      <c r="G73" s="193"/>
      <c r="H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I77" s="114"/>
      <c r="J77" s="114"/>
      <c r="K77" s="114"/>
      <c r="L77" s="114"/>
      <c r="M77" s="114"/>
      <c r="N77" s="114"/>
      <c r="O77" s="115"/>
      <c r="P77" s="109"/>
      <c r="R77" s="106"/>
      <c r="AS77" s="183"/>
      <c r="AT77" s="183"/>
      <c r="AU77" s="183"/>
      <c r="AV77" s="183"/>
      <c r="AW77" s="183"/>
      <c r="AX77" s="183"/>
      <c r="AY77" s="183"/>
    </row>
    <row r="78" spans="1:51" x14ac:dyDescent="0.25">
      <c r="A78" s="113"/>
      <c r="I78" s="114"/>
      <c r="J78" s="114"/>
      <c r="K78" s="114"/>
      <c r="L78" s="114"/>
      <c r="M78" s="114"/>
      <c r="N78" s="114"/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R82" s="109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15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09"/>
      <c r="Q103" s="109"/>
      <c r="R103" s="109"/>
      <c r="S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Q105" s="109"/>
      <c r="R105" s="109"/>
      <c r="S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06" spans="15:51" x14ac:dyDescent="0.25">
      <c r="O106" s="17"/>
      <c r="P106" s="109"/>
      <c r="T106" s="109"/>
      <c r="U106" s="109"/>
      <c r="AS106" s="183"/>
      <c r="AT106" s="183"/>
      <c r="AU106" s="183"/>
      <c r="AV106" s="183"/>
      <c r="AW106" s="183"/>
      <c r="AX106" s="183"/>
      <c r="AY106" s="183"/>
    </row>
    <row r="118" spans="45:51" x14ac:dyDescent="0.25">
      <c r="AS118" s="183"/>
      <c r="AT118" s="183"/>
      <c r="AU118" s="183"/>
      <c r="AV118" s="183"/>
      <c r="AW118" s="183"/>
      <c r="AX118" s="183"/>
      <c r="AY118" s="183"/>
    </row>
  </sheetData>
  <protectedRanges>
    <protectedRange sqref="N62:R62 B74 S64:T70 B66:B71 S58:T61 N65:R70 T43 T56:T57" name="Range2_12_5_1_1"/>
    <protectedRange sqref="N10 L10 L6 D6 D8 AD8 AF8 O8:U8 AJ8:AR8 AF10 AR11:AR34 L24:N31 G23:G34 N12:N23 N32:N34 N11:AG11 E11:G22 E23:E34 O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2:B73 J63:R64 D70:D71 I68:I69 Z61:Z62 S62:Y63 AA62:AU63 E72:E73 G72:H73 F73" name="Range2_2_1_10_1_1_1_2"/>
    <protectedRange sqref="C69" name="Range2_2_1_10_2_1_1_1"/>
    <protectedRange sqref="N58:R61 G68:H68 D66 F69 E68" name="Range2_12_1_6_1_1"/>
    <protectedRange sqref="D61:D62 I64:I66 I60:M61 G69:H70 G62:H64 E69:E70 F70:F71 F63:F65 E62:E64 J58:M59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1:H61" name="Range2_2_12_1_1_1_1_1"/>
    <protectedRange sqref="C61" name="Range2_1_4_2_1_1_1"/>
    <protectedRange sqref="C63:C64" name="Range2_5_1_1_1"/>
    <protectedRange sqref="E66:E67 F67:F68 G66:H67 I62:I63" name="Range2_2_1_1_1_1"/>
    <protectedRange sqref="D64:D65" name="Range2_1_1_1_1_1_1_1_1"/>
    <protectedRange sqref="AS11:AS15" name="Range1_4_1_1_1_1"/>
    <protectedRange sqref="J11:J15 J26:J34" name="Range1_1_2_1_10_1_1_1_1"/>
    <protectedRange sqref="R77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50:T55" name="Range2_12_5_1_1_3"/>
    <protectedRange sqref="T48:T49" name="Range2_12_5_1_1_2_2"/>
    <protectedRange sqref="S48:S55" name="Range2_12_4_1_1_1_4_2_2_2"/>
    <protectedRange sqref="Q48:R55" name="Range2_12_1_6_1_1_1_2_3_2_1_1_3"/>
    <protectedRange sqref="N48:P55" name="Range2_12_1_2_3_1_1_1_2_3_2_1_1_3"/>
    <protectedRange sqref="K48:M55" name="Range2_2_12_1_4_3_1_1_1_3_3_2_1_1_3"/>
    <protectedRange sqref="J48:J55" name="Range2_2_12_1_4_3_1_1_1_3_2_1_2_2"/>
    <protectedRange sqref="G50:H52" name="Range2_2_12_1_3_1_2_1_1_1_2_1_1_1_1_1_1_2_1_1"/>
    <protectedRange sqref="D50:E52" name="Range2_2_12_1_3_1_2_1_1_1_2_1_1_1_1_3_1_1_1_1"/>
    <protectedRange sqref="F50:F52" name="Range2_2_12_1_3_1_2_1_1_1_3_1_1_1_1_1_3_1_1_1_1"/>
    <protectedRange sqref="I50:I52" name="Range2_2_12_1_4_3_1_1_1_2_1_2_1_1_3_1_1_1_1_1_1"/>
    <protectedRange sqref="T47" name="Range2_12_5_1_1_2_1_1"/>
    <protectedRange sqref="T44" name="Range2_12_5_1_1_3_1_1_1_1_1"/>
    <protectedRange sqref="S44" name="Range2_12_5_1_1_2_3_1_1_1_1_1_1_1"/>
    <protectedRange sqref="Q44:R44" name="Range2_12_1_6_1_1_1_1_2_1_1_1_1_1_1"/>
    <protectedRange sqref="N44:P44" name="Range2_12_1_2_3_1_1_1_1_2_1_1_1_1_1_1"/>
    <protectedRange sqref="I44:M44" name="Range2_2_12_1_4_3_1_1_1_1_2_1_1_1_1_1_1"/>
    <protectedRange sqref="E44:H44 E48:H49" name="Range2_2_12_1_3_1_2_1_1_1_1_2_1_1_1_1_1_1"/>
    <protectedRange sqref="D44 D48:D49" name="Range2_2_12_1_3_1_2_1_1_1_2_1_2_3_1_1_1_1"/>
    <protectedRange sqref="T45" name="Range2_12_5_1_1_2_1_1_1_1_1_1_1"/>
    <protectedRange sqref="S45" name="Range2_12_4_1_1_1_4_2_1_1_1_1_1_1"/>
    <protectedRange sqref="Q45:R45" name="Range2_12_1_6_1_1_1_2_3_2_1_1_1_1_1_1"/>
    <protectedRange sqref="N45:P45" name="Range2_12_1_2_3_1_1_1_2_3_2_1_1_1_1_1_1"/>
    <protectedRange sqref="J45:M45" name="Range2_2_12_1_4_3_1_1_1_3_3_2_1_1_1_1_1_1"/>
    <protectedRange sqref="I45" name="Range2_2_12_1_4_3_1_1_1_2_1_2_2_1_1_1_1_1"/>
    <protectedRange sqref="G45:H45 D45:E45" name="Range2_2_12_1_3_1_2_1_1_1_2_1_3_2_1_1_1_1_1"/>
    <protectedRange sqref="F45" name="Range2_2_12_1_3_1_2_1_1_1_1_1_2_2_1_1_1_1_1"/>
    <protectedRange sqref="T46" name="Range2_12_5_1_1_6_1_1_1_1_1_1_1"/>
    <protectedRange sqref="S46" name="Range2_12_5_1_1_5_3_1_1_1_1_1_1_1"/>
    <protectedRange sqref="Q46:R46" name="Range2_12_1_6_1_1_1_2_3_2_1_1_2_1_1_1_1_1"/>
    <protectedRange sqref="N46:P46" name="Range2_12_1_2_3_1_1_1_2_3_2_1_1_2_1_1_1_1_1"/>
    <protectedRange sqref="J46:M46" name="Range2_2_12_1_4_3_1_1_1_3_3_2_1_1_2_1_1_1_1_1"/>
    <protectedRange sqref="I46" name="Range2_2_12_1_4_3_1_1_1_2_1_2_2_1_2_1_1_1_1_1"/>
    <protectedRange sqref="G46:H46 D46:E46" name="Range2_2_12_1_3_1_2_1_1_1_2_1_3_2_1_2_1_1_1_1_1"/>
    <protectedRange sqref="F46" name="Range2_2_12_1_3_1_2_1_1_1_1_1_2_2_1_2_1_1_1_1_1"/>
    <protectedRange sqref="S47" name="Range2_12_4_1_1_1_4_2_2_1_1"/>
    <protectedRange sqref="Q47:R47" name="Range2_12_1_6_1_1_1_2_3_2_1_1_1_1"/>
    <protectedRange sqref="N47:P47" name="Range2_12_1_2_3_1_1_1_2_3_2_1_1_1_1"/>
    <protectedRange sqref="K47:M47" name="Range2_2_12_1_4_3_1_1_1_3_3_2_1_1_1_1"/>
    <protectedRange sqref="J47" name="Range2_2_12_1_4_3_1_1_1_3_2_1_2_1_1"/>
    <protectedRange sqref="D47:E47" name="Range2_2_12_1_3_1_2_1_1_1_2_1_2_3_2_1_1"/>
    <protectedRange sqref="I47" name="Range2_2_12_1_4_2_1_1_1_4_1_2_1_1_1_2_1_1"/>
    <protectedRange sqref="F47:H47" name="Range2_2_12_1_3_1_1_1_1_1_4_1_2_1_2_1_2_1_1"/>
    <protectedRange sqref="I48:I49" name="Range2_2_12_1_4_2_1_1_1_4_1_2_1_1_1_2_2_1"/>
    <protectedRange sqref="B63:B65" name="Range2_12_5_1_1_2"/>
    <protectedRange sqref="B62" name="Range2_12_5_1_1_2_1_4_1_1_1_2_1_1_1_1_1_1_1"/>
    <protectedRange sqref="I58:I59" name="Range2_2_12_1_7_1_1_2"/>
    <protectedRange sqref="F60:H60" name="Range2_2_12_1_1_1_1_1_1"/>
    <protectedRange sqref="D60:E60" name="Range2_2_12_1_7_1_1_2_1"/>
    <protectedRange sqref="C60" name="Range2_1_1_2_1_1_1"/>
    <protectedRange sqref="B60:B61" name="Range2_12_5_1_1_2_1"/>
    <protectedRange sqref="G59:H59" name="Range2_2_12_1_3_1_2_1_1_1_2_1_1_1_1_1_1_2_1_1_1_1_1_1"/>
    <protectedRange sqref="F59 G58:H58" name="Range2_2_12_1_3_3_1_1_1_2_1_1_1_1_1_1_1_1_1_1_1_1_1"/>
    <protectedRange sqref="F58" name="Range2_2_12_1_3_1_2_1_1_1_3_1_1_1_1_1_3_1_1_1_1_1_1"/>
    <protectedRange sqref="D59" name="Range2_2_12_1_7_1_1_2_1_1"/>
    <protectedRange sqref="E59" name="Range2_2_12_1_1_1_1_1_1_1_1"/>
    <protectedRange sqref="C59" name="Range2_1_4_2_1_1_1_1_1"/>
    <protectedRange sqref="D58:E58" name="Range2_2_12_1_3_1_2_1_1_1_3_1_1_1_1_1_1_1_2_1_1_1_1"/>
    <protectedRange sqref="B59" name="Range2_12_5_1_1_2_1_2_1"/>
    <protectedRange sqref="B58" name="Range2_12_5_1_1_2_1_4_1_1_1_2_1_1_1_1_1_1_1_1_1_1"/>
    <protectedRange sqref="B44:B46" name="Range2_12_5_1_1_1_2_2_1_1_1_1_1_1_1_1_1"/>
    <protectedRange sqref="B47" name="Range2_12_5_1_1_1_3_1_1_1_1_1_1_1_1_1_1"/>
    <protectedRange sqref="I54:I57" name="Range2_2_12_1_7_1_1_2_2"/>
    <protectedRange sqref="I53" name="Range2_2_12_1_4_3_1_1_1_3_3_1_1_3_1_1_1_1_1_1_2"/>
    <protectedRange sqref="E53:H53" name="Range2_2_12_1_3_1_2_1_1_1_1_2_1_1_1_1_1_1_2"/>
    <protectedRange sqref="D53" name="Range2_2_12_1_3_1_2_1_1_1_2_1_2_3_1_1_1_1_1"/>
    <protectedRange sqref="B53" name="Range2_12_5_1_1_1_2_2_1_1_1_1_1_1_1_1_1_1"/>
    <protectedRange sqref="G57:H57" name="Range2_2_12_1_3_1_2_1_1_1_2_1_1_1_1_1_1_2_1_1_1_1_1_1_1"/>
    <protectedRange sqref="F57 G56:H56" name="Range2_2_12_1_3_3_1_1_1_2_1_1_1_1_1_1_1_1_1_1_1_1_1_1"/>
    <protectedRange sqref="G54:H54" name="Range2_2_12_1_3_1_2_1_1_1_2_1_1_1_1_1_1_2_1_1_1_1_1"/>
    <protectedRange sqref="D54:E54" name="Range2_2_12_1_3_1_2_1_1_1_2_1_1_1_1_3_1_1_1_1_1_2_1"/>
    <protectedRange sqref="F56 F54" name="Range2_2_12_1_3_1_2_1_1_1_3_1_1_1_1_1_3_1_1_1_1_1_1_1"/>
    <protectedRange sqref="F55:H55" name="Range2_2_12_1_3_1_2_1_1_1_1_2_1_1_1_1_1_1_1_1_1"/>
    <protectedRange sqref="D57" name="Range2_2_12_1_7_1_1_2_1_1_1"/>
    <protectedRange sqref="E57" name="Range2_2_12_1_1_1_1_1_1_1_1_1"/>
    <protectedRange sqref="C57" name="Range2_1_4_2_1_1_1_1_1_1"/>
    <protectedRange sqref="D56:E56" name="Range2_2_12_1_3_1_2_1_1_1_3_1_1_1_1_1_1_1_2_1_1_1_1_1"/>
    <protectedRange sqref="D55:E55" name="Range2_2_12_1_3_1_2_1_1_1_2_1_1_1_1_3_1_1_1_1_1_1_1_1"/>
    <protectedRange sqref="B57" name="Range2_12_5_1_1_2_1_2"/>
    <protectedRange sqref="B56" name="Range2_12_5_1_1_2_1_4_1_1_1_2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89" priority="9" operator="containsText" text="N/A">
      <formula>NOT(ISERROR(SEARCH("N/A",X11)))</formula>
    </cfRule>
    <cfRule type="cellIs" dxfId="588" priority="27" operator="equal">
      <formula>0</formula>
    </cfRule>
  </conditionalFormatting>
  <conditionalFormatting sqref="X11:AE34">
    <cfRule type="cellIs" dxfId="587" priority="26" operator="greaterThanOrEqual">
      <formula>1185</formula>
    </cfRule>
  </conditionalFormatting>
  <conditionalFormatting sqref="X11:AE34">
    <cfRule type="cellIs" dxfId="586" priority="25" operator="between">
      <formula>0.1</formula>
      <formula>1184</formula>
    </cfRule>
  </conditionalFormatting>
  <conditionalFormatting sqref="X8 AJ11:AO11 AJ15:AL15 AJ12:AN14 AJ16:AJ34 AO12:AO32 AL16:AL30 AM15:AN30 AK17:AK32 AL31:AN34">
    <cfRule type="cellIs" dxfId="585" priority="24" operator="equal">
      <formula>0</formula>
    </cfRule>
  </conditionalFormatting>
  <conditionalFormatting sqref="X8 AJ11:AO11 AJ15:AL15 AJ12:AN14 AJ16:AJ34 AO12:AO32 AL16:AL30 AM15:AN30 AK17:AK32 AL31:AN34">
    <cfRule type="cellIs" dxfId="584" priority="23" operator="greaterThan">
      <formula>1179</formula>
    </cfRule>
  </conditionalFormatting>
  <conditionalFormatting sqref="X8 AJ11:AO11 AJ15:AL15 AJ12:AN14 AJ16:AJ34 AO12:AO32 AL16:AL30 AM15:AN30 AK17:AK32 AL31:AN34">
    <cfRule type="cellIs" dxfId="583" priority="22" operator="greaterThan">
      <formula>99</formula>
    </cfRule>
  </conditionalFormatting>
  <conditionalFormatting sqref="X8 AJ11:AO11 AJ15:AL15 AJ12:AN14 AJ16:AJ34 AO12:AO32 AL16:AL30 AM15:AN30 AK17:AK32 AL31:AN34">
    <cfRule type="cellIs" dxfId="582" priority="21" operator="greaterThan">
      <formula>0.99</formula>
    </cfRule>
  </conditionalFormatting>
  <conditionalFormatting sqref="AB8">
    <cfRule type="cellIs" dxfId="581" priority="20" operator="equal">
      <formula>0</formula>
    </cfRule>
  </conditionalFormatting>
  <conditionalFormatting sqref="AB8">
    <cfRule type="cellIs" dxfId="580" priority="19" operator="greaterThan">
      <formula>1179</formula>
    </cfRule>
  </conditionalFormatting>
  <conditionalFormatting sqref="AB8">
    <cfRule type="cellIs" dxfId="579" priority="18" operator="greaterThan">
      <formula>99</formula>
    </cfRule>
  </conditionalFormatting>
  <conditionalFormatting sqref="AB8">
    <cfRule type="cellIs" dxfId="578" priority="17" operator="greaterThan">
      <formula>0.99</formula>
    </cfRule>
  </conditionalFormatting>
  <conditionalFormatting sqref="AQ11:AQ34 AK33 AK16 AO33:AO34">
    <cfRule type="cellIs" dxfId="577" priority="16" operator="equal">
      <formula>0</formula>
    </cfRule>
  </conditionalFormatting>
  <conditionalFormatting sqref="AQ11:AQ34 AK33 AK16 AO33:AO34">
    <cfRule type="cellIs" dxfId="576" priority="15" operator="greaterThan">
      <formula>1179</formula>
    </cfRule>
  </conditionalFormatting>
  <conditionalFormatting sqref="AQ11:AQ34 AK33 AK16 AO33:AO34">
    <cfRule type="cellIs" dxfId="575" priority="14" operator="greaterThan">
      <formula>99</formula>
    </cfRule>
  </conditionalFormatting>
  <conditionalFormatting sqref="AQ11:AQ34 AK33 AK16 AO33:AO34">
    <cfRule type="cellIs" dxfId="574" priority="13" operator="greaterThan">
      <formula>0.99</formula>
    </cfRule>
  </conditionalFormatting>
  <conditionalFormatting sqref="AI11:AI34">
    <cfRule type="cellIs" dxfId="573" priority="12" operator="greaterThan">
      <formula>$AI$8</formula>
    </cfRule>
  </conditionalFormatting>
  <conditionalFormatting sqref="AH11:AH34">
    <cfRule type="cellIs" dxfId="572" priority="10" operator="greaterThan">
      <formula>$AH$8</formula>
    </cfRule>
    <cfRule type="cellIs" dxfId="571" priority="11" operator="greaterThan">
      <formula>$AH$8</formula>
    </cfRule>
  </conditionalFormatting>
  <conditionalFormatting sqref="AP11:AP34">
    <cfRule type="cellIs" dxfId="570" priority="8" operator="equal">
      <formula>0</formula>
    </cfRule>
  </conditionalFormatting>
  <conditionalFormatting sqref="AP11:AP34">
    <cfRule type="cellIs" dxfId="569" priority="7" operator="greaterThan">
      <formula>1179</formula>
    </cfRule>
  </conditionalFormatting>
  <conditionalFormatting sqref="AP11:AP34">
    <cfRule type="cellIs" dxfId="568" priority="6" operator="greaterThan">
      <formula>99</formula>
    </cfRule>
  </conditionalFormatting>
  <conditionalFormatting sqref="AP11:AP34">
    <cfRule type="cellIs" dxfId="567" priority="5" operator="greaterThan">
      <formula>0.99</formula>
    </cfRule>
  </conditionalFormatting>
  <conditionalFormatting sqref="AK34">
    <cfRule type="cellIs" dxfId="566" priority="4" operator="equal">
      <formula>0</formula>
    </cfRule>
  </conditionalFormatting>
  <conditionalFormatting sqref="AK34">
    <cfRule type="cellIs" dxfId="565" priority="3" operator="greaterThan">
      <formula>1179</formula>
    </cfRule>
  </conditionalFormatting>
  <conditionalFormatting sqref="AK34">
    <cfRule type="cellIs" dxfId="564" priority="2" operator="greaterThan">
      <formula>99</formula>
    </cfRule>
  </conditionalFormatting>
  <conditionalFormatting sqref="AK34">
    <cfRule type="cellIs" dxfId="56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9"/>
  <sheetViews>
    <sheetView showGridLines="0" topLeftCell="A41" zoomScaleNormal="100" workbookViewId="0">
      <selection activeCell="H58" sqref="H58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140625" style="183"/>
    <col min="17" max="18" width="9.140625" style="183" customWidth="1"/>
    <col min="19" max="32" width="9.140625" style="183"/>
    <col min="33" max="33" width="10.42578125" style="183" bestFit="1" customWidth="1"/>
    <col min="34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202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139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/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95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99" t="s">
        <v>10</v>
      </c>
      <c r="I7" s="198" t="s">
        <v>11</v>
      </c>
      <c r="J7" s="198" t="s">
        <v>12</v>
      </c>
      <c r="K7" s="198" t="s">
        <v>13</v>
      </c>
      <c r="L7" s="17"/>
      <c r="M7" s="17"/>
      <c r="N7" s="17"/>
      <c r="O7" s="19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98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98" t="s">
        <v>22</v>
      </c>
      <c r="AG7" s="198" t="s">
        <v>23</v>
      </c>
      <c r="AH7" s="198" t="s">
        <v>24</v>
      </c>
      <c r="AI7" s="198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98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41984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25558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98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96" t="s">
        <v>51</v>
      </c>
      <c r="V9" s="196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94" t="s">
        <v>55</v>
      </c>
      <c r="AG9" s="194" t="s">
        <v>56</v>
      </c>
      <c r="AH9" s="239" t="s">
        <v>57</v>
      </c>
      <c r="AI9" s="254" t="s">
        <v>58</v>
      </c>
      <c r="AJ9" s="196" t="s">
        <v>59</v>
      </c>
      <c r="AK9" s="196" t="s">
        <v>60</v>
      </c>
      <c r="AL9" s="196" t="s">
        <v>61</v>
      </c>
      <c r="AM9" s="196" t="s">
        <v>62</v>
      </c>
      <c r="AN9" s="196" t="s">
        <v>63</v>
      </c>
      <c r="AO9" s="196" t="s">
        <v>64</v>
      </c>
      <c r="AP9" s="196" t="s">
        <v>65</v>
      </c>
      <c r="AQ9" s="256" t="s">
        <v>66</v>
      </c>
      <c r="AR9" s="196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96" t="s">
        <v>72</v>
      </c>
      <c r="C10" s="196" t="s">
        <v>73</v>
      </c>
      <c r="D10" s="196" t="s">
        <v>74</v>
      </c>
      <c r="E10" s="196" t="s">
        <v>75</v>
      </c>
      <c r="F10" s="196" t="s">
        <v>74</v>
      </c>
      <c r="G10" s="196" t="s">
        <v>75</v>
      </c>
      <c r="H10" s="265"/>
      <c r="I10" s="196" t="s">
        <v>75</v>
      </c>
      <c r="J10" s="196" t="s">
        <v>75</v>
      </c>
      <c r="K10" s="196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10'!Q34</f>
        <v>17263632</v>
      </c>
      <c r="R10" s="247"/>
      <c r="S10" s="248"/>
      <c r="T10" s="249"/>
      <c r="U10" s="196" t="s">
        <v>75</v>
      </c>
      <c r="V10" s="196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10'!AG34</f>
        <v>33071038</v>
      </c>
      <c r="AH10" s="239"/>
      <c r="AI10" s="255"/>
      <c r="AJ10" s="196" t="s">
        <v>84</v>
      </c>
      <c r="AK10" s="196" t="s">
        <v>84</v>
      </c>
      <c r="AL10" s="196" t="s">
        <v>84</v>
      </c>
      <c r="AM10" s="196" t="s">
        <v>84</v>
      </c>
      <c r="AN10" s="196" t="s">
        <v>84</v>
      </c>
      <c r="AO10" s="196" t="s">
        <v>84</v>
      </c>
      <c r="AP10" s="5">
        <f>'DEC 10'!AP34</f>
        <v>7294425</v>
      </c>
      <c r="AQ10" s="257"/>
      <c r="AR10" s="197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9</v>
      </c>
      <c r="E11" s="47">
        <f>D11/1.42</f>
        <v>6.3380281690140849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123</v>
      </c>
      <c r="P11" s="52">
        <v>88</v>
      </c>
      <c r="Q11" s="52">
        <v>17267398</v>
      </c>
      <c r="R11" s="53">
        <f>Q11-Q10</f>
        <v>3766</v>
      </c>
      <c r="S11" s="54">
        <f>R11*24/1000</f>
        <v>90.384</v>
      </c>
      <c r="T11" s="54">
        <f>R11/1000</f>
        <v>3.766</v>
      </c>
      <c r="U11" s="55">
        <v>4.5</v>
      </c>
      <c r="V11" s="55">
        <f t="shared" ref="V11:V34" si="0">U11</f>
        <v>4.5</v>
      </c>
      <c r="W11" s="174" t="s">
        <v>130</v>
      </c>
      <c r="X11" s="173">
        <v>0</v>
      </c>
      <c r="Y11" s="173">
        <v>0</v>
      </c>
      <c r="Z11" s="173">
        <v>1020</v>
      </c>
      <c r="AA11" s="173">
        <v>0</v>
      </c>
      <c r="AB11" s="173">
        <v>1109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33071690</v>
      </c>
      <c r="AH11" s="58">
        <f>IF(ISBLANK(AG11),"-",AG11-AG10)</f>
        <v>652</v>
      </c>
      <c r="AI11" s="59">
        <f>AH11/T11</f>
        <v>173.12798725438131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7295669</v>
      </c>
      <c r="AQ11" s="173">
        <f t="shared" ref="AQ11:AQ34" si="1">AP11-AP10</f>
        <v>1244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11</v>
      </c>
      <c r="E12" s="47">
        <f t="shared" ref="E12:E34" si="2">D12/1.42</f>
        <v>7.746478873239437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127</v>
      </c>
      <c r="P12" s="52">
        <v>89</v>
      </c>
      <c r="Q12" s="52">
        <v>17271299</v>
      </c>
      <c r="R12" s="53">
        <f t="shared" ref="R12:R34" si="5">Q12-Q11</f>
        <v>3901</v>
      </c>
      <c r="S12" s="54">
        <f t="shared" ref="S12:S34" si="6">R12*24/1000</f>
        <v>93.623999999999995</v>
      </c>
      <c r="T12" s="54">
        <f t="shared" ref="T12:T34" si="7">R12/1000</f>
        <v>3.9009999999999998</v>
      </c>
      <c r="U12" s="55">
        <v>5.9</v>
      </c>
      <c r="V12" s="55">
        <f t="shared" si="0"/>
        <v>5.9</v>
      </c>
      <c r="W12" s="174" t="s">
        <v>130</v>
      </c>
      <c r="X12" s="173">
        <v>0</v>
      </c>
      <c r="Y12" s="173">
        <v>0</v>
      </c>
      <c r="Z12" s="173">
        <v>1013</v>
      </c>
      <c r="AA12" s="173">
        <v>0</v>
      </c>
      <c r="AB12" s="173">
        <v>1079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33072320</v>
      </c>
      <c r="AH12" s="58">
        <f>IF(ISBLANK(AG12),"-",AG12-AG11)</f>
        <v>630</v>
      </c>
      <c r="AI12" s="59">
        <f t="shared" ref="AI12:AI34" si="8">AH12/T12</f>
        <v>161.497052037939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7296899</v>
      </c>
      <c r="AQ12" s="173">
        <f t="shared" si="1"/>
        <v>1230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12</v>
      </c>
      <c r="E13" s="47">
        <f t="shared" si="2"/>
        <v>8.4507042253521139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120</v>
      </c>
      <c r="P13" s="52">
        <v>85</v>
      </c>
      <c r="Q13" s="52">
        <v>17275214</v>
      </c>
      <c r="R13" s="53">
        <f t="shared" si="5"/>
        <v>3915</v>
      </c>
      <c r="S13" s="54">
        <f t="shared" si="6"/>
        <v>93.96</v>
      </c>
      <c r="T13" s="54">
        <f t="shared" si="7"/>
        <v>3.915</v>
      </c>
      <c r="U13" s="55">
        <v>8.3000000000000007</v>
      </c>
      <c r="V13" s="55">
        <f t="shared" si="0"/>
        <v>8.3000000000000007</v>
      </c>
      <c r="W13" s="174" t="s">
        <v>130</v>
      </c>
      <c r="X13" s="173">
        <v>0</v>
      </c>
      <c r="Y13" s="173">
        <v>0</v>
      </c>
      <c r="Z13" s="173">
        <v>981</v>
      </c>
      <c r="AA13" s="173">
        <v>0</v>
      </c>
      <c r="AB13" s="173">
        <v>1079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33072930</v>
      </c>
      <c r="AH13" s="58">
        <f>IF(ISBLANK(AG13),"-",AG13-AG12)</f>
        <v>610</v>
      </c>
      <c r="AI13" s="59">
        <f t="shared" si="8"/>
        <v>155.81098339719028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7298139</v>
      </c>
      <c r="AQ13" s="173">
        <f t="shared" si="1"/>
        <v>1240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15</v>
      </c>
      <c r="E14" s="47">
        <f t="shared" si="2"/>
        <v>10.563380281690142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111</v>
      </c>
      <c r="P14" s="52">
        <v>84</v>
      </c>
      <c r="Q14" s="52">
        <v>17279145</v>
      </c>
      <c r="R14" s="53">
        <f t="shared" si="5"/>
        <v>3931</v>
      </c>
      <c r="S14" s="54">
        <f t="shared" si="6"/>
        <v>94.343999999999994</v>
      </c>
      <c r="T14" s="54">
        <f t="shared" si="7"/>
        <v>3.931</v>
      </c>
      <c r="U14" s="55">
        <v>9.1999999999999993</v>
      </c>
      <c r="V14" s="55">
        <f t="shared" si="0"/>
        <v>9.1999999999999993</v>
      </c>
      <c r="W14" s="174" t="s">
        <v>130</v>
      </c>
      <c r="X14" s="173">
        <v>0</v>
      </c>
      <c r="Y14" s="173">
        <v>0</v>
      </c>
      <c r="Z14" s="173">
        <v>944</v>
      </c>
      <c r="AA14" s="173">
        <v>0</v>
      </c>
      <c r="AB14" s="173">
        <v>1080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33073558</v>
      </c>
      <c r="AH14" s="58">
        <f t="shared" ref="AH14:AH34" si="9">IF(ISBLANK(AG14),"-",AG14-AG13)</f>
        <v>628</v>
      </c>
      <c r="AI14" s="59">
        <f t="shared" si="8"/>
        <v>159.75578733146781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7299361</v>
      </c>
      <c r="AQ14" s="173">
        <f t="shared" si="1"/>
        <v>1222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17</v>
      </c>
      <c r="E15" s="47">
        <f t="shared" si="2"/>
        <v>11.971830985915494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107</v>
      </c>
      <c r="P15" s="52">
        <v>99</v>
      </c>
      <c r="Q15" s="52">
        <v>17283087</v>
      </c>
      <c r="R15" s="53">
        <f t="shared" si="5"/>
        <v>3942</v>
      </c>
      <c r="S15" s="54">
        <f t="shared" si="6"/>
        <v>94.608000000000004</v>
      </c>
      <c r="T15" s="54">
        <f t="shared" si="7"/>
        <v>3.9420000000000002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1090</v>
      </c>
      <c r="AA15" s="173">
        <v>0</v>
      </c>
      <c r="AB15" s="173">
        <v>1080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33074192</v>
      </c>
      <c r="AH15" s="58">
        <f t="shared" si="9"/>
        <v>634</v>
      </c>
      <c r="AI15" s="59">
        <f t="shared" si="8"/>
        <v>160.83206494165398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0.4</v>
      </c>
      <c r="AP15" s="173">
        <v>7300579</v>
      </c>
      <c r="AQ15" s="173">
        <f t="shared" si="1"/>
        <v>1218</v>
      </c>
      <c r="AR15" s="61"/>
      <c r="AS15" s="62" t="s">
        <v>113</v>
      </c>
      <c r="AV15" s="44" t="s">
        <v>98</v>
      </c>
      <c r="AW15" s="44" t="s">
        <v>99</v>
      </c>
      <c r="AY15" s="108" t="s">
        <v>159</v>
      </c>
    </row>
    <row r="16" spans="2:51" x14ac:dyDescent="0.25">
      <c r="B16" s="45">
        <v>2.2083333333333299</v>
      </c>
      <c r="C16" s="45">
        <v>0.25</v>
      </c>
      <c r="D16" s="46">
        <v>10</v>
      </c>
      <c r="E16" s="47">
        <f t="shared" si="2"/>
        <v>7.042253521126761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120</v>
      </c>
      <c r="P16" s="52">
        <v>117</v>
      </c>
      <c r="Q16" s="52">
        <v>17286452</v>
      </c>
      <c r="R16" s="53">
        <f t="shared" si="5"/>
        <v>3365</v>
      </c>
      <c r="S16" s="54">
        <f t="shared" si="6"/>
        <v>80.760000000000005</v>
      </c>
      <c r="T16" s="54">
        <f t="shared" si="7"/>
        <v>3.3650000000000002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1142</v>
      </c>
      <c r="AA16" s="173">
        <v>0</v>
      </c>
      <c r="AB16" s="173">
        <v>1170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33074746</v>
      </c>
      <c r="AH16" s="58">
        <f t="shared" si="9"/>
        <v>554</v>
      </c>
      <c r="AI16" s="59">
        <f t="shared" si="8"/>
        <v>164.63595839524515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7300579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7</v>
      </c>
      <c r="E17" s="47">
        <f t="shared" si="2"/>
        <v>4.9295774647887329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135</v>
      </c>
      <c r="P17" s="52">
        <v>145</v>
      </c>
      <c r="Q17" s="52">
        <v>17292279</v>
      </c>
      <c r="R17" s="53">
        <f t="shared" si="5"/>
        <v>5827</v>
      </c>
      <c r="S17" s="54">
        <f t="shared" si="6"/>
        <v>139.84800000000001</v>
      </c>
      <c r="T17" s="54">
        <f t="shared" si="7"/>
        <v>5.827</v>
      </c>
      <c r="U17" s="55">
        <v>9.1999999999999993</v>
      </c>
      <c r="V17" s="55">
        <f t="shared" si="0"/>
        <v>9.1999999999999993</v>
      </c>
      <c r="W17" s="174" t="s">
        <v>147</v>
      </c>
      <c r="X17" s="173">
        <v>0</v>
      </c>
      <c r="Y17" s="173">
        <v>1036</v>
      </c>
      <c r="Z17" s="173">
        <v>1196</v>
      </c>
      <c r="AA17" s="173">
        <v>1185</v>
      </c>
      <c r="AB17" s="173">
        <v>1198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33076044</v>
      </c>
      <c r="AH17" s="58">
        <f t="shared" si="9"/>
        <v>1298</v>
      </c>
      <c r="AI17" s="59">
        <f t="shared" si="8"/>
        <v>222.75613523253818</v>
      </c>
      <c r="AJ17" s="170">
        <v>0</v>
      </c>
      <c r="AK17" s="170">
        <v>1</v>
      </c>
      <c r="AL17" s="170">
        <v>1</v>
      </c>
      <c r="AM17" s="170">
        <v>1</v>
      </c>
      <c r="AN17" s="170">
        <v>1</v>
      </c>
      <c r="AO17" s="170">
        <v>0</v>
      </c>
      <c r="AP17" s="173">
        <v>7300579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7</v>
      </c>
      <c r="E18" s="47">
        <f t="shared" si="2"/>
        <v>4.9295774647887329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137</v>
      </c>
      <c r="P18" s="52">
        <v>147</v>
      </c>
      <c r="Q18" s="52">
        <v>17298427</v>
      </c>
      <c r="R18" s="53">
        <f t="shared" si="5"/>
        <v>6148</v>
      </c>
      <c r="S18" s="54">
        <f t="shared" si="6"/>
        <v>147.55199999999999</v>
      </c>
      <c r="T18" s="54">
        <f t="shared" si="7"/>
        <v>6.1479999999999997</v>
      </c>
      <c r="U18" s="55">
        <v>8.5</v>
      </c>
      <c r="V18" s="55">
        <f t="shared" si="0"/>
        <v>8.5</v>
      </c>
      <c r="W18" s="174" t="s">
        <v>147</v>
      </c>
      <c r="X18" s="173">
        <v>0</v>
      </c>
      <c r="Y18" s="173">
        <v>1108</v>
      </c>
      <c r="Z18" s="173">
        <v>1196</v>
      </c>
      <c r="AA18" s="173">
        <v>1185</v>
      </c>
      <c r="AB18" s="173">
        <v>1198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33077453</v>
      </c>
      <c r="AH18" s="58">
        <f t="shared" si="9"/>
        <v>1409</v>
      </c>
      <c r="AI18" s="59">
        <f t="shared" si="8"/>
        <v>229.18022121014965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173">
        <v>7300579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7</v>
      </c>
      <c r="E19" s="47">
        <f t="shared" si="2"/>
        <v>4.9295774647887329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133</v>
      </c>
      <c r="P19" s="52">
        <v>151</v>
      </c>
      <c r="Q19" s="52">
        <v>17304579</v>
      </c>
      <c r="R19" s="53">
        <f t="shared" si="5"/>
        <v>6152</v>
      </c>
      <c r="S19" s="54">
        <f t="shared" si="6"/>
        <v>147.648</v>
      </c>
      <c r="T19" s="54">
        <f t="shared" si="7"/>
        <v>6.1520000000000001</v>
      </c>
      <c r="U19" s="55">
        <v>7.4</v>
      </c>
      <c r="V19" s="55">
        <f t="shared" si="0"/>
        <v>7.4</v>
      </c>
      <c r="W19" s="174" t="s">
        <v>147</v>
      </c>
      <c r="X19" s="173">
        <v>0</v>
      </c>
      <c r="Y19" s="173">
        <v>1179</v>
      </c>
      <c r="Z19" s="173">
        <v>1196</v>
      </c>
      <c r="AA19" s="173">
        <v>1185</v>
      </c>
      <c r="AB19" s="173">
        <v>1198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33078874</v>
      </c>
      <c r="AH19" s="58">
        <f t="shared" si="9"/>
        <v>1421</v>
      </c>
      <c r="AI19" s="59">
        <f t="shared" si="8"/>
        <v>230.9817945383615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7300579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6</v>
      </c>
      <c r="E20" s="47">
        <f t="shared" si="2"/>
        <v>4.2253521126760569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136</v>
      </c>
      <c r="P20" s="52">
        <v>150</v>
      </c>
      <c r="Q20" s="52">
        <v>17310755</v>
      </c>
      <c r="R20" s="53">
        <f t="shared" si="5"/>
        <v>6176</v>
      </c>
      <c r="S20" s="54">
        <f t="shared" si="6"/>
        <v>148.22399999999999</v>
      </c>
      <c r="T20" s="54">
        <f t="shared" si="7"/>
        <v>6.1760000000000002</v>
      </c>
      <c r="U20" s="55">
        <v>6.3</v>
      </c>
      <c r="V20" s="55">
        <v>9</v>
      </c>
      <c r="W20" s="174" t="s">
        <v>147</v>
      </c>
      <c r="X20" s="173">
        <v>0</v>
      </c>
      <c r="Y20" s="173">
        <v>1177</v>
      </c>
      <c r="Z20" s="173">
        <v>1196</v>
      </c>
      <c r="AA20" s="173">
        <v>1185</v>
      </c>
      <c r="AB20" s="173">
        <v>1198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33080303</v>
      </c>
      <c r="AH20" s="58">
        <f t="shared" si="9"/>
        <v>1429</v>
      </c>
      <c r="AI20" s="59">
        <f t="shared" si="8"/>
        <v>231.37953367875647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7300579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6</v>
      </c>
      <c r="E21" s="47">
        <f t="shared" si="2"/>
        <v>4.2253521126760569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128</v>
      </c>
      <c r="P21" s="52">
        <v>148</v>
      </c>
      <c r="Q21" s="52">
        <v>17316962</v>
      </c>
      <c r="R21" s="53">
        <f>Q21-Q20</f>
        <v>6207</v>
      </c>
      <c r="S21" s="54">
        <f t="shared" si="6"/>
        <v>148.96799999999999</v>
      </c>
      <c r="T21" s="54">
        <f t="shared" si="7"/>
        <v>6.2069999999999999</v>
      </c>
      <c r="U21" s="55">
        <v>5.5</v>
      </c>
      <c r="V21" s="55">
        <v>8.5</v>
      </c>
      <c r="W21" s="174" t="s">
        <v>147</v>
      </c>
      <c r="X21" s="173">
        <v>0</v>
      </c>
      <c r="Y21" s="173">
        <v>1188</v>
      </c>
      <c r="Z21" s="173">
        <v>1196</v>
      </c>
      <c r="AA21" s="173">
        <v>1185</v>
      </c>
      <c r="AB21" s="173">
        <v>1198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33081752</v>
      </c>
      <c r="AH21" s="58">
        <f t="shared" si="9"/>
        <v>1449</v>
      </c>
      <c r="AI21" s="59">
        <f t="shared" si="8"/>
        <v>233.44610923151282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7300579</v>
      </c>
      <c r="AQ21" s="173">
        <f t="shared" si="1"/>
        <v>0</v>
      </c>
      <c r="AR21" s="61"/>
      <c r="AS21" s="62" t="s">
        <v>101</v>
      </c>
      <c r="AV21" s="66" t="s">
        <v>110</v>
      </c>
      <c r="AY21" s="112"/>
    </row>
    <row r="22" spans="1:51" x14ac:dyDescent="0.25">
      <c r="B22" s="45">
        <v>2.4583333333333299</v>
      </c>
      <c r="C22" s="45">
        <v>0.5</v>
      </c>
      <c r="D22" s="46">
        <v>6</v>
      </c>
      <c r="E22" s="47">
        <f t="shared" si="2"/>
        <v>4.2253521126760569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131</v>
      </c>
      <c r="P22" s="52">
        <v>146</v>
      </c>
      <c r="Q22" s="52">
        <v>17323086</v>
      </c>
      <c r="R22" s="53">
        <f t="shared" si="5"/>
        <v>6124</v>
      </c>
      <c r="S22" s="54">
        <f t="shared" si="6"/>
        <v>146.976</v>
      </c>
      <c r="T22" s="54">
        <f t="shared" si="7"/>
        <v>6.1239999999999997</v>
      </c>
      <c r="U22" s="55">
        <v>4.5999999999999996</v>
      </c>
      <c r="V22" s="55">
        <f t="shared" si="0"/>
        <v>4.5999999999999996</v>
      </c>
      <c r="W22" s="174" t="s">
        <v>147</v>
      </c>
      <c r="X22" s="173">
        <v>0</v>
      </c>
      <c r="Y22" s="173">
        <v>1167</v>
      </c>
      <c r="Z22" s="173">
        <v>1196</v>
      </c>
      <c r="AA22" s="173">
        <v>1185</v>
      </c>
      <c r="AB22" s="173">
        <v>1198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33083184</v>
      </c>
      <c r="AH22" s="58">
        <f t="shared" si="9"/>
        <v>1432</v>
      </c>
      <c r="AI22" s="59">
        <f t="shared" si="8"/>
        <v>233.83409536250818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7300579</v>
      </c>
      <c r="AQ22" s="173">
        <f t="shared" si="1"/>
        <v>0</v>
      </c>
      <c r="AR22" s="61"/>
      <c r="AS22" s="62" t="s">
        <v>101</v>
      </c>
      <c r="AV22" s="67" t="s">
        <v>111</v>
      </c>
      <c r="AW22" s="68" t="s">
        <v>112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136</v>
      </c>
      <c r="P23" s="52">
        <v>144</v>
      </c>
      <c r="Q23" s="52">
        <v>17328908</v>
      </c>
      <c r="R23" s="53">
        <f t="shared" si="5"/>
        <v>5822</v>
      </c>
      <c r="S23" s="54">
        <f t="shared" si="6"/>
        <v>139.72800000000001</v>
      </c>
      <c r="T23" s="54">
        <f t="shared" si="7"/>
        <v>5.8220000000000001</v>
      </c>
      <c r="U23" s="55">
        <v>4</v>
      </c>
      <c r="V23" s="55">
        <f t="shared" si="0"/>
        <v>4</v>
      </c>
      <c r="W23" s="174" t="s">
        <v>147</v>
      </c>
      <c r="X23" s="173">
        <v>0</v>
      </c>
      <c r="Y23" s="173">
        <v>1042</v>
      </c>
      <c r="Z23" s="173">
        <v>1196</v>
      </c>
      <c r="AA23" s="173">
        <v>1185</v>
      </c>
      <c r="AB23" s="173">
        <v>1198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33084548</v>
      </c>
      <c r="AH23" s="58">
        <f t="shared" si="9"/>
        <v>1364</v>
      </c>
      <c r="AI23" s="59">
        <f t="shared" si="8"/>
        <v>234.2837512882171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7300579</v>
      </c>
      <c r="AQ23" s="173">
        <f t="shared" si="1"/>
        <v>0</v>
      </c>
      <c r="AR23" s="61"/>
      <c r="AS23" s="62" t="s">
        <v>113</v>
      </c>
      <c r="AT23" s="64"/>
      <c r="AV23" s="69" t="s">
        <v>29</v>
      </c>
      <c r="AW23" s="69">
        <v>14.7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6</v>
      </c>
      <c r="E24" s="47">
        <f t="shared" si="2"/>
        <v>4.2253521126760569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136</v>
      </c>
      <c r="P24" s="52">
        <v>138</v>
      </c>
      <c r="Q24" s="52">
        <v>17334705</v>
      </c>
      <c r="R24" s="53">
        <f t="shared" si="5"/>
        <v>5797</v>
      </c>
      <c r="S24" s="54">
        <f t="shared" si="6"/>
        <v>139.12799999999999</v>
      </c>
      <c r="T24" s="54">
        <f t="shared" si="7"/>
        <v>5.7969999999999997</v>
      </c>
      <c r="U24" s="55">
        <v>3.7</v>
      </c>
      <c r="V24" s="55">
        <f t="shared" si="0"/>
        <v>3.7</v>
      </c>
      <c r="W24" s="174" t="s">
        <v>147</v>
      </c>
      <c r="X24" s="173">
        <v>0</v>
      </c>
      <c r="Y24" s="173">
        <v>1038</v>
      </c>
      <c r="Z24" s="173">
        <v>1196</v>
      </c>
      <c r="AA24" s="173">
        <v>1185</v>
      </c>
      <c r="AB24" s="173">
        <v>1198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33085886</v>
      </c>
      <c r="AH24" s="58">
        <f t="shared" si="9"/>
        <v>1338</v>
      </c>
      <c r="AI24" s="59">
        <f t="shared" si="8"/>
        <v>230.80903915818527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7300579</v>
      </c>
      <c r="AQ24" s="173">
        <f t="shared" si="1"/>
        <v>0</v>
      </c>
      <c r="AR24" s="63"/>
      <c r="AS24" s="62" t="s">
        <v>113</v>
      </c>
      <c r="AV24" s="69" t="s">
        <v>74</v>
      </c>
      <c r="AW24" s="69">
        <v>10.36</v>
      </c>
      <c r="AY24" s="112"/>
    </row>
    <row r="25" spans="1:51" x14ac:dyDescent="0.25">
      <c r="B25" s="45">
        <v>2.5833333333333299</v>
      </c>
      <c r="C25" s="45">
        <v>0.625</v>
      </c>
      <c r="D25" s="46">
        <v>5</v>
      </c>
      <c r="E25" s="47">
        <f t="shared" si="2"/>
        <v>3.5211267605633805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135</v>
      </c>
      <c r="P25" s="52">
        <v>134</v>
      </c>
      <c r="Q25" s="52">
        <v>17340478</v>
      </c>
      <c r="R25" s="53">
        <f t="shared" si="5"/>
        <v>5773</v>
      </c>
      <c r="S25" s="54">
        <f t="shared" si="6"/>
        <v>138.55199999999999</v>
      </c>
      <c r="T25" s="54">
        <f t="shared" si="7"/>
        <v>5.7729999999999997</v>
      </c>
      <c r="U25" s="55">
        <v>3.5</v>
      </c>
      <c r="V25" s="55">
        <f t="shared" si="0"/>
        <v>3.5</v>
      </c>
      <c r="W25" s="174" t="s">
        <v>147</v>
      </c>
      <c r="X25" s="173">
        <v>0</v>
      </c>
      <c r="Y25" s="173">
        <v>1016</v>
      </c>
      <c r="Z25" s="173">
        <v>1196</v>
      </c>
      <c r="AA25" s="173">
        <v>1185</v>
      </c>
      <c r="AB25" s="173">
        <v>1198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33087198</v>
      </c>
      <c r="AH25" s="58">
        <f t="shared" si="9"/>
        <v>1312</v>
      </c>
      <c r="AI25" s="59">
        <f t="shared" si="8"/>
        <v>227.26485362896241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7300579</v>
      </c>
      <c r="AQ25" s="173">
        <f t="shared" si="1"/>
        <v>0</v>
      </c>
      <c r="AR25" s="61"/>
      <c r="AS25" s="62" t="s">
        <v>113</v>
      </c>
      <c r="AV25" s="69" t="s">
        <v>114</v>
      </c>
      <c r="AW25" s="69">
        <v>1.01325</v>
      </c>
      <c r="AY25" s="112"/>
    </row>
    <row r="26" spans="1:51" x14ac:dyDescent="0.25">
      <c r="B26" s="45">
        <v>2.625</v>
      </c>
      <c r="C26" s="45">
        <v>0.66666666666666696</v>
      </c>
      <c r="D26" s="46">
        <v>5</v>
      </c>
      <c r="E26" s="47">
        <f t="shared" si="2"/>
        <v>3.5211267605633805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135</v>
      </c>
      <c r="P26" s="52">
        <v>130</v>
      </c>
      <c r="Q26" s="52">
        <v>17346057</v>
      </c>
      <c r="R26" s="53">
        <f t="shared" si="5"/>
        <v>5579</v>
      </c>
      <c r="S26" s="54">
        <f t="shared" si="6"/>
        <v>133.89599999999999</v>
      </c>
      <c r="T26" s="54">
        <f t="shared" si="7"/>
        <v>5.5789999999999997</v>
      </c>
      <c r="U26" s="55">
        <v>3.4</v>
      </c>
      <c r="V26" s="55">
        <f t="shared" si="0"/>
        <v>3.4</v>
      </c>
      <c r="W26" s="174" t="s">
        <v>147</v>
      </c>
      <c r="X26" s="173">
        <v>0</v>
      </c>
      <c r="Y26" s="173">
        <v>1014</v>
      </c>
      <c r="Z26" s="173">
        <v>1196</v>
      </c>
      <c r="AA26" s="173">
        <v>1185</v>
      </c>
      <c r="AB26" s="173">
        <v>1198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33088502</v>
      </c>
      <c r="AH26" s="58">
        <f t="shared" si="9"/>
        <v>1304</v>
      </c>
      <c r="AI26" s="59">
        <f t="shared" si="8"/>
        <v>233.73364402222623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7300579</v>
      </c>
      <c r="AQ26" s="173">
        <f t="shared" si="1"/>
        <v>0</v>
      </c>
      <c r="AR26" s="61"/>
      <c r="AS26" s="62" t="s">
        <v>113</v>
      </c>
      <c r="AV26" s="69" t="s">
        <v>115</v>
      </c>
      <c r="AW26" s="69">
        <v>1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136</v>
      </c>
      <c r="P27" s="52">
        <v>138</v>
      </c>
      <c r="Q27" s="52">
        <v>17351658</v>
      </c>
      <c r="R27" s="53">
        <f t="shared" si="5"/>
        <v>5601</v>
      </c>
      <c r="S27" s="54">
        <f t="shared" si="6"/>
        <v>134.42400000000001</v>
      </c>
      <c r="T27" s="54">
        <f t="shared" si="7"/>
        <v>5.601</v>
      </c>
      <c r="U27" s="55">
        <v>3.2</v>
      </c>
      <c r="V27" s="55">
        <f t="shared" si="0"/>
        <v>3.2</v>
      </c>
      <c r="W27" s="174" t="s">
        <v>147</v>
      </c>
      <c r="X27" s="173">
        <v>0</v>
      </c>
      <c r="Y27" s="173">
        <v>1039</v>
      </c>
      <c r="Z27" s="173">
        <v>1196</v>
      </c>
      <c r="AA27" s="173">
        <v>1185</v>
      </c>
      <c r="AB27" s="173">
        <v>1198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33089832</v>
      </c>
      <c r="AH27" s="58">
        <f t="shared" si="9"/>
        <v>1330</v>
      </c>
      <c r="AI27" s="59">
        <f t="shared" si="8"/>
        <v>237.45759685770398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7300579</v>
      </c>
      <c r="AQ27" s="173">
        <f t="shared" si="1"/>
        <v>0</v>
      </c>
      <c r="AR27" s="61"/>
      <c r="AS27" s="62" t="s">
        <v>113</v>
      </c>
      <c r="AV27" s="69" t="s">
        <v>116</v>
      </c>
      <c r="AW27" s="69">
        <v>101.325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3</v>
      </c>
      <c r="E28" s="47">
        <f t="shared" si="2"/>
        <v>2.1126760563380285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130</v>
      </c>
      <c r="P28" s="52">
        <v>131</v>
      </c>
      <c r="Q28" s="52">
        <v>17357196</v>
      </c>
      <c r="R28" s="53">
        <f t="shared" si="5"/>
        <v>5538</v>
      </c>
      <c r="S28" s="54">
        <f t="shared" si="6"/>
        <v>132.91200000000001</v>
      </c>
      <c r="T28" s="54">
        <f t="shared" si="7"/>
        <v>5.5380000000000003</v>
      </c>
      <c r="U28" s="55">
        <v>3</v>
      </c>
      <c r="V28" s="55">
        <f t="shared" si="0"/>
        <v>3</v>
      </c>
      <c r="W28" s="174" t="s">
        <v>147</v>
      </c>
      <c r="X28" s="173">
        <v>0</v>
      </c>
      <c r="Y28" s="173">
        <v>1021</v>
      </c>
      <c r="Z28" s="173">
        <v>1196</v>
      </c>
      <c r="AA28" s="173">
        <v>1185</v>
      </c>
      <c r="AB28" s="173">
        <v>1198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33091149</v>
      </c>
      <c r="AH28" s="58">
        <f t="shared" si="9"/>
        <v>1317</v>
      </c>
      <c r="AI28" s="59">
        <f t="shared" si="8"/>
        <v>237.81148429035753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7300579</v>
      </c>
      <c r="AQ28" s="173">
        <f t="shared" si="1"/>
        <v>0</v>
      </c>
      <c r="AR28" s="63"/>
      <c r="AS28" s="62" t="s">
        <v>113</v>
      </c>
      <c r="AY28" s="112"/>
    </row>
    <row r="29" spans="1:51" x14ac:dyDescent="0.25">
      <c r="B29" s="45">
        <v>2.75</v>
      </c>
      <c r="C29" s="45">
        <v>0.79166666666666896</v>
      </c>
      <c r="D29" s="46">
        <v>6</v>
      </c>
      <c r="E29" s="47">
        <f t="shared" si="2"/>
        <v>4.2253521126760569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128</v>
      </c>
      <c r="P29" s="52">
        <v>128</v>
      </c>
      <c r="Q29" s="52">
        <v>17362711</v>
      </c>
      <c r="R29" s="53">
        <f t="shared" si="5"/>
        <v>5515</v>
      </c>
      <c r="S29" s="54">
        <f t="shared" si="6"/>
        <v>132.36000000000001</v>
      </c>
      <c r="T29" s="54">
        <f t="shared" si="7"/>
        <v>5.5149999999999997</v>
      </c>
      <c r="U29" s="55">
        <v>2.9</v>
      </c>
      <c r="V29" s="55">
        <f t="shared" si="0"/>
        <v>2.9</v>
      </c>
      <c r="W29" s="174" t="s">
        <v>147</v>
      </c>
      <c r="X29" s="173">
        <v>0</v>
      </c>
      <c r="Y29" s="173">
        <v>1006</v>
      </c>
      <c r="Z29" s="173">
        <v>1145</v>
      </c>
      <c r="AA29" s="173">
        <v>1185</v>
      </c>
      <c r="AB29" s="173">
        <v>1149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33092442</v>
      </c>
      <c r="AH29" s="58">
        <f t="shared" si="9"/>
        <v>1293</v>
      </c>
      <c r="AI29" s="59">
        <f t="shared" si="8"/>
        <v>234.45149592021761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7300579</v>
      </c>
      <c r="AQ29" s="173">
        <f t="shared" si="1"/>
        <v>0</v>
      </c>
      <c r="AR29" s="61"/>
      <c r="AS29" s="62" t="s">
        <v>113</v>
      </c>
      <c r="AV29" s="240" t="s">
        <v>117</v>
      </c>
      <c r="AW29" s="240"/>
      <c r="AY29" s="112"/>
    </row>
    <row r="30" spans="1:51" x14ac:dyDescent="0.25">
      <c r="B30" s="45">
        <v>2.7916666666666701</v>
      </c>
      <c r="C30" s="45">
        <v>0.83333333333333703</v>
      </c>
      <c r="D30" s="46">
        <v>8</v>
      </c>
      <c r="E30" s="47">
        <f t="shared" si="2"/>
        <v>5.6338028169014089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122</v>
      </c>
      <c r="P30" s="52">
        <v>129</v>
      </c>
      <c r="Q30" s="52">
        <v>17368020</v>
      </c>
      <c r="R30" s="53">
        <f t="shared" si="5"/>
        <v>5309</v>
      </c>
      <c r="S30" s="54">
        <f t="shared" si="6"/>
        <v>127.416</v>
      </c>
      <c r="T30" s="54">
        <f t="shared" si="7"/>
        <v>5.3090000000000002</v>
      </c>
      <c r="U30" s="55">
        <v>2.6</v>
      </c>
      <c r="V30" s="55">
        <f t="shared" si="0"/>
        <v>2.6</v>
      </c>
      <c r="W30" s="174" t="s">
        <v>147</v>
      </c>
      <c r="X30" s="173">
        <v>0</v>
      </c>
      <c r="Y30" s="173">
        <v>1017</v>
      </c>
      <c r="Z30" s="173">
        <v>1094</v>
      </c>
      <c r="AA30" s="173">
        <v>1185</v>
      </c>
      <c r="AB30" s="173">
        <v>1099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33093586</v>
      </c>
      <c r="AH30" s="58">
        <f t="shared" si="9"/>
        <v>1144</v>
      </c>
      <c r="AI30" s="59">
        <f t="shared" si="8"/>
        <v>215.48314183462045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7300579</v>
      </c>
      <c r="AQ30" s="173">
        <f t="shared" si="1"/>
        <v>0</v>
      </c>
      <c r="AR30" s="61"/>
      <c r="AS30" s="62" t="s">
        <v>113</v>
      </c>
      <c r="AV30" s="70" t="s">
        <v>29</v>
      </c>
      <c r="AW30" s="70" t="s">
        <v>74</v>
      </c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116</v>
      </c>
      <c r="P31" s="52">
        <v>121</v>
      </c>
      <c r="Q31" s="52">
        <v>17373144</v>
      </c>
      <c r="R31" s="53">
        <f t="shared" si="5"/>
        <v>5124</v>
      </c>
      <c r="S31" s="54">
        <f t="shared" si="6"/>
        <v>122.976</v>
      </c>
      <c r="T31" s="54">
        <f t="shared" si="7"/>
        <v>5.1239999999999997</v>
      </c>
      <c r="U31" s="55">
        <v>2.1</v>
      </c>
      <c r="V31" s="55">
        <f t="shared" si="0"/>
        <v>2.1</v>
      </c>
      <c r="W31" s="174" t="s">
        <v>149</v>
      </c>
      <c r="X31" s="173">
        <v>0</v>
      </c>
      <c r="Y31" s="173">
        <v>1030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33094620</v>
      </c>
      <c r="AH31" s="58">
        <f t="shared" si="9"/>
        <v>1034</v>
      </c>
      <c r="AI31" s="59">
        <f t="shared" si="8"/>
        <v>201.79547228727557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7300579</v>
      </c>
      <c r="AQ31" s="173">
        <f t="shared" si="1"/>
        <v>0</v>
      </c>
      <c r="AR31" s="61"/>
      <c r="AS31" s="62" t="s">
        <v>113</v>
      </c>
      <c r="AV31" s="71">
        <v>1</v>
      </c>
      <c r="AW31" s="71">
        <f>IFERROR(AV31*VLOOKUP(AV30,AV23:AW27,2,FALSE)/VLOOKUP(AW30,AV23:AW27,2,FALSE),"Enter Unit and Value")</f>
        <v>1.4189189189189189</v>
      </c>
      <c r="AY31" s="112"/>
    </row>
    <row r="32" spans="1:51" x14ac:dyDescent="0.25">
      <c r="B32" s="45">
        <v>2.875</v>
      </c>
      <c r="C32" s="45">
        <v>0.91666666666667096</v>
      </c>
      <c r="D32" s="46">
        <v>12</v>
      </c>
      <c r="E32" s="47">
        <f t="shared" si="2"/>
        <v>8.4507042253521139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120</v>
      </c>
      <c r="P32" s="52">
        <v>121</v>
      </c>
      <c r="Q32" s="52">
        <v>17378216</v>
      </c>
      <c r="R32" s="53">
        <f>Q32-Q31</f>
        <v>5072</v>
      </c>
      <c r="S32" s="54">
        <f t="shared" si="6"/>
        <v>121.72799999999999</v>
      </c>
      <c r="T32" s="54">
        <f t="shared" si="7"/>
        <v>5.0720000000000001</v>
      </c>
      <c r="U32" s="55">
        <v>2</v>
      </c>
      <c r="V32" s="55">
        <f t="shared" si="0"/>
        <v>2</v>
      </c>
      <c r="W32" s="174" t="s">
        <v>149</v>
      </c>
      <c r="X32" s="173">
        <v>0</v>
      </c>
      <c r="Y32" s="173">
        <v>999</v>
      </c>
      <c r="Z32" s="173">
        <v>1196</v>
      </c>
      <c r="AA32" s="173">
        <v>0</v>
      </c>
      <c r="AB32" s="173">
        <v>1199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33095636</v>
      </c>
      <c r="AH32" s="58">
        <f t="shared" si="9"/>
        <v>1016</v>
      </c>
      <c r="AI32" s="59">
        <f t="shared" si="8"/>
        <v>200.31545741324922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7300579</v>
      </c>
      <c r="AQ32" s="173">
        <f t="shared" si="1"/>
        <v>0</v>
      </c>
      <c r="AR32" s="63"/>
      <c r="AS32" s="62" t="s">
        <v>113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6</v>
      </c>
      <c r="E33" s="47">
        <f t="shared" si="2"/>
        <v>4.2253521126760569</v>
      </c>
      <c r="F33" s="172">
        <v>66</v>
      </c>
      <c r="G33" s="47">
        <f t="shared" si="3"/>
        <v>46.478873239436624</v>
      </c>
      <c r="H33" s="48" t="s">
        <v>92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122</v>
      </c>
      <c r="P33" s="52">
        <v>105</v>
      </c>
      <c r="Q33" s="52">
        <v>17382549</v>
      </c>
      <c r="R33" s="53">
        <f t="shared" si="5"/>
        <v>4333</v>
      </c>
      <c r="S33" s="54">
        <f t="shared" si="6"/>
        <v>103.992</v>
      </c>
      <c r="T33" s="54">
        <f t="shared" si="7"/>
        <v>4.3330000000000002</v>
      </c>
      <c r="U33" s="55">
        <v>2.5</v>
      </c>
      <c r="V33" s="55">
        <f t="shared" si="0"/>
        <v>2.5</v>
      </c>
      <c r="W33" s="174" t="s">
        <v>130</v>
      </c>
      <c r="X33" s="173">
        <v>0</v>
      </c>
      <c r="Y33" s="173">
        <v>0</v>
      </c>
      <c r="Z33" s="173">
        <v>1154</v>
      </c>
      <c r="AA33" s="173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33096414</v>
      </c>
      <c r="AH33" s="58">
        <f t="shared" si="9"/>
        <v>778</v>
      </c>
      <c r="AI33" s="59">
        <f t="shared" si="8"/>
        <v>179.55227325178859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</v>
      </c>
      <c r="AP33" s="173">
        <v>7301118</v>
      </c>
      <c r="AQ33" s="173">
        <f t="shared" si="1"/>
        <v>539</v>
      </c>
      <c r="AR33" s="61"/>
      <c r="AS33" s="62" t="s">
        <v>113</v>
      </c>
      <c r="AV33" s="67" t="s">
        <v>119</v>
      </c>
      <c r="AW33" s="73" t="s">
        <v>30</v>
      </c>
      <c r="AY33" s="112"/>
    </row>
    <row r="34" spans="2:51" x14ac:dyDescent="0.25">
      <c r="B34" s="45">
        <v>2.9583333333333299</v>
      </c>
      <c r="C34" s="45">
        <v>1</v>
      </c>
      <c r="D34" s="46">
        <v>8</v>
      </c>
      <c r="E34" s="47">
        <f t="shared" si="2"/>
        <v>5.6338028169014089</v>
      </c>
      <c r="F34" s="172">
        <v>66</v>
      </c>
      <c r="G34" s="47">
        <f t="shared" si="3"/>
        <v>46.478873239436624</v>
      </c>
      <c r="H34" s="48" t="s">
        <v>92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120</v>
      </c>
      <c r="P34" s="52">
        <v>101</v>
      </c>
      <c r="Q34" s="52">
        <v>17386263</v>
      </c>
      <c r="R34" s="53">
        <f t="shared" si="5"/>
        <v>3714</v>
      </c>
      <c r="S34" s="54">
        <f t="shared" si="6"/>
        <v>89.135999999999996</v>
      </c>
      <c r="T34" s="54">
        <f t="shared" si="7"/>
        <v>3.714</v>
      </c>
      <c r="U34" s="55">
        <v>3.5</v>
      </c>
      <c r="V34" s="55">
        <f t="shared" si="0"/>
        <v>3.5</v>
      </c>
      <c r="W34" s="174" t="s">
        <v>130</v>
      </c>
      <c r="X34" s="173">
        <v>0</v>
      </c>
      <c r="Y34" s="173">
        <v>0</v>
      </c>
      <c r="Z34" s="173">
        <v>1089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33096596</v>
      </c>
      <c r="AH34" s="58">
        <f t="shared" si="9"/>
        <v>182</v>
      </c>
      <c r="AI34" s="59">
        <f t="shared" si="8"/>
        <v>49.003769520732362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</v>
      </c>
      <c r="AP34" s="173">
        <v>7301892</v>
      </c>
      <c r="AQ34" s="173">
        <f t="shared" si="1"/>
        <v>774</v>
      </c>
      <c r="AR34" s="61"/>
      <c r="AS34" s="62" t="s">
        <v>113</v>
      </c>
      <c r="AV34" s="96" t="s">
        <v>30</v>
      </c>
      <c r="AW34" s="96">
        <v>1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123.70833333333333</v>
      </c>
      <c r="Q35" s="80">
        <f>Q34-Q10</f>
        <v>122631</v>
      </c>
      <c r="R35" s="81">
        <f>SUM(R11:R34)</f>
        <v>122631</v>
      </c>
      <c r="S35" s="82">
        <f>AVERAGE(S11:S34)</f>
        <v>122.63100000000003</v>
      </c>
      <c r="T35" s="82">
        <f>SUM(T11:T34)</f>
        <v>122.63099999999999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25558</v>
      </c>
      <c r="AH35" s="88">
        <f>SUM(AH11:AH34)</f>
        <v>25558</v>
      </c>
      <c r="AI35" s="89">
        <f>$AH$35/$T35</f>
        <v>208.4138594645726</v>
      </c>
      <c r="AJ35" s="86"/>
      <c r="AK35" s="90"/>
      <c r="AL35" s="90"/>
      <c r="AM35" s="90"/>
      <c r="AN35" s="91"/>
      <c r="AO35" s="92"/>
      <c r="AP35" s="93">
        <f>AP34-AP10</f>
        <v>7467</v>
      </c>
      <c r="AQ35" s="94">
        <f>SUM(AQ11:AQ34)</f>
        <v>7467</v>
      </c>
      <c r="AR35" s="95" t="e">
        <f>AVERAGE(AR11:AR34)</f>
        <v>#DIV/0!</v>
      </c>
      <c r="AS35" s="92"/>
      <c r="AV35" s="96" t="s">
        <v>121</v>
      </c>
      <c r="AW35" s="96">
        <v>41.67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123</v>
      </c>
      <c r="AW36" s="96">
        <v>11.574999999999999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/>
      <c r="AW37" s="96"/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163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112"/>
      <c r="AW41" s="183"/>
      <c r="AY41" s="112"/>
    </row>
    <row r="42" spans="2:51" x14ac:dyDescent="0.25">
      <c r="B42" s="157" t="s">
        <v>210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226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211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212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186" t="s">
        <v>213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133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188" t="s">
        <v>134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184" t="s">
        <v>158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189" t="s">
        <v>224</v>
      </c>
      <c r="C54" s="190"/>
      <c r="D54" s="190"/>
      <c r="E54" s="190"/>
      <c r="F54" s="190"/>
      <c r="G54" s="190"/>
      <c r="H54" s="190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188" t="s">
        <v>152</v>
      </c>
      <c r="C55" s="190"/>
      <c r="D55" s="190"/>
      <c r="E55" s="190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25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91" t="s">
        <v>127</v>
      </c>
      <c r="C56" s="190"/>
      <c r="D56" s="190"/>
      <c r="E56" s="190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25"/>
      <c r="T56" s="123"/>
      <c r="U56" s="123"/>
      <c r="V56" s="12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85" t="s">
        <v>153</v>
      </c>
      <c r="C57" s="188"/>
      <c r="D57" s="190"/>
      <c r="E57" s="171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3"/>
      <c r="U57" s="123"/>
      <c r="V57" s="12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85"/>
      <c r="C58" s="207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25"/>
      <c r="V58" s="12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ht="15.75" x14ac:dyDescent="0.25">
      <c r="B59" s="208" t="s">
        <v>223</v>
      </c>
      <c r="C59" s="188"/>
      <c r="D59" s="190"/>
      <c r="E59" s="171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206" t="s">
        <v>215</v>
      </c>
      <c r="C60" s="186"/>
      <c r="D60" s="171"/>
      <c r="E60" s="171"/>
      <c r="F60" s="190"/>
      <c r="G60" s="190"/>
      <c r="H60" s="19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206" t="s">
        <v>214</v>
      </c>
      <c r="C61" s="186"/>
      <c r="D61" s="171"/>
      <c r="E61" s="171"/>
      <c r="F61" s="171"/>
      <c r="G61" s="171"/>
      <c r="H61" s="190"/>
      <c r="I61" s="190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 t="s">
        <v>216</v>
      </c>
      <c r="C62" s="184"/>
      <c r="D62" s="190"/>
      <c r="E62" s="171"/>
      <c r="F62" s="190"/>
      <c r="G62" s="190"/>
      <c r="H62" s="190"/>
      <c r="I62" s="190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25"/>
      <c r="U62" s="105"/>
      <c r="V62" s="105"/>
      <c r="W62" s="113"/>
      <c r="X62" s="113"/>
      <c r="Y62" s="113"/>
      <c r="Z62" s="19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 t="s">
        <v>217</v>
      </c>
      <c r="C63" s="184"/>
      <c r="D63" s="190"/>
      <c r="E63" s="190"/>
      <c r="F63" s="190"/>
      <c r="G63" s="190"/>
      <c r="H63" s="190"/>
      <c r="I63" s="171"/>
      <c r="J63" s="192"/>
      <c r="K63" s="192"/>
      <c r="L63" s="192"/>
      <c r="M63" s="192"/>
      <c r="N63" s="192"/>
      <c r="O63" s="192"/>
      <c r="P63" s="192"/>
      <c r="Q63" s="192"/>
      <c r="R63" s="192"/>
      <c r="S63" s="193"/>
      <c r="T63" s="193"/>
      <c r="U63" s="193"/>
      <c r="V63" s="193"/>
      <c r="W63" s="193"/>
      <c r="X63" s="193"/>
      <c r="Y63" s="193"/>
      <c r="Z63" s="106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12"/>
      <c r="AW63" s="183"/>
      <c r="AX63" s="183"/>
      <c r="AY63" s="183"/>
    </row>
    <row r="64" spans="2:51" x14ac:dyDescent="0.25">
      <c r="B64" s="206" t="s">
        <v>218</v>
      </c>
      <c r="C64" s="186"/>
      <c r="D64" s="190"/>
      <c r="E64" s="171"/>
      <c r="F64" s="190"/>
      <c r="G64" s="190"/>
      <c r="H64" s="190"/>
      <c r="I64" s="171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06"/>
      <c r="X64" s="106"/>
      <c r="Y64" s="106"/>
      <c r="Z64" s="113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12"/>
      <c r="AW64" s="183"/>
      <c r="AX64" s="183"/>
      <c r="AY64" s="183"/>
    </row>
    <row r="65" spans="1:51" x14ac:dyDescent="0.25">
      <c r="B65" s="206" t="s">
        <v>219</v>
      </c>
      <c r="C65" s="184"/>
      <c r="D65" s="190"/>
      <c r="E65" s="190"/>
      <c r="F65" s="190"/>
      <c r="G65" s="190"/>
      <c r="H65" s="190"/>
      <c r="I65" s="190"/>
      <c r="J65" s="193"/>
      <c r="K65" s="193"/>
      <c r="L65" s="193"/>
      <c r="M65" s="193"/>
      <c r="N65" s="193"/>
      <c r="O65" s="193"/>
      <c r="P65" s="193"/>
      <c r="Q65" s="193"/>
      <c r="R65" s="193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 t="s">
        <v>220</v>
      </c>
      <c r="C66" s="188"/>
      <c r="D66" s="171"/>
      <c r="E66" s="190"/>
      <c r="F66" s="190"/>
      <c r="G66" s="190"/>
      <c r="H66" s="190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 t="s">
        <v>221</v>
      </c>
      <c r="C67" s="188"/>
      <c r="D67" s="190"/>
      <c r="E67" s="171"/>
      <c r="F67" s="190"/>
      <c r="G67" s="171"/>
      <c r="H67" s="171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185" t="s">
        <v>128</v>
      </c>
      <c r="C68" s="184"/>
      <c r="D68" s="190"/>
      <c r="E68" s="171"/>
      <c r="F68" s="171"/>
      <c r="G68" s="171"/>
      <c r="H68" s="171"/>
      <c r="I68" s="190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83"/>
      <c r="AX68" s="183"/>
      <c r="AY68" s="183"/>
    </row>
    <row r="69" spans="1:51" x14ac:dyDescent="0.25">
      <c r="B69" s="185"/>
      <c r="C69" s="184"/>
      <c r="D69" s="190"/>
      <c r="E69" s="190"/>
      <c r="F69" s="171"/>
      <c r="G69" s="190"/>
      <c r="H69" s="190"/>
      <c r="I69" s="193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V69" s="112"/>
      <c r="AW69" s="183"/>
      <c r="AX69" s="183"/>
      <c r="AY69" s="183"/>
    </row>
    <row r="70" spans="1:51" x14ac:dyDescent="0.25">
      <c r="B70" s="185"/>
      <c r="C70" s="193"/>
      <c r="D70" s="190"/>
      <c r="E70" s="190"/>
      <c r="F70" s="190"/>
      <c r="G70" s="190"/>
      <c r="H70" s="190"/>
      <c r="I70" s="193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25"/>
      <c r="U70" s="105"/>
      <c r="V70" s="105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83"/>
      <c r="AV70" s="112"/>
      <c r="AW70" s="183"/>
      <c r="AX70" s="183"/>
      <c r="AY70" s="183"/>
    </row>
    <row r="71" spans="1:51" x14ac:dyDescent="0.25">
      <c r="B71" s="185"/>
      <c r="C71" s="188"/>
      <c r="D71" s="193"/>
      <c r="E71" s="190"/>
      <c r="F71" s="190"/>
      <c r="G71" s="190"/>
      <c r="H71" s="190"/>
      <c r="I71" s="190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25"/>
      <c r="U71" s="105"/>
      <c r="V71" s="105"/>
      <c r="W71" s="113"/>
      <c r="X71" s="113"/>
      <c r="Y71" s="113"/>
      <c r="Z71" s="113"/>
      <c r="AA71" s="113"/>
      <c r="AB71" s="113"/>
      <c r="AC71" s="113"/>
      <c r="AD71" s="113"/>
      <c r="AE71" s="113"/>
      <c r="AM71" s="114"/>
      <c r="AN71" s="114"/>
      <c r="AO71" s="114"/>
      <c r="AP71" s="114"/>
      <c r="AQ71" s="114"/>
      <c r="AR71" s="114"/>
      <c r="AS71" s="115"/>
      <c r="AU71" s="183"/>
      <c r="AV71" s="183"/>
      <c r="AW71" s="183"/>
      <c r="AX71" s="183"/>
      <c r="AY71" s="183"/>
    </row>
    <row r="72" spans="1:51" x14ac:dyDescent="0.25">
      <c r="A72" s="113"/>
      <c r="B72" s="2"/>
      <c r="C72" s="184"/>
      <c r="D72" s="193"/>
      <c r="E72" s="190"/>
      <c r="F72" s="190"/>
      <c r="G72" s="190"/>
      <c r="H72" s="190"/>
      <c r="I72" s="114"/>
      <c r="J72" s="114"/>
      <c r="K72" s="114"/>
      <c r="L72" s="114"/>
      <c r="M72" s="114"/>
      <c r="N72" s="114"/>
      <c r="O72" s="115"/>
      <c r="P72" s="109"/>
      <c r="R72" s="112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2"/>
      <c r="C73" s="188"/>
      <c r="D73" s="190"/>
      <c r="E73" s="193"/>
      <c r="F73" s="190"/>
      <c r="G73" s="193"/>
      <c r="H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C74" s="187"/>
      <c r="D74" s="190"/>
      <c r="E74" s="193"/>
      <c r="F74" s="193"/>
      <c r="G74" s="193"/>
      <c r="H74" s="193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B75" s="104"/>
      <c r="I75" s="114"/>
      <c r="J75" s="114"/>
      <c r="K75" s="114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B76" s="104"/>
      <c r="I76" s="114"/>
      <c r="J76" s="114"/>
      <c r="K76" s="114"/>
      <c r="L76" s="114"/>
      <c r="M76" s="114"/>
      <c r="N76" s="114"/>
      <c r="O76" s="115"/>
      <c r="P76" s="109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B77" s="104"/>
      <c r="I77" s="114"/>
      <c r="J77" s="114"/>
      <c r="K77" s="114"/>
      <c r="L77" s="114"/>
      <c r="M77" s="114"/>
      <c r="N77" s="114"/>
      <c r="O77" s="115"/>
      <c r="P77" s="109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A78" s="113"/>
      <c r="B78" s="193"/>
      <c r="I78" s="114"/>
      <c r="J78" s="114"/>
      <c r="K78" s="114"/>
      <c r="L78" s="114"/>
      <c r="M78" s="114"/>
      <c r="N78" s="114"/>
      <c r="O78" s="115"/>
      <c r="P78" s="109"/>
      <c r="R78" s="106"/>
      <c r="AS78" s="183"/>
      <c r="AT78" s="183"/>
      <c r="AU78" s="183"/>
      <c r="AV78" s="183"/>
      <c r="AW78" s="183"/>
      <c r="AX78" s="183"/>
      <c r="AY78" s="183"/>
    </row>
    <row r="79" spans="1:51" x14ac:dyDescent="0.25">
      <c r="A79" s="113"/>
      <c r="B79" s="193"/>
      <c r="I79" s="114"/>
      <c r="J79" s="114"/>
      <c r="K79" s="114"/>
      <c r="L79" s="114"/>
      <c r="M79" s="114"/>
      <c r="N79" s="114"/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B80" s="104"/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R82" s="109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R83" s="109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15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15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T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09"/>
      <c r="Q104" s="109"/>
      <c r="R104" s="109"/>
      <c r="S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Q105" s="109"/>
      <c r="R105" s="109"/>
      <c r="S105" s="109"/>
      <c r="T105" s="109"/>
      <c r="AS105" s="183"/>
      <c r="AT105" s="183"/>
      <c r="AU105" s="183"/>
      <c r="AV105" s="183"/>
      <c r="AW105" s="183"/>
      <c r="AX105" s="183"/>
      <c r="AY105" s="183"/>
    </row>
    <row r="106" spans="15:51" x14ac:dyDescent="0.25">
      <c r="O106" s="17"/>
      <c r="P106" s="109"/>
      <c r="Q106" s="109"/>
      <c r="R106" s="109"/>
      <c r="S106" s="109"/>
      <c r="T106" s="109"/>
      <c r="U106" s="109"/>
      <c r="AS106" s="183"/>
      <c r="AT106" s="183"/>
      <c r="AU106" s="183"/>
      <c r="AV106" s="183"/>
      <c r="AW106" s="183"/>
      <c r="AX106" s="183"/>
      <c r="AY106" s="183"/>
    </row>
    <row r="107" spans="15:51" x14ac:dyDescent="0.25">
      <c r="O107" s="17"/>
      <c r="P107" s="109"/>
      <c r="T107" s="109"/>
      <c r="U107" s="109"/>
      <c r="AS107" s="183"/>
      <c r="AT107" s="183"/>
      <c r="AU107" s="183"/>
      <c r="AX107" s="183"/>
      <c r="AY107" s="183"/>
    </row>
    <row r="118" spans="45:51" x14ac:dyDescent="0.25">
      <c r="AV118" s="183"/>
      <c r="AW118" s="183"/>
    </row>
    <row r="119" spans="45:51" x14ac:dyDescent="0.25">
      <c r="AS119" s="183"/>
      <c r="AT119" s="183"/>
      <c r="AU119" s="183"/>
      <c r="AX119" s="183"/>
      <c r="AY119" s="183"/>
    </row>
  </sheetData>
  <protectedRanges>
    <protectedRange sqref="N63:R63 B80 S65:T71 B72:B77 S59:T62 N66:R71 T43 T57:T58" name="Range2_12_5_1_1"/>
    <protectedRange sqref="N10 L10 L6 D6 D8 AD8 AF8 O8:U8 AJ8:AR8 AF10 AR11:AR34 L24:N31 G23:G34 N12:N23 N32:N34 N11:AG11 E11:G22 E23:E34 O12:AG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2:H72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8:B79 J64:R65 D71:D72 I69:I70 Z62:Z63 S63:Y64 AA63:AU64 E73:E74 G73:H74 F74" name="Range2_2_1_10_1_1_1_2"/>
    <protectedRange sqref="C70" name="Range2_2_1_10_2_1_1_1"/>
    <protectedRange sqref="N59:R62 G69:H69 D67 F70 E69" name="Range2_12_1_6_1_1"/>
    <protectedRange sqref="I65:I67 I61:M62 G70:H71 G63:H63 E70:E71 F71:F72 F66 E63 J59:M60 H64:H65 D62:D65 G65 E65" name="Range2_2_12_1_7_1_1"/>
    <protectedRange sqref="D68:D69" name="Range2_1_1_1_1_11_1_2_1_1"/>
    <protectedRange sqref="E66 G66:H66 F67" name="Range2_2_2_9_1_1_1_1"/>
    <protectedRange sqref="C68 C63 C65" name="Range2_1_1_2_1_1"/>
    <protectedRange sqref="C67" name="Range2_1_2_2_1_1"/>
    <protectedRange sqref="C66" name="Range2_3_2_1_1"/>
    <protectedRange sqref="E62 G62:H62 F62:F65 E64 G64" name="Range2_2_12_1_1_1_1_1"/>
    <protectedRange sqref="C62 C64" name="Range2_1_4_2_1_1_1"/>
    <protectedRange sqref="E67:E68 F68:F69 G67:H68 I63:I64" name="Range2_2_1_1_1_1"/>
    <protectedRange sqref="D66" name="Range2_1_1_1_1_1_1_1_1"/>
    <protectedRange sqref="AS11:AS15" name="Range1_4_1_1_1_1"/>
    <protectedRange sqref="J11:J15 J26:J34" name="Range1_1_2_1_10_1_1_1_1"/>
    <protectedRange sqref="R78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7:S58" name="Range2_12_2_1_1_1_2_1_1"/>
    <protectedRange sqref="Q58:R58" name="Range2_12_1_4_1_1_1_1_1_1_1_1_1_1_1_1_1_1"/>
    <protectedRange sqref="N58:P58" name="Range2_12_1_2_1_1_1_1_1_1_1_1_1_1_1_1_1_1_1"/>
    <protectedRange sqref="J58:M58" name="Range2_2_12_1_4_1_1_1_1_1_1_1_1_1_1_1_1_1_1_1"/>
    <protectedRange sqref="Q57:R57" name="Range2_12_1_6_1_1_1_2_3_1_1_3_1_1_1_1_1_1"/>
    <protectedRange sqref="N57:P57" name="Range2_12_1_2_3_1_1_1_2_3_1_1_3_1_1_1_1_1_1"/>
    <protectedRange sqref="J57:M57" name="Range2_2_12_1_4_3_1_1_1_3_3_1_1_3_1_1_1_1_1_1"/>
    <protectedRange sqref="T51:T56" name="Range2_12_5_1_1_3"/>
    <protectedRange sqref="T48:T50" name="Range2_12_5_1_1_2_2"/>
    <protectedRange sqref="S48:S56" name="Range2_12_4_1_1_1_4_2_2_2"/>
    <protectedRange sqref="Q48:R56" name="Range2_12_1_6_1_1_1_2_3_2_1_1_3"/>
    <protectedRange sqref="N48:P56" name="Range2_12_1_2_3_1_1_1_2_3_2_1_1_3"/>
    <protectedRange sqref="K48:M56" name="Range2_2_12_1_4_3_1_1_1_3_3_2_1_1_3"/>
    <protectedRange sqref="J48:J56" name="Range2_2_12_1_4_3_1_1_1_3_2_1_2_2"/>
    <protectedRange sqref="G51:H53" name="Range2_2_12_1_3_1_2_1_1_1_2_1_1_1_1_1_1_2_1_1"/>
    <protectedRange sqref="D51:E53" name="Range2_2_12_1_3_1_2_1_1_1_2_1_1_1_1_3_1_1_1_1"/>
    <protectedRange sqref="F51:F53" name="Range2_2_12_1_3_1_2_1_1_1_3_1_1_1_1_1_3_1_1_1_1"/>
    <protectedRange sqref="I51:I53" name="Range2_2_12_1_4_3_1_1_1_2_1_2_1_1_3_1_1_1_1_1_1"/>
    <protectedRange sqref="T47" name="Range2_12_5_1_1_2_1_1"/>
    <protectedRange sqref="T44" name="Range2_12_5_1_1_3_1_1_1_1_1"/>
    <protectedRange sqref="S44" name="Range2_12_5_1_1_2_3_1_1_1_1_1_1_1"/>
    <protectedRange sqref="Q44:R44" name="Range2_12_1_6_1_1_1_1_2_1_1_1_1_1_1"/>
    <protectedRange sqref="N44:P44" name="Range2_12_1_2_3_1_1_1_1_2_1_1_1_1_1_1"/>
    <protectedRange sqref="I44:M44" name="Range2_2_12_1_4_3_1_1_1_1_2_1_1_1_1_1_1"/>
    <protectedRange sqref="E44:H44 E48:H50" name="Range2_2_12_1_3_1_2_1_1_1_1_2_1_1_1_1_1_1"/>
    <protectedRange sqref="D44 D48:D50" name="Range2_2_12_1_3_1_2_1_1_1_2_1_2_3_1_1_1_1"/>
    <protectedRange sqref="T45" name="Range2_12_5_1_1_2_1_1_1_1_1_1_1"/>
    <protectedRange sqref="S45" name="Range2_12_4_1_1_1_4_2_1_1_1_1_1_1"/>
    <protectedRange sqref="Q45:R45" name="Range2_12_1_6_1_1_1_2_3_2_1_1_1_1_1_1"/>
    <protectedRange sqref="N45:P45" name="Range2_12_1_2_3_1_1_1_2_3_2_1_1_1_1_1_1"/>
    <protectedRange sqref="J45:M45" name="Range2_2_12_1_4_3_1_1_1_3_3_2_1_1_1_1_1_1"/>
    <protectedRange sqref="I45" name="Range2_2_12_1_4_3_1_1_1_2_1_2_2_1_1_1_1_1"/>
    <protectedRange sqref="G45:H45 D45:E45" name="Range2_2_12_1_3_1_2_1_1_1_2_1_3_2_1_1_1_1_1"/>
    <protectedRange sqref="F45" name="Range2_2_12_1_3_1_2_1_1_1_1_1_2_2_1_1_1_1_1"/>
    <protectedRange sqref="T46" name="Range2_12_5_1_1_6_1_1_1_1_1_1_1"/>
    <protectedRange sqref="S46" name="Range2_12_5_1_1_5_3_1_1_1_1_1_1_1"/>
    <protectedRange sqref="Q46:R46" name="Range2_12_1_6_1_1_1_2_3_2_1_1_2_1_1_1_1_1"/>
    <protectedRange sqref="N46:P46" name="Range2_12_1_2_3_1_1_1_2_3_2_1_1_2_1_1_1_1_1"/>
    <protectedRange sqref="J46:M46" name="Range2_2_12_1_4_3_1_1_1_3_3_2_1_1_2_1_1_1_1_1"/>
    <protectedRange sqref="I46" name="Range2_2_12_1_4_3_1_1_1_2_1_2_2_1_2_1_1_1_1_1"/>
    <protectedRange sqref="G46:H46 D46:E46" name="Range2_2_12_1_3_1_2_1_1_1_2_1_3_2_1_2_1_1_1_1_1"/>
    <protectedRange sqref="F46" name="Range2_2_12_1_3_1_2_1_1_1_1_1_2_2_1_2_1_1_1_1_1"/>
    <protectedRange sqref="S47" name="Range2_12_4_1_1_1_4_2_2_1_1"/>
    <protectedRange sqref="Q47:R47" name="Range2_12_1_6_1_1_1_2_3_2_1_1_1_1"/>
    <protectedRange sqref="N47:P47" name="Range2_12_1_2_3_1_1_1_2_3_2_1_1_1_1"/>
    <protectedRange sqref="K47:M47" name="Range2_2_12_1_4_3_1_1_1_3_3_2_1_1_1_1"/>
    <protectedRange sqref="J47" name="Range2_2_12_1_4_3_1_1_1_3_2_1_2_1_1"/>
    <protectedRange sqref="D47:E47" name="Range2_2_12_1_3_1_2_1_1_1_2_1_2_3_2_1_1"/>
    <protectedRange sqref="I47" name="Range2_2_12_1_4_2_1_1_1_4_1_2_1_1_1_2_1_1"/>
    <protectedRange sqref="F47:H47" name="Range2_2_12_1_3_1_1_1_1_1_4_1_2_1_2_1_2_1_1"/>
    <protectedRange sqref="I48:I50" name="Range2_2_12_1_4_2_1_1_1_4_1_2_1_1_1_2_2_1"/>
    <protectedRange sqref="B69:B71" name="Range2_12_5_1_1_2"/>
    <protectedRange sqref="B68" name="Range2_12_5_1_1_2_1_4_1_1_1_2_1_1_1_1_1_1_1"/>
    <protectedRange sqref="I59:I60" name="Range2_2_12_1_7_1_1_2"/>
    <protectedRange sqref="F61:H61" name="Range2_2_12_1_1_1_1_1_1"/>
    <protectedRange sqref="D61:E61" name="Range2_2_12_1_7_1_1_2_1"/>
    <protectedRange sqref="C61" name="Range2_1_1_2_1_1_1"/>
    <protectedRange sqref="G60:H60" name="Range2_2_12_1_3_1_2_1_1_1_2_1_1_1_1_1_1_2_1_1_1_1_1_1"/>
    <protectedRange sqref="F60 G59:H59" name="Range2_2_12_1_3_3_1_1_1_2_1_1_1_1_1_1_1_1_1_1_1_1_1"/>
    <protectedRange sqref="F59" name="Range2_2_12_1_3_1_2_1_1_1_3_1_1_1_1_1_3_1_1_1_1_1_1"/>
    <protectedRange sqref="D60" name="Range2_2_12_1_7_1_1_2_1_1"/>
    <protectedRange sqref="E60" name="Range2_2_12_1_1_1_1_1_1_1_1"/>
    <protectedRange sqref="C60" name="Range2_1_4_2_1_1_1_1_1"/>
    <protectedRange sqref="D59:E59" name="Range2_2_12_1_3_1_2_1_1_1_3_1_1_1_1_1_1_1_2_1_1_1_1"/>
    <protectedRange sqref="B67 B63:B65" name="Range2_12_5_1_1_2_1_2_1"/>
    <protectedRange sqref="B62 B66" name="Range2_12_5_1_1_2_1_4_1_1_1_2_1_1_1_1_1_1_1_1_1_1"/>
    <protectedRange sqref="I55:I58" name="Range2_2_12_1_7_1_1_2_2"/>
    <protectedRange sqref="I54" name="Range2_2_12_1_4_3_1_1_1_3_3_1_1_3_1_1_1_1_1_1_2"/>
    <protectedRange sqref="E54:H54" name="Range2_2_12_1_3_1_2_1_1_1_1_2_1_1_1_1_1_1_2"/>
    <protectedRange sqref="D54" name="Range2_2_12_1_3_1_2_1_1_1_2_1_2_3_1_1_1_1_1"/>
    <protectedRange sqref="G58:H58" name="Range2_2_12_1_3_1_2_1_1_1_2_1_1_1_1_1_1_2_1_1_1_1_1_1_1"/>
    <protectedRange sqref="F58 G57:H57" name="Range2_2_12_1_3_3_1_1_1_2_1_1_1_1_1_1_1_1_1_1_1_1_1_1"/>
    <protectedRange sqref="G55:H55" name="Range2_2_12_1_3_1_2_1_1_1_2_1_1_1_1_1_1_2_1_1_1_1_1"/>
    <protectedRange sqref="D55:E55" name="Range2_2_12_1_3_1_2_1_1_1_2_1_1_1_1_3_1_1_1_1_1_2_1"/>
    <protectedRange sqref="F57 F55" name="Range2_2_12_1_3_1_2_1_1_1_3_1_1_1_1_1_3_1_1_1_1_1_1_1"/>
    <protectedRange sqref="F56:H56" name="Range2_2_12_1_3_1_2_1_1_1_1_2_1_1_1_1_1_1_1_1_1"/>
    <protectedRange sqref="D58" name="Range2_2_12_1_7_1_1_2_1_1_1"/>
    <protectedRange sqref="E58" name="Range2_2_12_1_1_1_1_1_1_1_1_1"/>
    <protectedRange sqref="C58" name="Range2_1_4_2_1_1_1_1_1_1"/>
    <protectedRange sqref="D57:E57" name="Range2_2_12_1_3_1_2_1_1_1_3_1_1_1_1_1_1_1_2_1_1_1_1_1"/>
    <protectedRange sqref="D56:E56" name="Range2_2_12_1_3_1_2_1_1_1_2_1_1_1_1_3_1_1_1_1_1_1_1_1"/>
    <protectedRange sqref="B44:B46" name="Range2_12_5_1_1_1_2_2_1_1_1_1_1_1_1_1_1_2"/>
    <protectedRange sqref="B47" name="Range2_12_5_1_1_1_3_1_1_1_1_1_1_1_1_1_1_1"/>
    <protectedRange sqref="B54" name="Range2_12_5_1_1_1_2_2_1_1_1_1_1_1_1_1_1_1_1"/>
    <protectedRange sqref="B61" name="Range2_12_5_1_1_2_1_2_2"/>
    <protectedRange sqref="B57:B60" name="Range2_12_5_1_1_2_1_4_1_1_1_2_1_1_1_1_1_1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29:AW29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62" priority="9" operator="containsText" text="N/A">
      <formula>NOT(ISERROR(SEARCH("N/A",X11)))</formula>
    </cfRule>
    <cfRule type="cellIs" dxfId="561" priority="27" operator="equal">
      <formula>0</formula>
    </cfRule>
  </conditionalFormatting>
  <conditionalFormatting sqref="X11:AE34">
    <cfRule type="cellIs" dxfId="560" priority="26" operator="greaterThanOrEqual">
      <formula>1185</formula>
    </cfRule>
  </conditionalFormatting>
  <conditionalFormatting sqref="X11:AE34">
    <cfRule type="cellIs" dxfId="559" priority="25" operator="between">
      <formula>0.1</formula>
      <formula>1184</formula>
    </cfRule>
  </conditionalFormatting>
  <conditionalFormatting sqref="X8 AJ11:AO11 AJ15:AL15 AJ12:AN14 AJ16:AJ34 AL16:AL30 AM15:AN30 AK17:AK32 AL31:AN34 AO12:AO32">
    <cfRule type="cellIs" dxfId="558" priority="24" operator="equal">
      <formula>0</formula>
    </cfRule>
  </conditionalFormatting>
  <conditionalFormatting sqref="X8 AJ11:AO11 AJ15:AL15 AJ12:AN14 AJ16:AJ34 AL16:AL30 AM15:AN30 AK17:AK32 AL31:AN34 AO12:AO32">
    <cfRule type="cellIs" dxfId="557" priority="23" operator="greaterThan">
      <formula>1179</formula>
    </cfRule>
  </conditionalFormatting>
  <conditionalFormatting sqref="X8 AJ11:AO11 AJ15:AL15 AJ12:AN14 AJ16:AJ34 AL16:AL30 AM15:AN30 AK17:AK32 AL31:AN34 AO12:AO32">
    <cfRule type="cellIs" dxfId="556" priority="22" operator="greaterThan">
      <formula>99</formula>
    </cfRule>
  </conditionalFormatting>
  <conditionalFormatting sqref="X8 AJ11:AO11 AJ15:AL15 AJ12:AN14 AJ16:AJ34 AL16:AL30 AM15:AN30 AK17:AK32 AL31:AN34 AO12:AO32">
    <cfRule type="cellIs" dxfId="555" priority="21" operator="greaterThan">
      <formula>0.99</formula>
    </cfRule>
  </conditionalFormatting>
  <conditionalFormatting sqref="AB8">
    <cfRule type="cellIs" dxfId="554" priority="20" operator="equal">
      <formula>0</formula>
    </cfRule>
  </conditionalFormatting>
  <conditionalFormatting sqref="AB8">
    <cfRule type="cellIs" dxfId="553" priority="19" operator="greaterThan">
      <formula>1179</formula>
    </cfRule>
  </conditionalFormatting>
  <conditionalFormatting sqref="AB8">
    <cfRule type="cellIs" dxfId="552" priority="18" operator="greaterThan">
      <formula>99</formula>
    </cfRule>
  </conditionalFormatting>
  <conditionalFormatting sqref="AB8">
    <cfRule type="cellIs" dxfId="551" priority="17" operator="greaterThan">
      <formula>0.99</formula>
    </cfRule>
  </conditionalFormatting>
  <conditionalFormatting sqref="AQ11:AQ34 AK33 AK16 AO33:AO34">
    <cfRule type="cellIs" dxfId="550" priority="16" operator="equal">
      <formula>0</formula>
    </cfRule>
  </conditionalFormatting>
  <conditionalFormatting sqref="AQ11:AQ34 AK33 AK16 AO33:AO34">
    <cfRule type="cellIs" dxfId="549" priority="15" operator="greaterThan">
      <formula>1179</formula>
    </cfRule>
  </conditionalFormatting>
  <conditionalFormatting sqref="AQ11:AQ34 AK33 AK16 AO33:AO34">
    <cfRule type="cellIs" dxfId="548" priority="14" operator="greaterThan">
      <formula>99</formula>
    </cfRule>
  </conditionalFormatting>
  <conditionalFormatting sqref="AQ11:AQ34 AK33 AK16 AO33:AO34">
    <cfRule type="cellIs" dxfId="547" priority="13" operator="greaterThan">
      <formula>0.99</formula>
    </cfRule>
  </conditionalFormatting>
  <conditionalFormatting sqref="AI11:AI34">
    <cfRule type="cellIs" dxfId="546" priority="12" operator="greaterThan">
      <formula>$AI$8</formula>
    </cfRule>
  </conditionalFormatting>
  <conditionalFormatting sqref="AH11:AH34">
    <cfRule type="cellIs" dxfId="545" priority="10" operator="greaterThan">
      <formula>$AH$8</formula>
    </cfRule>
    <cfRule type="cellIs" dxfId="544" priority="11" operator="greaterThan">
      <formula>$AH$8</formula>
    </cfRule>
  </conditionalFormatting>
  <conditionalFormatting sqref="AP11:AP34">
    <cfRule type="cellIs" dxfId="543" priority="8" operator="equal">
      <formula>0</formula>
    </cfRule>
  </conditionalFormatting>
  <conditionalFormatting sqref="AP11:AP34">
    <cfRule type="cellIs" dxfId="542" priority="7" operator="greaterThan">
      <formula>1179</formula>
    </cfRule>
  </conditionalFormatting>
  <conditionalFormatting sqref="AP11:AP34">
    <cfRule type="cellIs" dxfId="541" priority="6" operator="greaterThan">
      <formula>99</formula>
    </cfRule>
  </conditionalFormatting>
  <conditionalFormatting sqref="AP11:AP34">
    <cfRule type="cellIs" dxfId="540" priority="5" operator="greaterThan">
      <formula>0.99</formula>
    </cfRule>
  </conditionalFormatting>
  <conditionalFormatting sqref="AK34">
    <cfRule type="cellIs" dxfId="539" priority="4" operator="equal">
      <formula>0</formula>
    </cfRule>
  </conditionalFormatting>
  <conditionalFormatting sqref="AK34">
    <cfRule type="cellIs" dxfId="538" priority="3" operator="greaterThan">
      <formula>1179</formula>
    </cfRule>
  </conditionalFormatting>
  <conditionalFormatting sqref="AK34">
    <cfRule type="cellIs" dxfId="537" priority="2" operator="greaterThan">
      <formula>99</formula>
    </cfRule>
  </conditionalFormatting>
  <conditionalFormatting sqref="AK34">
    <cfRule type="cellIs" dxfId="536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0:AW30">
      <formula1>$AV$23:$AV$27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7"/>
  <sheetViews>
    <sheetView showGridLines="0" topLeftCell="A18" zoomScaleNormal="100" workbookViewId="0">
      <selection activeCell="B50" sqref="B50:H58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229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01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5" t="s">
        <v>10</v>
      </c>
      <c r="I7" s="204" t="s">
        <v>11</v>
      </c>
      <c r="J7" s="204" t="s">
        <v>12</v>
      </c>
      <c r="K7" s="204" t="s">
        <v>13</v>
      </c>
      <c r="L7" s="17"/>
      <c r="M7" s="17"/>
      <c r="N7" s="17"/>
      <c r="O7" s="205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04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04" t="s">
        <v>22</v>
      </c>
      <c r="AG7" s="204" t="s">
        <v>23</v>
      </c>
      <c r="AH7" s="204" t="s">
        <v>24</v>
      </c>
      <c r="AI7" s="204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04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41985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25998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04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02" t="s">
        <v>51</v>
      </c>
      <c r="V9" s="202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00" t="s">
        <v>55</v>
      </c>
      <c r="AG9" s="200" t="s">
        <v>56</v>
      </c>
      <c r="AH9" s="239" t="s">
        <v>57</v>
      </c>
      <c r="AI9" s="254" t="s">
        <v>58</v>
      </c>
      <c r="AJ9" s="202" t="s">
        <v>59</v>
      </c>
      <c r="AK9" s="202" t="s">
        <v>60</v>
      </c>
      <c r="AL9" s="202" t="s">
        <v>61</v>
      </c>
      <c r="AM9" s="202" t="s">
        <v>62</v>
      </c>
      <c r="AN9" s="202" t="s">
        <v>63</v>
      </c>
      <c r="AO9" s="202" t="s">
        <v>64</v>
      </c>
      <c r="AP9" s="202" t="s">
        <v>65</v>
      </c>
      <c r="AQ9" s="256" t="s">
        <v>66</v>
      </c>
      <c r="AR9" s="202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02" t="s">
        <v>72</v>
      </c>
      <c r="C10" s="202" t="s">
        <v>73</v>
      </c>
      <c r="D10" s="202" t="s">
        <v>74</v>
      </c>
      <c r="E10" s="202" t="s">
        <v>75</v>
      </c>
      <c r="F10" s="202" t="s">
        <v>74</v>
      </c>
      <c r="G10" s="202" t="s">
        <v>75</v>
      </c>
      <c r="H10" s="265"/>
      <c r="I10" s="202" t="s">
        <v>75</v>
      </c>
      <c r="J10" s="202" t="s">
        <v>75</v>
      </c>
      <c r="K10" s="202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11'!Q34</f>
        <v>17386263</v>
      </c>
      <c r="R10" s="247"/>
      <c r="S10" s="248"/>
      <c r="T10" s="249"/>
      <c r="U10" s="202" t="s">
        <v>75</v>
      </c>
      <c r="V10" s="202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11'!AG34</f>
        <v>33096596</v>
      </c>
      <c r="AH10" s="239"/>
      <c r="AI10" s="255"/>
      <c r="AJ10" s="202" t="s">
        <v>84</v>
      </c>
      <c r="AK10" s="202" t="s">
        <v>84</v>
      </c>
      <c r="AL10" s="202" t="s">
        <v>84</v>
      </c>
      <c r="AM10" s="202" t="s">
        <v>84</v>
      </c>
      <c r="AN10" s="202" t="s">
        <v>84</v>
      </c>
      <c r="AO10" s="202" t="s">
        <v>84</v>
      </c>
      <c r="AP10" s="5">
        <f>'DEC 11'!AP34</f>
        <v>7301892</v>
      </c>
      <c r="AQ10" s="257"/>
      <c r="AR10" s="203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10</v>
      </c>
      <c r="E11" s="47">
        <f>D11/1.42</f>
        <v>7.042253521126761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125</v>
      </c>
      <c r="P11" s="52">
        <v>91</v>
      </c>
      <c r="Q11" s="52">
        <v>17390230</v>
      </c>
      <c r="R11" s="53">
        <f>Q11-Q10</f>
        <v>3967</v>
      </c>
      <c r="S11" s="54">
        <f>R11*24/1000</f>
        <v>95.207999999999998</v>
      </c>
      <c r="T11" s="54">
        <f>R11/1000</f>
        <v>3.9670000000000001</v>
      </c>
      <c r="U11" s="55">
        <v>4.7</v>
      </c>
      <c r="V11" s="55">
        <f t="shared" ref="V11:V34" si="0">U11</f>
        <v>4.7</v>
      </c>
      <c r="W11" s="174" t="s">
        <v>130</v>
      </c>
      <c r="X11" s="173">
        <v>0</v>
      </c>
      <c r="Y11" s="173">
        <v>0</v>
      </c>
      <c r="Z11" s="173">
        <v>1036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33097284</v>
      </c>
      <c r="AH11" s="58">
        <f>IF(ISBLANK(AG11),"-",AG11-AG10)</f>
        <v>688</v>
      </c>
      <c r="AI11" s="59">
        <f>AH11/T11</f>
        <v>173.43080413410638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7303053</v>
      </c>
      <c r="AQ11" s="173">
        <f t="shared" ref="AQ11:AQ34" si="1">AP11-AP10</f>
        <v>1161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11</v>
      </c>
      <c r="E12" s="47">
        <f t="shared" ref="E12:E34" si="2">D12/1.42</f>
        <v>7.746478873239437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128</v>
      </c>
      <c r="P12" s="52">
        <v>88</v>
      </c>
      <c r="Q12" s="52">
        <v>17394078</v>
      </c>
      <c r="R12" s="53">
        <f t="shared" ref="R12:R34" si="5">Q12-Q11</f>
        <v>3848</v>
      </c>
      <c r="S12" s="54">
        <f t="shared" ref="S12:S34" si="6">R12*24/1000</f>
        <v>92.352000000000004</v>
      </c>
      <c r="T12" s="54">
        <f t="shared" ref="T12:T34" si="7">R12/1000</f>
        <v>3.8479999999999999</v>
      </c>
      <c r="U12" s="55">
        <v>6.2</v>
      </c>
      <c r="V12" s="55">
        <f t="shared" si="0"/>
        <v>6.2</v>
      </c>
      <c r="W12" s="174" t="s">
        <v>130</v>
      </c>
      <c r="X12" s="173">
        <v>0</v>
      </c>
      <c r="Y12" s="173">
        <v>0</v>
      </c>
      <c r="Z12" s="173">
        <v>1016</v>
      </c>
      <c r="AA12" s="173">
        <v>0</v>
      </c>
      <c r="AB12" s="173">
        <v>1109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33097940</v>
      </c>
      <c r="AH12" s="58">
        <f>IF(ISBLANK(AG12),"-",AG12-AG11)</f>
        <v>656</v>
      </c>
      <c r="AI12" s="59">
        <f t="shared" ref="AI12:AI34" si="8">AH12/T12</f>
        <v>170.47817047817048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7304457</v>
      </c>
      <c r="AQ12" s="173">
        <f t="shared" si="1"/>
        <v>1404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13</v>
      </c>
      <c r="E13" s="47">
        <f t="shared" si="2"/>
        <v>9.1549295774647899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126</v>
      </c>
      <c r="P13" s="52">
        <v>88</v>
      </c>
      <c r="Q13" s="52">
        <v>17397832</v>
      </c>
      <c r="R13" s="53">
        <f t="shared" si="5"/>
        <v>3754</v>
      </c>
      <c r="S13" s="54">
        <f t="shared" si="6"/>
        <v>90.096000000000004</v>
      </c>
      <c r="T13" s="54">
        <f t="shared" si="7"/>
        <v>3.754</v>
      </c>
      <c r="U13" s="55">
        <v>7.8</v>
      </c>
      <c r="V13" s="55">
        <f t="shared" si="0"/>
        <v>7.8</v>
      </c>
      <c r="W13" s="174" t="s">
        <v>130</v>
      </c>
      <c r="X13" s="173">
        <v>0</v>
      </c>
      <c r="Y13" s="173">
        <v>0</v>
      </c>
      <c r="Z13" s="173">
        <v>968</v>
      </c>
      <c r="AA13" s="173">
        <v>0</v>
      </c>
      <c r="AB13" s="173">
        <v>1109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33098562</v>
      </c>
      <c r="AH13" s="58">
        <f>IF(ISBLANK(AG13),"-",AG13-AG12)</f>
        <v>622</v>
      </c>
      <c r="AI13" s="59">
        <f t="shared" si="8"/>
        <v>165.68993074054342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7305872</v>
      </c>
      <c r="AQ13" s="173">
        <f t="shared" si="1"/>
        <v>1415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14</v>
      </c>
      <c r="E14" s="47">
        <f t="shared" si="2"/>
        <v>9.8591549295774659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125</v>
      </c>
      <c r="P14" s="52">
        <v>89</v>
      </c>
      <c r="Q14" s="52">
        <v>17401692</v>
      </c>
      <c r="R14" s="53">
        <f t="shared" si="5"/>
        <v>3860</v>
      </c>
      <c r="S14" s="54">
        <f t="shared" si="6"/>
        <v>92.64</v>
      </c>
      <c r="T14" s="54">
        <f t="shared" si="7"/>
        <v>3.86</v>
      </c>
      <c r="U14" s="55">
        <v>8.9</v>
      </c>
      <c r="V14" s="55">
        <f t="shared" si="0"/>
        <v>8.9</v>
      </c>
      <c r="W14" s="174" t="s">
        <v>130</v>
      </c>
      <c r="X14" s="173">
        <v>0</v>
      </c>
      <c r="Y14" s="173">
        <v>0</v>
      </c>
      <c r="Z14" s="173">
        <v>1002</v>
      </c>
      <c r="AA14" s="173">
        <v>0</v>
      </c>
      <c r="AB14" s="173">
        <v>1059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33099164</v>
      </c>
      <c r="AH14" s="58">
        <f t="shared" ref="AH14:AH34" si="9">IF(ISBLANK(AG14),"-",AG14-AG13)</f>
        <v>602</v>
      </c>
      <c r="AI14" s="59">
        <f t="shared" si="8"/>
        <v>155.95854922279793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7307298</v>
      </c>
      <c r="AQ14" s="173">
        <f t="shared" si="1"/>
        <v>1426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23</v>
      </c>
      <c r="E15" s="47">
        <f t="shared" si="2"/>
        <v>16.197183098591552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101</v>
      </c>
      <c r="P15" s="52">
        <v>98</v>
      </c>
      <c r="Q15" s="52">
        <v>17405553</v>
      </c>
      <c r="R15" s="53">
        <f t="shared" si="5"/>
        <v>3861</v>
      </c>
      <c r="S15" s="54">
        <f t="shared" si="6"/>
        <v>92.664000000000001</v>
      </c>
      <c r="T15" s="54">
        <f t="shared" si="7"/>
        <v>3.8610000000000002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925</v>
      </c>
      <c r="AA15" s="173">
        <v>0</v>
      </c>
      <c r="AB15" s="173">
        <v>1059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33099766</v>
      </c>
      <c r="AH15" s="58">
        <f t="shared" si="9"/>
        <v>602</v>
      </c>
      <c r="AI15" s="59">
        <f t="shared" si="8"/>
        <v>155.91815591815592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0.4</v>
      </c>
      <c r="AP15" s="173">
        <v>7307701</v>
      </c>
      <c r="AQ15" s="173">
        <f t="shared" si="1"/>
        <v>403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12</v>
      </c>
      <c r="E16" s="47">
        <f t="shared" si="2"/>
        <v>8.4507042253521139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117</v>
      </c>
      <c r="P16" s="52">
        <v>116</v>
      </c>
      <c r="Q16" s="52">
        <v>17410109</v>
      </c>
      <c r="R16" s="53">
        <f t="shared" si="5"/>
        <v>4556</v>
      </c>
      <c r="S16" s="54">
        <f t="shared" si="6"/>
        <v>109.34399999999999</v>
      </c>
      <c r="T16" s="54">
        <f t="shared" si="7"/>
        <v>4.556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1173</v>
      </c>
      <c r="AA16" s="173">
        <v>0</v>
      </c>
      <c r="AB16" s="173">
        <v>1109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33100478</v>
      </c>
      <c r="AH16" s="58">
        <f t="shared" si="9"/>
        <v>712</v>
      </c>
      <c r="AI16" s="59">
        <f t="shared" si="8"/>
        <v>156.27743634767339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7307701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8</v>
      </c>
      <c r="E17" s="47">
        <f t="shared" si="2"/>
        <v>5.6338028169014089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136</v>
      </c>
      <c r="P17" s="52">
        <v>145</v>
      </c>
      <c r="Q17" s="52">
        <v>17416109</v>
      </c>
      <c r="R17" s="53">
        <f t="shared" si="5"/>
        <v>6000</v>
      </c>
      <c r="S17" s="54">
        <f t="shared" si="6"/>
        <v>144</v>
      </c>
      <c r="T17" s="54">
        <f t="shared" si="7"/>
        <v>6</v>
      </c>
      <c r="U17" s="55">
        <v>9.1</v>
      </c>
      <c r="V17" s="55">
        <f t="shared" si="0"/>
        <v>9.1</v>
      </c>
      <c r="W17" s="174" t="s">
        <v>147</v>
      </c>
      <c r="X17" s="173">
        <v>0</v>
      </c>
      <c r="Y17" s="173">
        <v>1038</v>
      </c>
      <c r="Z17" s="173">
        <v>1195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33101814</v>
      </c>
      <c r="AH17" s="58">
        <f t="shared" si="9"/>
        <v>1336</v>
      </c>
      <c r="AI17" s="59">
        <f t="shared" si="8"/>
        <v>222.66666666666666</v>
      </c>
      <c r="AJ17" s="170">
        <v>0</v>
      </c>
      <c r="AK17" s="170">
        <v>1</v>
      </c>
      <c r="AL17" s="170">
        <v>1</v>
      </c>
      <c r="AM17" s="170">
        <v>1</v>
      </c>
      <c r="AN17" s="170">
        <v>1</v>
      </c>
      <c r="AO17" s="170">
        <v>0</v>
      </c>
      <c r="AP17" s="173">
        <v>7307701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7</v>
      </c>
      <c r="E18" s="47">
        <f t="shared" si="2"/>
        <v>4.9295774647887329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134</v>
      </c>
      <c r="P18" s="52">
        <v>145</v>
      </c>
      <c r="Q18" s="52">
        <v>17422220</v>
      </c>
      <c r="R18" s="53">
        <f t="shared" si="5"/>
        <v>6111</v>
      </c>
      <c r="S18" s="54">
        <f t="shared" si="6"/>
        <v>146.66399999999999</v>
      </c>
      <c r="T18" s="54">
        <f t="shared" si="7"/>
        <v>6.1109999999999998</v>
      </c>
      <c r="U18" s="55">
        <v>8.4</v>
      </c>
      <c r="V18" s="55">
        <f t="shared" si="0"/>
        <v>8.4</v>
      </c>
      <c r="W18" s="174" t="s">
        <v>147</v>
      </c>
      <c r="X18" s="173">
        <v>0</v>
      </c>
      <c r="Y18" s="173">
        <v>1114</v>
      </c>
      <c r="Z18" s="173">
        <v>1195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33103212</v>
      </c>
      <c r="AH18" s="58">
        <f t="shared" si="9"/>
        <v>1398</v>
      </c>
      <c r="AI18" s="59">
        <f t="shared" si="8"/>
        <v>228.76779577810507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173">
        <v>7307701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7</v>
      </c>
      <c r="E19" s="47">
        <f t="shared" si="2"/>
        <v>4.9295774647887329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135</v>
      </c>
      <c r="P19" s="52">
        <v>146</v>
      </c>
      <c r="Q19" s="52">
        <v>17428375</v>
      </c>
      <c r="R19" s="53">
        <f t="shared" si="5"/>
        <v>6155</v>
      </c>
      <c r="S19" s="54">
        <f t="shared" si="6"/>
        <v>147.72</v>
      </c>
      <c r="T19" s="54">
        <f t="shared" si="7"/>
        <v>6.1550000000000002</v>
      </c>
      <c r="U19" s="55">
        <v>7.6</v>
      </c>
      <c r="V19" s="55">
        <f t="shared" si="0"/>
        <v>7.6</v>
      </c>
      <c r="W19" s="174" t="s">
        <v>147</v>
      </c>
      <c r="X19" s="173">
        <v>0</v>
      </c>
      <c r="Y19" s="173">
        <v>1083</v>
      </c>
      <c r="Z19" s="173">
        <v>1195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33104602</v>
      </c>
      <c r="AH19" s="58">
        <f t="shared" si="9"/>
        <v>1390</v>
      </c>
      <c r="AI19" s="59">
        <f t="shared" si="8"/>
        <v>225.83265637692932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7307701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7</v>
      </c>
      <c r="E20" s="47">
        <f t="shared" si="2"/>
        <v>4.9295774647887329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135</v>
      </c>
      <c r="P20" s="52">
        <v>146</v>
      </c>
      <c r="Q20" s="52">
        <v>17434560</v>
      </c>
      <c r="R20" s="53">
        <f t="shared" si="5"/>
        <v>6185</v>
      </c>
      <c r="S20" s="54">
        <f t="shared" si="6"/>
        <v>148.44</v>
      </c>
      <c r="T20" s="54">
        <f t="shared" si="7"/>
        <v>6.1849999999999996</v>
      </c>
      <c r="U20" s="55">
        <v>6.9</v>
      </c>
      <c r="V20" s="55">
        <v>9</v>
      </c>
      <c r="W20" s="174" t="s">
        <v>147</v>
      </c>
      <c r="X20" s="173">
        <v>0</v>
      </c>
      <c r="Y20" s="173">
        <v>1082</v>
      </c>
      <c r="Z20" s="173">
        <v>1195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33105998</v>
      </c>
      <c r="AH20" s="58">
        <f t="shared" si="9"/>
        <v>1396</v>
      </c>
      <c r="AI20" s="59">
        <f t="shared" si="8"/>
        <v>225.70735650767989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7307701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6</v>
      </c>
      <c r="E21" s="47">
        <f t="shared" si="2"/>
        <v>4.2253521126760569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133</v>
      </c>
      <c r="P21" s="52">
        <v>145</v>
      </c>
      <c r="Q21" s="52">
        <v>17440660</v>
      </c>
      <c r="R21" s="53">
        <f>Q21-Q20</f>
        <v>6100</v>
      </c>
      <c r="S21" s="54">
        <f t="shared" si="6"/>
        <v>146.4</v>
      </c>
      <c r="T21" s="54">
        <f t="shared" si="7"/>
        <v>6.1</v>
      </c>
      <c r="U21" s="55">
        <v>6.2</v>
      </c>
      <c r="V21" s="55">
        <v>8.5</v>
      </c>
      <c r="W21" s="174" t="s">
        <v>147</v>
      </c>
      <c r="X21" s="173">
        <v>0</v>
      </c>
      <c r="Y21" s="173">
        <v>1090</v>
      </c>
      <c r="Z21" s="173">
        <v>1195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33107393</v>
      </c>
      <c r="AH21" s="58">
        <f t="shared" si="9"/>
        <v>1395</v>
      </c>
      <c r="AI21" s="59">
        <f t="shared" si="8"/>
        <v>228.68852459016395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7307701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6</v>
      </c>
      <c r="E22" s="47">
        <f t="shared" si="2"/>
        <v>4.2253521126760569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130</v>
      </c>
      <c r="P22" s="52">
        <v>144</v>
      </c>
      <c r="Q22" s="52">
        <v>17446671</v>
      </c>
      <c r="R22" s="53">
        <f t="shared" si="5"/>
        <v>6011</v>
      </c>
      <c r="S22" s="54">
        <f t="shared" si="6"/>
        <v>144.26400000000001</v>
      </c>
      <c r="T22" s="54">
        <f t="shared" si="7"/>
        <v>6.0110000000000001</v>
      </c>
      <c r="U22" s="55">
        <v>5.5</v>
      </c>
      <c r="V22" s="55">
        <f t="shared" si="0"/>
        <v>5.5</v>
      </c>
      <c r="W22" s="174" t="s">
        <v>147</v>
      </c>
      <c r="X22" s="173">
        <v>0</v>
      </c>
      <c r="Y22" s="173">
        <v>1020</v>
      </c>
      <c r="Z22" s="173">
        <v>1195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33108778</v>
      </c>
      <c r="AH22" s="58">
        <f t="shared" si="9"/>
        <v>1385</v>
      </c>
      <c r="AI22" s="59">
        <f t="shared" si="8"/>
        <v>230.41091332556979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7307701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5</v>
      </c>
      <c r="E23" s="47">
        <f t="shared" si="2"/>
        <v>3.5211267605633805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135</v>
      </c>
      <c r="P23" s="52">
        <v>145</v>
      </c>
      <c r="Q23" s="52">
        <v>17452472</v>
      </c>
      <c r="R23" s="53">
        <f t="shared" si="5"/>
        <v>5801</v>
      </c>
      <c r="S23" s="54">
        <f t="shared" si="6"/>
        <v>139.22399999999999</v>
      </c>
      <c r="T23" s="54">
        <f t="shared" si="7"/>
        <v>5.8010000000000002</v>
      </c>
      <c r="U23" s="55">
        <v>5.0999999999999996</v>
      </c>
      <c r="V23" s="55">
        <f t="shared" si="0"/>
        <v>5.0999999999999996</v>
      </c>
      <c r="W23" s="174" t="s">
        <v>147</v>
      </c>
      <c r="X23" s="173">
        <v>0</v>
      </c>
      <c r="Y23" s="173">
        <v>1010</v>
      </c>
      <c r="Z23" s="173">
        <v>1195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33110116</v>
      </c>
      <c r="AH23" s="58">
        <f t="shared" si="9"/>
        <v>1338</v>
      </c>
      <c r="AI23" s="59">
        <f t="shared" si="8"/>
        <v>230.64988795035339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7307701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138</v>
      </c>
      <c r="P24" s="52">
        <v>137</v>
      </c>
      <c r="Q24" s="52">
        <v>17458160</v>
      </c>
      <c r="R24" s="53">
        <f t="shared" si="5"/>
        <v>5688</v>
      </c>
      <c r="S24" s="54">
        <f t="shared" si="6"/>
        <v>136.512</v>
      </c>
      <c r="T24" s="54">
        <f t="shared" si="7"/>
        <v>5.6879999999999997</v>
      </c>
      <c r="U24" s="55">
        <v>5</v>
      </c>
      <c r="V24" s="55">
        <f t="shared" si="0"/>
        <v>5</v>
      </c>
      <c r="W24" s="174" t="s">
        <v>147</v>
      </c>
      <c r="X24" s="173">
        <v>0</v>
      </c>
      <c r="Y24" s="173">
        <v>992</v>
      </c>
      <c r="Z24" s="173">
        <v>1195</v>
      </c>
      <c r="AA24" s="173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33111434</v>
      </c>
      <c r="AH24" s="58">
        <f t="shared" si="9"/>
        <v>1318</v>
      </c>
      <c r="AI24" s="59">
        <f t="shared" si="8"/>
        <v>231.71589310829819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7307701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5</v>
      </c>
      <c r="E25" s="47">
        <f t="shared" si="2"/>
        <v>3.5211267605633805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133</v>
      </c>
      <c r="P25" s="52">
        <v>133</v>
      </c>
      <c r="Q25" s="52">
        <v>17463787</v>
      </c>
      <c r="R25" s="53">
        <f t="shared" si="5"/>
        <v>5627</v>
      </c>
      <c r="S25" s="54">
        <f t="shared" si="6"/>
        <v>135.048</v>
      </c>
      <c r="T25" s="54">
        <f t="shared" si="7"/>
        <v>5.6269999999999998</v>
      </c>
      <c r="U25" s="55">
        <v>4.9000000000000004</v>
      </c>
      <c r="V25" s="55">
        <f t="shared" si="0"/>
        <v>4.9000000000000004</v>
      </c>
      <c r="W25" s="174" t="s">
        <v>147</v>
      </c>
      <c r="X25" s="173">
        <v>0</v>
      </c>
      <c r="Y25" s="173">
        <v>1014</v>
      </c>
      <c r="Z25" s="173">
        <v>1195</v>
      </c>
      <c r="AA25" s="173">
        <v>1185</v>
      </c>
      <c r="AB25" s="173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33112744</v>
      </c>
      <c r="AH25" s="58">
        <f t="shared" si="9"/>
        <v>1310</v>
      </c>
      <c r="AI25" s="59">
        <f t="shared" si="8"/>
        <v>232.80611338190866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7307701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5</v>
      </c>
      <c r="E26" s="47">
        <f t="shared" si="2"/>
        <v>3.5211267605633805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133</v>
      </c>
      <c r="P26" s="52">
        <v>131</v>
      </c>
      <c r="Q26" s="52">
        <v>17469280</v>
      </c>
      <c r="R26" s="53">
        <f t="shared" si="5"/>
        <v>5493</v>
      </c>
      <c r="S26" s="54">
        <f t="shared" si="6"/>
        <v>131.83199999999999</v>
      </c>
      <c r="T26" s="54">
        <f t="shared" si="7"/>
        <v>5.4930000000000003</v>
      </c>
      <c r="U26" s="55">
        <v>4.8</v>
      </c>
      <c r="V26" s="55">
        <f t="shared" si="0"/>
        <v>4.8</v>
      </c>
      <c r="W26" s="174" t="s">
        <v>147</v>
      </c>
      <c r="X26" s="173">
        <v>0</v>
      </c>
      <c r="Y26" s="173">
        <v>1008</v>
      </c>
      <c r="Z26" s="173">
        <v>1195</v>
      </c>
      <c r="AA26" s="173">
        <v>1185</v>
      </c>
      <c r="AB26" s="173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33114052</v>
      </c>
      <c r="AH26" s="58">
        <f t="shared" si="9"/>
        <v>1308</v>
      </c>
      <c r="AI26" s="59">
        <f t="shared" si="8"/>
        <v>238.12124522119061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7307701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132</v>
      </c>
      <c r="P27" s="52">
        <v>132</v>
      </c>
      <c r="Q27" s="52">
        <v>17474955</v>
      </c>
      <c r="R27" s="53">
        <f t="shared" si="5"/>
        <v>5675</v>
      </c>
      <c r="S27" s="54">
        <f t="shared" si="6"/>
        <v>136.19999999999999</v>
      </c>
      <c r="T27" s="54">
        <f t="shared" si="7"/>
        <v>5.6749999999999998</v>
      </c>
      <c r="U27" s="55">
        <v>4.5</v>
      </c>
      <c r="V27" s="55">
        <f t="shared" si="0"/>
        <v>4.5</v>
      </c>
      <c r="W27" s="174" t="s">
        <v>147</v>
      </c>
      <c r="X27" s="173">
        <v>0</v>
      </c>
      <c r="Y27" s="173">
        <v>1031</v>
      </c>
      <c r="Z27" s="173">
        <v>1195</v>
      </c>
      <c r="AA27" s="173">
        <v>1185</v>
      </c>
      <c r="AB27" s="173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33115382</v>
      </c>
      <c r="AH27" s="58">
        <f t="shared" si="9"/>
        <v>1330</v>
      </c>
      <c r="AI27" s="59">
        <f t="shared" si="8"/>
        <v>234.36123348017622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7307701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128</v>
      </c>
      <c r="P28" s="52">
        <v>129</v>
      </c>
      <c r="Q28" s="52">
        <v>17480410</v>
      </c>
      <c r="R28" s="53">
        <f t="shared" si="5"/>
        <v>5455</v>
      </c>
      <c r="S28" s="54">
        <f t="shared" si="6"/>
        <v>130.91999999999999</v>
      </c>
      <c r="T28" s="54">
        <f t="shared" si="7"/>
        <v>5.4550000000000001</v>
      </c>
      <c r="U28" s="55">
        <v>4.4000000000000004</v>
      </c>
      <c r="V28" s="55">
        <f t="shared" si="0"/>
        <v>4.4000000000000004</v>
      </c>
      <c r="W28" s="174" t="s">
        <v>147</v>
      </c>
      <c r="X28" s="173">
        <v>0</v>
      </c>
      <c r="Y28" s="173">
        <v>999</v>
      </c>
      <c r="Z28" s="173">
        <v>1164</v>
      </c>
      <c r="AA28" s="173">
        <v>1185</v>
      </c>
      <c r="AB28" s="173">
        <v>1180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33116640</v>
      </c>
      <c r="AH28" s="58">
        <f t="shared" si="9"/>
        <v>1258</v>
      </c>
      <c r="AI28" s="59">
        <f t="shared" si="8"/>
        <v>230.61411549037581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7307701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4</v>
      </c>
      <c r="E29" s="47">
        <f t="shared" si="2"/>
        <v>2.8169014084507045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132</v>
      </c>
      <c r="P29" s="52">
        <v>131</v>
      </c>
      <c r="Q29" s="52">
        <v>17485793</v>
      </c>
      <c r="R29" s="53">
        <f t="shared" si="5"/>
        <v>5383</v>
      </c>
      <c r="S29" s="54">
        <f t="shared" si="6"/>
        <v>129.19200000000001</v>
      </c>
      <c r="T29" s="54">
        <f t="shared" si="7"/>
        <v>5.383</v>
      </c>
      <c r="U29" s="55">
        <v>4.2</v>
      </c>
      <c r="V29" s="55">
        <f t="shared" si="0"/>
        <v>4.2</v>
      </c>
      <c r="W29" s="174" t="s">
        <v>147</v>
      </c>
      <c r="X29" s="173">
        <v>0</v>
      </c>
      <c r="Y29" s="173">
        <v>920</v>
      </c>
      <c r="Z29" s="173">
        <v>1164</v>
      </c>
      <c r="AA29" s="173">
        <v>1185</v>
      </c>
      <c r="AB29" s="173">
        <v>1170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33117882</v>
      </c>
      <c r="AH29" s="58">
        <f t="shared" si="9"/>
        <v>1242</v>
      </c>
      <c r="AI29" s="59">
        <f t="shared" si="8"/>
        <v>230.72636076537248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7307701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6</v>
      </c>
      <c r="E30" s="47">
        <f t="shared" si="2"/>
        <v>4.2253521126760569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127</v>
      </c>
      <c r="P30" s="52">
        <v>127</v>
      </c>
      <c r="Q30" s="52">
        <v>17491113</v>
      </c>
      <c r="R30" s="53">
        <f t="shared" si="5"/>
        <v>5320</v>
      </c>
      <c r="S30" s="54">
        <f t="shared" si="6"/>
        <v>127.68</v>
      </c>
      <c r="T30" s="54">
        <f t="shared" si="7"/>
        <v>5.32</v>
      </c>
      <c r="U30" s="55">
        <v>4.0999999999999996</v>
      </c>
      <c r="V30" s="55">
        <f t="shared" si="0"/>
        <v>4.0999999999999996</v>
      </c>
      <c r="W30" s="174" t="s">
        <v>147</v>
      </c>
      <c r="X30" s="173">
        <v>0</v>
      </c>
      <c r="Y30" s="173">
        <v>974</v>
      </c>
      <c r="Z30" s="173">
        <v>1125</v>
      </c>
      <c r="AA30" s="173">
        <v>1185</v>
      </c>
      <c r="AB30" s="173">
        <v>1129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33119074</v>
      </c>
      <c r="AH30" s="58">
        <f t="shared" si="9"/>
        <v>1192</v>
      </c>
      <c r="AI30" s="59">
        <f t="shared" si="8"/>
        <v>224.06015037593983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7307701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116</v>
      </c>
      <c r="P31" s="52">
        <v>124</v>
      </c>
      <c r="Q31" s="52">
        <v>17496290</v>
      </c>
      <c r="R31" s="53">
        <f t="shared" si="5"/>
        <v>5177</v>
      </c>
      <c r="S31" s="54">
        <f t="shared" si="6"/>
        <v>124.248</v>
      </c>
      <c r="T31" s="54">
        <f t="shared" si="7"/>
        <v>5.1769999999999996</v>
      </c>
      <c r="U31" s="55">
        <v>3.6</v>
      </c>
      <c r="V31" s="55">
        <f t="shared" si="0"/>
        <v>3.6</v>
      </c>
      <c r="W31" s="174" t="s">
        <v>149</v>
      </c>
      <c r="X31" s="173">
        <v>0</v>
      </c>
      <c r="Y31" s="173">
        <v>1017</v>
      </c>
      <c r="Z31" s="173">
        <v>1197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33120134</v>
      </c>
      <c r="AH31" s="58">
        <f t="shared" si="9"/>
        <v>1060</v>
      </c>
      <c r="AI31" s="59">
        <f t="shared" si="8"/>
        <v>204.7517867490825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7307701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15</v>
      </c>
      <c r="E32" s="47">
        <f t="shared" si="2"/>
        <v>10.563380281690142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128</v>
      </c>
      <c r="P32" s="52">
        <v>117</v>
      </c>
      <c r="Q32" s="52">
        <v>17501285</v>
      </c>
      <c r="R32" s="53">
        <f>Q32-Q31</f>
        <v>4995</v>
      </c>
      <c r="S32" s="54">
        <f t="shared" si="6"/>
        <v>119.88</v>
      </c>
      <c r="T32" s="54">
        <f t="shared" si="7"/>
        <v>4.9950000000000001</v>
      </c>
      <c r="U32" s="55">
        <v>3.2</v>
      </c>
      <c r="V32" s="55">
        <f t="shared" si="0"/>
        <v>3.2</v>
      </c>
      <c r="W32" s="174" t="s">
        <v>149</v>
      </c>
      <c r="X32" s="173">
        <v>0</v>
      </c>
      <c r="Y32" s="173">
        <v>1031</v>
      </c>
      <c r="Z32" s="173">
        <v>1145</v>
      </c>
      <c r="AA32" s="173">
        <v>0</v>
      </c>
      <c r="AB32" s="173">
        <v>1150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33121126</v>
      </c>
      <c r="AH32" s="58">
        <f t="shared" si="9"/>
        <v>992</v>
      </c>
      <c r="AI32" s="59">
        <f t="shared" si="8"/>
        <v>198.59859859859858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7307701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7</v>
      </c>
      <c r="E33" s="47">
        <f t="shared" si="2"/>
        <v>4.9295774647887329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122</v>
      </c>
      <c r="P33" s="52">
        <v>97</v>
      </c>
      <c r="Q33" s="52">
        <v>17505563</v>
      </c>
      <c r="R33" s="53">
        <f t="shared" si="5"/>
        <v>4278</v>
      </c>
      <c r="S33" s="54">
        <f t="shared" si="6"/>
        <v>102.672</v>
      </c>
      <c r="T33" s="54">
        <f t="shared" si="7"/>
        <v>4.2779999999999996</v>
      </c>
      <c r="U33" s="55">
        <v>3.7</v>
      </c>
      <c r="V33" s="55">
        <f t="shared" si="0"/>
        <v>3.7</v>
      </c>
      <c r="W33" s="174" t="s">
        <v>130</v>
      </c>
      <c r="X33" s="173">
        <v>0</v>
      </c>
      <c r="Y33" s="173">
        <v>0</v>
      </c>
      <c r="Z33" s="173">
        <v>1117</v>
      </c>
      <c r="AA33" s="173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33121882</v>
      </c>
      <c r="AH33" s="58">
        <f t="shared" si="9"/>
        <v>756</v>
      </c>
      <c r="AI33" s="59">
        <f t="shared" si="8"/>
        <v>176.71809256661993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0.35</v>
      </c>
      <c r="AP33" s="173">
        <v>7308134</v>
      </c>
      <c r="AQ33" s="173">
        <f t="shared" si="1"/>
        <v>433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9</v>
      </c>
      <c r="E34" s="47">
        <f t="shared" si="2"/>
        <v>6.3380281690140849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122</v>
      </c>
      <c r="P34" s="52">
        <v>93</v>
      </c>
      <c r="Q34" s="52">
        <v>17509674</v>
      </c>
      <c r="R34" s="53">
        <f t="shared" si="5"/>
        <v>4111</v>
      </c>
      <c r="S34" s="54">
        <f t="shared" si="6"/>
        <v>98.664000000000001</v>
      </c>
      <c r="T34" s="54">
        <f t="shared" si="7"/>
        <v>4.1109999999999998</v>
      </c>
      <c r="U34" s="55">
        <v>4.7</v>
      </c>
      <c r="V34" s="55">
        <f t="shared" si="0"/>
        <v>4.7</v>
      </c>
      <c r="W34" s="174" t="s">
        <v>130</v>
      </c>
      <c r="X34" s="173">
        <v>0</v>
      </c>
      <c r="Y34" s="173">
        <v>0</v>
      </c>
      <c r="Z34" s="173">
        <v>1030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33122594</v>
      </c>
      <c r="AH34" s="58">
        <f t="shared" si="9"/>
        <v>712</v>
      </c>
      <c r="AI34" s="59">
        <f t="shared" si="8"/>
        <v>173.19387010459744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0.35</v>
      </c>
      <c r="AP34" s="173">
        <v>7309087</v>
      </c>
      <c r="AQ34" s="173">
        <f t="shared" si="1"/>
        <v>953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122.375</v>
      </c>
      <c r="Q35" s="80">
        <f>Q34-Q10</f>
        <v>123411</v>
      </c>
      <c r="R35" s="81">
        <f>SUM(R11:R34)</f>
        <v>123411</v>
      </c>
      <c r="S35" s="82">
        <f>AVERAGE(S11:S34)</f>
        <v>123.411</v>
      </c>
      <c r="T35" s="82">
        <f>SUM(T11:T34)</f>
        <v>123.411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25998</v>
      </c>
      <c r="AH35" s="88">
        <f>SUM(AH11:AH34)</f>
        <v>25998</v>
      </c>
      <c r="AI35" s="89">
        <f>$AH$35/$T35</f>
        <v>210.66193451151031</v>
      </c>
      <c r="AJ35" s="86"/>
      <c r="AK35" s="90"/>
      <c r="AL35" s="90"/>
      <c r="AM35" s="90"/>
      <c r="AN35" s="91"/>
      <c r="AO35" s="92"/>
      <c r="AP35" s="93">
        <f>AP34-AP10</f>
        <v>7195</v>
      </c>
      <c r="AQ35" s="94">
        <f>SUM(AQ11:AQ34)</f>
        <v>7195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163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225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226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156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222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186" t="s">
        <v>227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133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188" t="s">
        <v>134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184" t="s">
        <v>158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189" t="s">
        <v>228</v>
      </c>
      <c r="C54" s="190"/>
      <c r="D54" s="190"/>
      <c r="E54" s="190"/>
      <c r="F54" s="190"/>
      <c r="G54" s="190"/>
      <c r="H54" s="190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188" t="s">
        <v>152</v>
      </c>
      <c r="C55" s="190"/>
      <c r="D55" s="190"/>
      <c r="E55" s="190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91" t="s">
        <v>127</v>
      </c>
      <c r="C56" s="190"/>
      <c r="D56" s="190"/>
      <c r="E56" s="190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25"/>
      <c r="V56" s="12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85" t="s">
        <v>168</v>
      </c>
      <c r="C57" s="188"/>
      <c r="D57" s="190"/>
      <c r="E57" s="171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85" t="s">
        <v>128</v>
      </c>
      <c r="C58" s="184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185"/>
      <c r="C59" s="184"/>
      <c r="D59" s="190"/>
      <c r="E59" s="190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85"/>
      <c r="C60" s="184"/>
      <c r="D60" s="190"/>
      <c r="E60" s="171"/>
      <c r="F60" s="190"/>
      <c r="G60" s="190"/>
      <c r="H60" s="19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9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4"/>
      <c r="D61" s="190"/>
      <c r="E61" s="190"/>
      <c r="F61" s="190"/>
      <c r="G61" s="190"/>
      <c r="H61" s="190"/>
      <c r="I61" s="171"/>
      <c r="J61" s="192"/>
      <c r="K61" s="192"/>
      <c r="L61" s="192"/>
      <c r="M61" s="192"/>
      <c r="N61" s="192"/>
      <c r="O61" s="192"/>
      <c r="P61" s="192"/>
      <c r="Q61" s="192"/>
      <c r="R61" s="192"/>
      <c r="S61" s="193"/>
      <c r="T61" s="193"/>
      <c r="U61" s="193"/>
      <c r="V61" s="193"/>
      <c r="W61" s="193"/>
      <c r="X61" s="193"/>
      <c r="Y61" s="193"/>
      <c r="Z61" s="106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12"/>
      <c r="AW61" s="183"/>
      <c r="AX61" s="183"/>
      <c r="AY61" s="183"/>
    </row>
    <row r="62" spans="2:51" x14ac:dyDescent="0.25">
      <c r="B62" s="185"/>
      <c r="C62" s="186"/>
      <c r="D62" s="190"/>
      <c r="E62" s="190"/>
      <c r="F62" s="190"/>
      <c r="G62" s="190"/>
      <c r="H62" s="190"/>
      <c r="I62" s="171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06"/>
      <c r="X62" s="106"/>
      <c r="Y62" s="106"/>
      <c r="Z62" s="113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12"/>
      <c r="AW62" s="183"/>
      <c r="AX62" s="183"/>
      <c r="AY62" s="183"/>
    </row>
    <row r="63" spans="2:51" x14ac:dyDescent="0.25">
      <c r="B63" s="185"/>
      <c r="C63" s="186"/>
      <c r="D63" s="171"/>
      <c r="E63" s="190"/>
      <c r="F63" s="190"/>
      <c r="G63" s="190"/>
      <c r="H63" s="190"/>
      <c r="I63" s="190"/>
      <c r="J63" s="193"/>
      <c r="K63" s="193"/>
      <c r="L63" s="193"/>
      <c r="M63" s="193"/>
      <c r="N63" s="193"/>
      <c r="O63" s="193"/>
      <c r="P63" s="193"/>
      <c r="Q63" s="193"/>
      <c r="R63" s="193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8"/>
      <c r="D64" s="171"/>
      <c r="E64" s="190"/>
      <c r="F64" s="190"/>
      <c r="G64" s="190"/>
      <c r="H64" s="190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90"/>
      <c r="E65" s="171"/>
      <c r="F65" s="190"/>
      <c r="G65" s="171"/>
      <c r="H65" s="171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84"/>
      <c r="D66" s="190"/>
      <c r="E66" s="171"/>
      <c r="F66" s="171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2"/>
      <c r="C67" s="184"/>
      <c r="D67" s="190"/>
      <c r="E67" s="190"/>
      <c r="F67" s="171"/>
      <c r="G67" s="190"/>
      <c r="H67" s="190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104"/>
      <c r="C68" s="193"/>
      <c r="D68" s="190"/>
      <c r="E68" s="190"/>
      <c r="F68" s="190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B69" s="104"/>
      <c r="C69" s="188"/>
      <c r="D69" s="193"/>
      <c r="E69" s="190"/>
      <c r="F69" s="190"/>
      <c r="G69" s="190"/>
      <c r="H69" s="190"/>
      <c r="I69" s="190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A70" s="113"/>
      <c r="B70" s="104"/>
      <c r="C70" s="184"/>
      <c r="D70" s="193"/>
      <c r="E70" s="190"/>
      <c r="F70" s="190"/>
      <c r="G70" s="190"/>
      <c r="H70" s="190"/>
      <c r="I70" s="114"/>
      <c r="J70" s="114"/>
      <c r="K70" s="114"/>
      <c r="L70" s="114"/>
      <c r="M70" s="114"/>
      <c r="N70" s="114"/>
      <c r="O70" s="115"/>
      <c r="P70" s="109"/>
      <c r="R70" s="112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04"/>
      <c r="C71" s="188"/>
      <c r="D71" s="190"/>
      <c r="E71" s="193"/>
      <c r="F71" s="190"/>
      <c r="G71" s="193"/>
      <c r="H71" s="193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93"/>
      <c r="C72" s="187"/>
      <c r="D72" s="190"/>
      <c r="E72" s="193"/>
      <c r="F72" s="193"/>
      <c r="G72" s="193"/>
      <c r="H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P76" s="109"/>
      <c r="R76" s="106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I77" s="114"/>
      <c r="J77" s="114"/>
      <c r="K77" s="114"/>
      <c r="L77" s="114"/>
      <c r="M77" s="114"/>
      <c r="N77" s="114"/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09"/>
      <c r="Q102" s="109"/>
      <c r="R102" s="109"/>
      <c r="S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17" spans="45:51" x14ac:dyDescent="0.25">
      <c r="AS117" s="183"/>
      <c r="AT117" s="183"/>
      <c r="AU117" s="183"/>
      <c r="AV117" s="183"/>
      <c r="AW117" s="183"/>
      <c r="AX117" s="183"/>
      <c r="AY117" s="183"/>
    </row>
  </sheetData>
  <protectedRanges>
    <protectedRange sqref="N61:R61 B74 S63:T69 B66:B71 S57:T60 N64:R69 T43 T55:T56" name="Range2_12_5_1_1"/>
    <protectedRange sqref="N10 L10 L6 D6 D8 AD8 AF8 O8:U8 AJ8:AR8 AF10 AR11:AR34 L24:N31 G23:G34 N12:N23 N32:N34 N11:AG11 E23:E34 E11:G22 O12:AG34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Q10" name="Range1_17_1_1_1"/>
    <protectedRange sqref="AG10" name="Range1_18_1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2:B73 J62:R63 D69:D70 I67:I68 Z60:Z61 S61:Y62 AA61:AU62 E71:E72 G71:H72 F72" name="Range2_2_1_10_1_1_1_2"/>
    <protectedRange sqref="C68" name="Range2_2_1_10_2_1_1_1"/>
    <protectedRange sqref="N57:R60 G67:H67 D65 F68 E67" name="Range2_12_1_6_1_1"/>
    <protectedRange sqref="D60:D61 I63:I65 I59:M60 G68:H69 G61:H63 E68:E69 F69:F70 F62:F64 E61:E63 J57:M58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0:F61 E60 G60:H60" name="Range2_2_12_1_1_1_1_1"/>
    <protectedRange sqref="C60" name="Range2_1_4_2_1_1_1"/>
    <protectedRange sqref="C62:C63" name="Range2_5_1_1_1"/>
    <protectedRange sqref="E65:E66 F66:F67 G65:H66 I61: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5:S56" name="Range2_12_2_1_1_1_2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J55:M55" name="Range2_2_12_1_4_3_1_1_1_3_3_1_1_3_1_1_1_1_1_1"/>
    <protectedRange sqref="T49:T54" name="Range2_12_5_1_1_3"/>
    <protectedRange sqref="T47:T48" name="Range2_12_5_1_1_2_2"/>
    <protectedRange sqref="S47:S54" name="Range2_12_4_1_1_1_4_2_2_2"/>
    <protectedRange sqref="Q47:R54" name="Range2_12_1_6_1_1_1_2_3_2_1_1_3"/>
    <protectedRange sqref="N47:P54" name="Range2_12_1_2_3_1_1_1_2_3_2_1_1_3"/>
    <protectedRange sqref="K47:M54" name="Range2_2_12_1_4_3_1_1_1_3_3_2_1_1_3"/>
    <protectedRange sqref="J47:J54" name="Range2_2_12_1_4_3_1_1_1_3_2_1_2_2"/>
    <protectedRange sqref="G49:H51" name="Range2_2_12_1_3_1_2_1_1_1_2_1_1_1_1_1_1_2_1_1"/>
    <protectedRange sqref="D49:E51" name="Range2_2_12_1_3_1_2_1_1_1_2_1_1_1_1_3_1_1_1_1"/>
    <protectedRange sqref="F49:F51" name="Range2_2_12_1_3_1_2_1_1_1_3_1_1_1_1_1_3_1_1_1_1"/>
    <protectedRange sqref="I49:I51" name="Range2_2_12_1_4_3_1_1_1_2_1_2_1_1_3_1_1_1_1_1_1"/>
    <protectedRange sqref="T46" name="Range2_12_5_1_1_2_1_1"/>
    <protectedRange sqref="E47:H48" name="Range2_2_12_1_3_1_2_1_1_1_1_2_1_1_1_1_1_1"/>
    <protectedRange sqref="D47:D48" name="Range2_2_12_1_3_1_2_1_1_1_2_1_2_3_1_1_1_1"/>
    <protectedRange sqref="T44" name="Range2_12_5_1_1_2_1_1_1_1_1_1_1"/>
    <protectedRange sqref="S44" name="Range2_12_4_1_1_1_4_2_1_1_1_1_1_1"/>
    <protectedRange sqref="Q44:R44" name="Range2_12_1_6_1_1_1_2_3_2_1_1_1_1_1_1"/>
    <protectedRange sqref="N44:P44" name="Range2_12_1_2_3_1_1_1_2_3_2_1_1_1_1_1_1"/>
    <protectedRange sqref="J44:M44" name="Range2_2_12_1_4_3_1_1_1_3_3_2_1_1_1_1_1_1"/>
    <protectedRange sqref="I44" name="Range2_2_12_1_4_3_1_1_1_2_1_2_2_1_1_1_1_1"/>
    <protectedRange sqref="G44:H44 D44:E44" name="Range2_2_12_1_3_1_2_1_1_1_2_1_3_2_1_1_1_1_1"/>
    <protectedRange sqref="F44" name="Range2_2_12_1_3_1_2_1_1_1_1_1_2_2_1_1_1_1_1"/>
    <protectedRange sqref="T45" name="Range2_12_5_1_1_6_1_1_1_1_1_1_1"/>
    <protectedRange sqref="S45" name="Range2_12_5_1_1_5_3_1_1_1_1_1_1_1"/>
    <protectedRange sqref="Q45:R45" name="Range2_12_1_6_1_1_1_2_3_2_1_1_2_1_1_1_1_1"/>
    <protectedRange sqref="N45:P45" name="Range2_12_1_2_3_1_1_1_2_3_2_1_1_2_1_1_1_1_1"/>
    <protectedRange sqref="J45:M45" name="Range2_2_12_1_4_3_1_1_1_3_3_2_1_1_2_1_1_1_1_1"/>
    <protectedRange sqref="I45" name="Range2_2_12_1_4_3_1_1_1_2_1_2_2_1_2_1_1_1_1_1"/>
    <protectedRange sqref="G45:H45 D45:E45" name="Range2_2_12_1_3_1_2_1_1_1_2_1_3_2_1_2_1_1_1_1_1"/>
    <protectedRange sqref="F45" name="Range2_2_12_1_3_1_2_1_1_1_1_1_2_2_1_2_1_1_1_1_1"/>
    <protectedRange sqref="S46" name="Range2_12_4_1_1_1_4_2_2_1_1"/>
    <protectedRange sqref="Q46:R46" name="Range2_12_1_6_1_1_1_2_3_2_1_1_1_1"/>
    <protectedRange sqref="N46:P46" name="Range2_12_1_2_3_1_1_1_2_3_2_1_1_1_1"/>
    <protectedRange sqref="K46:M46" name="Range2_2_12_1_4_3_1_1_1_3_3_2_1_1_1_1"/>
    <protectedRange sqref="J46" name="Range2_2_12_1_4_3_1_1_1_3_2_1_2_1_1"/>
    <protectedRange sqref="D46:E46" name="Range2_2_12_1_3_1_2_1_1_1_2_1_2_3_2_1_1"/>
    <protectedRange sqref="I46" name="Range2_2_12_1_4_2_1_1_1_4_1_2_1_1_1_2_1_1"/>
    <protectedRange sqref="F46:H46" name="Range2_2_12_1_3_1_1_1_1_1_4_1_2_1_2_1_2_1_1"/>
    <protectedRange sqref="I47:I48" name="Range2_2_12_1_4_2_1_1_1_4_1_2_1_1_1_2_2_1"/>
    <protectedRange sqref="B63:B65" name="Range2_12_5_1_1_2"/>
    <protectedRange sqref="B62" name="Range2_12_5_1_1_2_1_4_1_1_1_2_1_1_1_1_1_1_1"/>
    <protectedRange sqref="F59:H59" name="Range2_2_12_1_1_1_1_1_1"/>
    <protectedRange sqref="D59:E59" name="Range2_2_12_1_7_1_1_2_1"/>
    <protectedRange sqref="C59" name="Range2_1_1_2_1_1_1"/>
    <protectedRange sqref="B60:B61" name="Range2_12_5_1_1_2_1"/>
    <protectedRange sqref="B59" name="Range2_12_5_1_1_2_1_2_1"/>
    <protectedRange sqref="B44:B46" name="Range2_12_5_1_1_1_2_2_1_1_1_1_1_1_1_1_1"/>
    <protectedRange sqref="B47" name="Range2_12_5_1_1_1_3_1_1_1_1_1_1_1_1_1_1"/>
    <protectedRange sqref="I53" name="Range2_2_12_1_7_1_1_2_2"/>
    <protectedRange sqref="I52" name="Range2_2_12_1_4_3_1_1_1_3_3_1_1_3_1_1_1_1_1_1_2"/>
    <protectedRange sqref="E52:H52" name="Range2_2_12_1_3_1_2_1_1_1_1_2_1_1_1_1_1_1_2"/>
    <protectedRange sqref="D52" name="Range2_2_12_1_3_1_2_1_1_1_2_1_2_3_1_1_1_1_1"/>
    <protectedRange sqref="G53:H53" name="Range2_2_12_1_3_1_2_1_1_1_2_1_1_1_1_1_1_2_1_1_1_1_1"/>
    <protectedRange sqref="D53:E53" name="Range2_2_12_1_3_1_2_1_1_1_2_1_1_1_1_3_1_1_1_1_1_2_1"/>
    <protectedRange sqref="F53" name="Range2_2_12_1_3_1_2_1_1_1_3_1_1_1_1_1_3_1_1_1_1_1_1_1"/>
    <protectedRange sqref="I55:I58" name="Range2_2_12_1_7_1_1_2_2_1"/>
    <protectedRange sqref="I54" name="Range2_2_12_1_4_3_1_1_1_3_3_1_1_3_1_1_1_1_1_1_2_1"/>
    <protectedRange sqref="E54:H54" name="Range2_2_12_1_3_1_2_1_1_1_1_2_1_1_1_1_1_1_2_1"/>
    <protectedRange sqref="D54" name="Range2_2_12_1_3_1_2_1_1_1_2_1_2_3_1_1_1_1_1_1"/>
    <protectedRange sqref="B54" name="Range2_12_5_1_1_1_2_2_1_1_1_1_1_1_1_1_1_1"/>
    <protectedRange sqref="G58:H58" name="Range2_2_12_1_3_1_2_1_1_1_2_1_1_1_1_1_1_2_1_1_1_1_1_1_1_1"/>
    <protectedRange sqref="F58 G57:H57" name="Range2_2_12_1_3_3_1_1_1_2_1_1_1_1_1_1_1_1_1_1_1_1_1_1_1"/>
    <protectedRange sqref="G55:H55" name="Range2_2_12_1_3_1_2_1_1_1_2_1_1_1_1_1_1_2_1_1_1_1_1_2"/>
    <protectedRange sqref="D55:E55" name="Range2_2_12_1_3_1_2_1_1_1_2_1_1_1_1_3_1_1_1_1_1_2_1_1"/>
    <protectedRange sqref="F57 F55" name="Range2_2_12_1_3_1_2_1_1_1_3_1_1_1_1_1_3_1_1_1_1_1_1_1_1"/>
    <protectedRange sqref="F56:H56" name="Range2_2_12_1_3_1_2_1_1_1_1_2_1_1_1_1_1_1_1_1_1_1"/>
    <protectedRange sqref="D58" name="Range2_2_12_1_7_1_1_2_1_1_1_1"/>
    <protectedRange sqref="E58" name="Range2_2_12_1_1_1_1_1_1_1_1_1_1"/>
    <protectedRange sqref="C58" name="Range2_1_4_2_1_1_1_1_1_1_1"/>
    <protectedRange sqref="D57:E57" name="Range2_2_12_1_3_1_2_1_1_1_3_1_1_1_1_1_1_1_2_1_1_1_1_1_1"/>
    <protectedRange sqref="D56:E56" name="Range2_2_12_1_3_1_2_1_1_1_2_1_1_1_1_3_1_1_1_1_1_1_1_1_1"/>
    <protectedRange sqref="B58" name="Range2_12_5_1_1_2_1_2_2"/>
    <protectedRange sqref="B57" name="Range2_12_5_1_1_2_1_4_1_1_1_2_1_1_1_1_1_1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35" priority="9" operator="containsText" text="N/A">
      <formula>NOT(ISERROR(SEARCH("N/A",X11)))</formula>
    </cfRule>
    <cfRule type="cellIs" dxfId="534" priority="27" operator="equal">
      <formula>0</formula>
    </cfRule>
  </conditionalFormatting>
  <conditionalFormatting sqref="X11:AE34">
    <cfRule type="cellIs" dxfId="533" priority="26" operator="greaterThanOrEqual">
      <formula>1185</formula>
    </cfRule>
  </conditionalFormatting>
  <conditionalFormatting sqref="X11:AE34">
    <cfRule type="cellIs" dxfId="532" priority="25" operator="between">
      <formula>0.1</formula>
      <formula>1184</formula>
    </cfRule>
  </conditionalFormatting>
  <conditionalFormatting sqref="X8 AJ11:AO11 AJ15:AL15 AJ12:AN14 AJ16:AJ34 AO12:AO32 AL16 AM15:AN16 AK17:AN31 AK32 AL32:AN34">
    <cfRule type="cellIs" dxfId="531" priority="24" operator="equal">
      <formula>0</formula>
    </cfRule>
  </conditionalFormatting>
  <conditionalFormatting sqref="X8 AJ11:AO11 AJ15:AL15 AJ12:AN14 AJ16:AJ34 AO12:AO32 AL16 AM15:AN16 AK17:AN31 AK32 AL32:AN34">
    <cfRule type="cellIs" dxfId="530" priority="23" operator="greaterThan">
      <formula>1179</formula>
    </cfRule>
  </conditionalFormatting>
  <conditionalFormatting sqref="X8 AJ11:AO11 AJ15:AL15 AJ12:AN14 AJ16:AJ34 AO12:AO32 AL16 AM15:AN16 AK17:AN31 AK32 AL32:AN34">
    <cfRule type="cellIs" dxfId="529" priority="22" operator="greaterThan">
      <formula>99</formula>
    </cfRule>
  </conditionalFormatting>
  <conditionalFormatting sqref="X8 AJ11:AO11 AJ15:AL15 AJ12:AN14 AJ16:AJ34 AO12:AO32 AL16 AM15:AN16 AK17:AN31 AK32 AL32:AN34">
    <cfRule type="cellIs" dxfId="528" priority="21" operator="greaterThan">
      <formula>0.99</formula>
    </cfRule>
  </conditionalFormatting>
  <conditionalFormatting sqref="AB8">
    <cfRule type="cellIs" dxfId="527" priority="20" operator="equal">
      <formula>0</formula>
    </cfRule>
  </conditionalFormatting>
  <conditionalFormatting sqref="AB8">
    <cfRule type="cellIs" dxfId="526" priority="19" operator="greaterThan">
      <formula>1179</formula>
    </cfRule>
  </conditionalFormatting>
  <conditionalFormatting sqref="AB8">
    <cfRule type="cellIs" dxfId="525" priority="18" operator="greaterThan">
      <formula>99</formula>
    </cfRule>
  </conditionalFormatting>
  <conditionalFormatting sqref="AB8">
    <cfRule type="cellIs" dxfId="524" priority="17" operator="greaterThan">
      <formula>0.99</formula>
    </cfRule>
  </conditionalFormatting>
  <conditionalFormatting sqref="AQ11:AQ34 AK33 AK16 AO33:AO34">
    <cfRule type="cellIs" dxfId="523" priority="16" operator="equal">
      <formula>0</formula>
    </cfRule>
  </conditionalFormatting>
  <conditionalFormatting sqref="AQ11:AQ34 AK33 AK16 AO33:AO34">
    <cfRule type="cellIs" dxfId="522" priority="15" operator="greaterThan">
      <formula>1179</formula>
    </cfRule>
  </conditionalFormatting>
  <conditionalFormatting sqref="AQ11:AQ34 AK33 AK16 AO33:AO34">
    <cfRule type="cellIs" dxfId="521" priority="14" operator="greaterThan">
      <formula>99</formula>
    </cfRule>
  </conditionalFormatting>
  <conditionalFormatting sqref="AQ11:AQ34 AK33 AK16 AO33:AO34">
    <cfRule type="cellIs" dxfId="520" priority="13" operator="greaterThan">
      <formula>0.99</formula>
    </cfRule>
  </conditionalFormatting>
  <conditionalFormatting sqref="AI11:AI34">
    <cfRule type="cellIs" dxfId="519" priority="12" operator="greaterThan">
      <formula>$AI$8</formula>
    </cfRule>
  </conditionalFormatting>
  <conditionalFormatting sqref="AH11:AH34">
    <cfRule type="cellIs" dxfId="518" priority="10" operator="greaterThan">
      <formula>$AH$8</formula>
    </cfRule>
    <cfRule type="cellIs" dxfId="517" priority="11" operator="greaterThan">
      <formula>$AH$8</formula>
    </cfRule>
  </conditionalFormatting>
  <conditionalFormatting sqref="AP11:AP34">
    <cfRule type="cellIs" dxfId="516" priority="8" operator="equal">
      <formula>0</formula>
    </cfRule>
  </conditionalFormatting>
  <conditionalFormatting sqref="AP11:AP34">
    <cfRule type="cellIs" dxfId="515" priority="7" operator="greaterThan">
      <formula>1179</formula>
    </cfRule>
  </conditionalFormatting>
  <conditionalFormatting sqref="AP11:AP34">
    <cfRule type="cellIs" dxfId="514" priority="6" operator="greaterThan">
      <formula>99</formula>
    </cfRule>
  </conditionalFormatting>
  <conditionalFormatting sqref="AP11:AP34">
    <cfRule type="cellIs" dxfId="513" priority="5" operator="greaterThan">
      <formula>0.99</formula>
    </cfRule>
  </conditionalFormatting>
  <conditionalFormatting sqref="AK34">
    <cfRule type="cellIs" dxfId="512" priority="4" operator="equal">
      <formula>0</formula>
    </cfRule>
  </conditionalFormatting>
  <conditionalFormatting sqref="AK34">
    <cfRule type="cellIs" dxfId="511" priority="3" operator="greaterThan">
      <formula>1179</formula>
    </cfRule>
  </conditionalFormatting>
  <conditionalFormatting sqref="AK34">
    <cfRule type="cellIs" dxfId="510" priority="2" operator="greaterThan">
      <formula>99</formula>
    </cfRule>
  </conditionalFormatting>
  <conditionalFormatting sqref="AK34">
    <cfRule type="cellIs" dxfId="509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6"/>
  <sheetViews>
    <sheetView showGridLines="0" topLeftCell="V18" zoomScaleNormal="100" workbookViewId="0">
      <selection activeCell="B50" sqref="B50:J57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131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41986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25420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12'!Q34</f>
        <v>17509674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12'!AG34</f>
        <v>33122594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12'!AP34</f>
        <v>7309087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9</v>
      </c>
      <c r="E11" s="47">
        <f>D11/1.42</f>
        <v>6.3380281690140849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120</v>
      </c>
      <c r="P11" s="52">
        <v>93</v>
      </c>
      <c r="Q11" s="52">
        <v>17513195</v>
      </c>
      <c r="R11" s="53">
        <f>Q11-Q10</f>
        <v>3521</v>
      </c>
      <c r="S11" s="54">
        <f>R11*24/1000</f>
        <v>84.504000000000005</v>
      </c>
      <c r="T11" s="54">
        <f>R11/1000</f>
        <v>3.5209999999999999</v>
      </c>
      <c r="U11" s="55">
        <v>5.7</v>
      </c>
      <c r="V11" s="55">
        <f t="shared" ref="V11:V34" si="0">U11</f>
        <v>5.7</v>
      </c>
      <c r="W11" s="174" t="s">
        <v>130</v>
      </c>
      <c r="X11" s="173">
        <v>0</v>
      </c>
      <c r="Y11" s="173">
        <v>0</v>
      </c>
      <c r="Z11" s="173">
        <v>1002</v>
      </c>
      <c r="AA11" s="173">
        <v>0</v>
      </c>
      <c r="AB11" s="173">
        <v>1109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33123193</v>
      </c>
      <c r="AH11" s="58">
        <f>IF(ISBLANK(AG11),"-",AG11-AG10)</f>
        <v>599</v>
      </c>
      <c r="AI11" s="59">
        <f>AH11/T11</f>
        <v>170.12212439647828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7310116</v>
      </c>
      <c r="AQ11" s="173">
        <f t="shared" ref="AQ11:AQ34" si="1">AP11-AP10</f>
        <v>1029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15</v>
      </c>
      <c r="E12" s="47">
        <f t="shared" ref="E12:E34" si="2">D12/1.42</f>
        <v>10.563380281690142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114</v>
      </c>
      <c r="P12" s="52">
        <v>83</v>
      </c>
      <c r="Q12" s="52">
        <v>17516716</v>
      </c>
      <c r="R12" s="53">
        <f t="shared" ref="R12:R34" si="5">Q12-Q11</f>
        <v>3521</v>
      </c>
      <c r="S12" s="54">
        <f t="shared" ref="S12:S34" si="6">R12*24/1000</f>
        <v>84.504000000000005</v>
      </c>
      <c r="T12" s="54">
        <f t="shared" ref="T12:T34" si="7">R12/1000</f>
        <v>3.5209999999999999</v>
      </c>
      <c r="U12" s="55">
        <v>6.9</v>
      </c>
      <c r="V12" s="55">
        <f t="shared" si="0"/>
        <v>6.9</v>
      </c>
      <c r="W12" s="174" t="s">
        <v>130</v>
      </c>
      <c r="X12" s="173">
        <v>0</v>
      </c>
      <c r="Y12" s="173">
        <v>0</v>
      </c>
      <c r="Z12" s="173">
        <v>932</v>
      </c>
      <c r="AA12" s="173">
        <v>0</v>
      </c>
      <c r="AB12" s="173">
        <v>1089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33123792</v>
      </c>
      <c r="AH12" s="58">
        <f>IF(ISBLANK(AG12),"-",AG12-AG11)</f>
        <v>599</v>
      </c>
      <c r="AI12" s="59">
        <f t="shared" ref="AI12:AI34" si="8">AH12/T12</f>
        <v>170.12212439647828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7311145</v>
      </c>
      <c r="AQ12" s="173">
        <f t="shared" si="1"/>
        <v>1029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15</v>
      </c>
      <c r="E13" s="47">
        <f t="shared" si="2"/>
        <v>10.563380281690142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116</v>
      </c>
      <c r="P13" s="52">
        <v>82</v>
      </c>
      <c r="Q13" s="52">
        <v>17520186</v>
      </c>
      <c r="R13" s="53">
        <f t="shared" si="5"/>
        <v>3470</v>
      </c>
      <c r="S13" s="54">
        <f t="shared" si="6"/>
        <v>83.28</v>
      </c>
      <c r="T13" s="54">
        <f t="shared" si="7"/>
        <v>3.47</v>
      </c>
      <c r="U13" s="55">
        <v>8.3000000000000007</v>
      </c>
      <c r="V13" s="55">
        <f t="shared" si="0"/>
        <v>8.3000000000000007</v>
      </c>
      <c r="W13" s="174" t="s">
        <v>130</v>
      </c>
      <c r="X13" s="173">
        <v>0</v>
      </c>
      <c r="Y13" s="173">
        <v>0</v>
      </c>
      <c r="Z13" s="173">
        <v>930</v>
      </c>
      <c r="AA13" s="173">
        <v>0</v>
      </c>
      <c r="AB13" s="173">
        <v>1089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33124301</v>
      </c>
      <c r="AH13" s="58">
        <f>IF(ISBLANK(AG13),"-",AG13-AG12)</f>
        <v>509</v>
      </c>
      <c r="AI13" s="59">
        <f t="shared" si="8"/>
        <v>146.68587896253601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7312392</v>
      </c>
      <c r="AQ13" s="173">
        <f t="shared" si="1"/>
        <v>1247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26</v>
      </c>
      <c r="E14" s="47">
        <f t="shared" si="2"/>
        <v>18.30985915492958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112</v>
      </c>
      <c r="P14" s="52">
        <v>80</v>
      </c>
      <c r="Q14" s="52">
        <v>17523650</v>
      </c>
      <c r="R14" s="53">
        <f t="shared" si="5"/>
        <v>3464</v>
      </c>
      <c r="S14" s="54">
        <f t="shared" si="6"/>
        <v>83.135999999999996</v>
      </c>
      <c r="T14" s="54">
        <f t="shared" si="7"/>
        <v>3.464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925</v>
      </c>
      <c r="AA14" s="173">
        <v>0</v>
      </c>
      <c r="AB14" s="173">
        <v>1018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33124815</v>
      </c>
      <c r="AH14" s="58">
        <f t="shared" ref="AH14:AH34" si="9">IF(ISBLANK(AG14),"-",AG14-AG13)</f>
        <v>514</v>
      </c>
      <c r="AI14" s="59">
        <f t="shared" si="8"/>
        <v>148.38337182448038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7313640</v>
      </c>
      <c r="AQ14" s="173">
        <f t="shared" si="1"/>
        <v>1248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27</v>
      </c>
      <c r="E15" s="47">
        <f t="shared" si="2"/>
        <v>19.014084507042256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92</v>
      </c>
      <c r="P15" s="52">
        <v>90</v>
      </c>
      <c r="Q15" s="52">
        <v>17527119</v>
      </c>
      <c r="R15" s="53">
        <f t="shared" si="5"/>
        <v>3469</v>
      </c>
      <c r="S15" s="54">
        <f t="shared" si="6"/>
        <v>83.256</v>
      </c>
      <c r="T15" s="54">
        <f t="shared" si="7"/>
        <v>3.4689999999999999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879</v>
      </c>
      <c r="AA15" s="173">
        <v>0</v>
      </c>
      <c r="AB15" s="173">
        <v>1019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33125330</v>
      </c>
      <c r="AH15" s="58">
        <f t="shared" si="9"/>
        <v>515</v>
      </c>
      <c r="AI15" s="59">
        <f t="shared" si="8"/>
        <v>148.45776880945519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173">
        <v>7313640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20</v>
      </c>
      <c r="E16" s="47">
        <f t="shared" si="2"/>
        <v>14.084507042253522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109</v>
      </c>
      <c r="P16" s="52">
        <v>105</v>
      </c>
      <c r="Q16" s="52">
        <v>17531330</v>
      </c>
      <c r="R16" s="53">
        <f t="shared" si="5"/>
        <v>4211</v>
      </c>
      <c r="S16" s="54">
        <f t="shared" si="6"/>
        <v>101.06399999999999</v>
      </c>
      <c r="T16" s="54">
        <f t="shared" si="7"/>
        <v>4.2110000000000003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1062</v>
      </c>
      <c r="AA16" s="173"/>
      <c r="AB16" s="173">
        <v>1018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33125904</v>
      </c>
      <c r="AH16" s="58">
        <f t="shared" si="9"/>
        <v>574</v>
      </c>
      <c r="AI16" s="59">
        <f t="shared" si="8"/>
        <v>136.30966516266918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7313640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10</v>
      </c>
      <c r="E17" s="47">
        <f t="shared" si="2"/>
        <v>7.042253521126761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143</v>
      </c>
      <c r="P17" s="52">
        <v>148</v>
      </c>
      <c r="Q17" s="52">
        <v>17536990</v>
      </c>
      <c r="R17" s="53">
        <f t="shared" si="5"/>
        <v>5660</v>
      </c>
      <c r="S17" s="54">
        <f t="shared" si="6"/>
        <v>135.84</v>
      </c>
      <c r="T17" s="54">
        <f t="shared" si="7"/>
        <v>5.66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1185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33127100</v>
      </c>
      <c r="AH17" s="58">
        <f t="shared" si="9"/>
        <v>1196</v>
      </c>
      <c r="AI17" s="59">
        <f t="shared" si="8"/>
        <v>211.30742049469964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173">
        <v>7313640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137</v>
      </c>
      <c r="P18" s="52">
        <v>151</v>
      </c>
      <c r="Q18" s="52">
        <v>17542955</v>
      </c>
      <c r="R18" s="53">
        <f t="shared" si="5"/>
        <v>5965</v>
      </c>
      <c r="S18" s="54">
        <f t="shared" si="6"/>
        <v>143.16</v>
      </c>
      <c r="T18" s="54">
        <f t="shared" si="7"/>
        <v>5.9649999999999999</v>
      </c>
      <c r="U18" s="55">
        <v>9.1999999999999993</v>
      </c>
      <c r="V18" s="55">
        <f t="shared" si="0"/>
        <v>9.1999999999999993</v>
      </c>
      <c r="W18" s="174" t="s">
        <v>147</v>
      </c>
      <c r="X18" s="173">
        <v>0</v>
      </c>
      <c r="Y18" s="173">
        <v>1043</v>
      </c>
      <c r="Z18" s="173">
        <v>1195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33128426</v>
      </c>
      <c r="AH18" s="58">
        <f t="shared" si="9"/>
        <v>1326</v>
      </c>
      <c r="AI18" s="59">
        <f t="shared" si="8"/>
        <v>222.29673093042749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173">
        <v>7313640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7</v>
      </c>
      <c r="E19" s="47">
        <f t="shared" si="2"/>
        <v>4.9295774647887329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134</v>
      </c>
      <c r="P19" s="52">
        <v>147</v>
      </c>
      <c r="Q19" s="52">
        <v>17549228</v>
      </c>
      <c r="R19" s="53">
        <f t="shared" si="5"/>
        <v>6273</v>
      </c>
      <c r="S19" s="54">
        <f t="shared" si="6"/>
        <v>150.55199999999999</v>
      </c>
      <c r="T19" s="54">
        <f t="shared" si="7"/>
        <v>6.2729999999999997</v>
      </c>
      <c r="U19" s="55">
        <v>8.5</v>
      </c>
      <c r="V19" s="55">
        <f t="shared" si="0"/>
        <v>8.5</v>
      </c>
      <c r="W19" s="174" t="s">
        <v>147</v>
      </c>
      <c r="X19" s="173">
        <v>0</v>
      </c>
      <c r="Y19" s="173">
        <v>1133</v>
      </c>
      <c r="Z19" s="173">
        <v>1195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33129830</v>
      </c>
      <c r="AH19" s="58">
        <f t="shared" si="9"/>
        <v>1404</v>
      </c>
      <c r="AI19" s="59">
        <f t="shared" si="8"/>
        <v>223.81635581061695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7313640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7</v>
      </c>
      <c r="E20" s="47">
        <f t="shared" si="2"/>
        <v>4.9295774647887329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133</v>
      </c>
      <c r="P20" s="52">
        <v>150</v>
      </c>
      <c r="Q20" s="52">
        <v>17555563</v>
      </c>
      <c r="R20" s="53">
        <f t="shared" si="5"/>
        <v>6335</v>
      </c>
      <c r="S20" s="54">
        <f t="shared" si="6"/>
        <v>152.04</v>
      </c>
      <c r="T20" s="54">
        <f t="shared" si="7"/>
        <v>6.335</v>
      </c>
      <c r="U20" s="55">
        <v>7.4</v>
      </c>
      <c r="V20" s="55">
        <v>9</v>
      </c>
      <c r="W20" s="174" t="s">
        <v>147</v>
      </c>
      <c r="X20" s="173">
        <v>0</v>
      </c>
      <c r="Y20" s="173">
        <v>1181</v>
      </c>
      <c r="Z20" s="173">
        <v>1195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33131266</v>
      </c>
      <c r="AH20" s="58">
        <f t="shared" si="9"/>
        <v>1436</v>
      </c>
      <c r="AI20" s="59">
        <f t="shared" si="8"/>
        <v>226.67719021310182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7313640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134</v>
      </c>
      <c r="P21" s="52">
        <v>149</v>
      </c>
      <c r="Q21" s="52">
        <v>17562029</v>
      </c>
      <c r="R21" s="53">
        <f>Q21-Q20</f>
        <v>6466</v>
      </c>
      <c r="S21" s="54">
        <f t="shared" si="6"/>
        <v>155.184</v>
      </c>
      <c r="T21" s="54">
        <f t="shared" si="7"/>
        <v>6.4660000000000002</v>
      </c>
      <c r="U21" s="55">
        <v>6.6</v>
      </c>
      <c r="V21" s="55">
        <v>8.5</v>
      </c>
      <c r="W21" s="174" t="s">
        <v>147</v>
      </c>
      <c r="X21" s="173">
        <v>0</v>
      </c>
      <c r="Y21" s="173">
        <v>1131</v>
      </c>
      <c r="Z21" s="173">
        <v>1195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33132692</v>
      </c>
      <c r="AH21" s="58">
        <f t="shared" si="9"/>
        <v>1426</v>
      </c>
      <c r="AI21" s="59">
        <f t="shared" si="8"/>
        <v>220.53819981441384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7313640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4</v>
      </c>
      <c r="E22" s="47">
        <f t="shared" si="2"/>
        <v>2.8169014084507045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127</v>
      </c>
      <c r="P22" s="52">
        <v>140</v>
      </c>
      <c r="Q22" s="52">
        <v>17568189</v>
      </c>
      <c r="R22" s="53">
        <f t="shared" si="5"/>
        <v>6160</v>
      </c>
      <c r="S22" s="54">
        <f t="shared" si="6"/>
        <v>147.84</v>
      </c>
      <c r="T22" s="54">
        <f t="shared" si="7"/>
        <v>6.16</v>
      </c>
      <c r="U22" s="55">
        <v>5.7</v>
      </c>
      <c r="V22" s="55">
        <f t="shared" si="0"/>
        <v>5.7</v>
      </c>
      <c r="W22" s="174" t="s">
        <v>147</v>
      </c>
      <c r="X22" s="173">
        <v>0</v>
      </c>
      <c r="Y22" s="173">
        <v>1181</v>
      </c>
      <c r="Z22" s="173">
        <v>1195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33134122</v>
      </c>
      <c r="AH22" s="58">
        <f t="shared" si="9"/>
        <v>1430</v>
      </c>
      <c r="AI22" s="59">
        <f t="shared" si="8"/>
        <v>232.14285714285714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7313640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5</v>
      </c>
      <c r="E23" s="47">
        <f t="shared" si="2"/>
        <v>3.5211267605633805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132</v>
      </c>
      <c r="P23" s="52">
        <v>144</v>
      </c>
      <c r="Q23" s="52">
        <v>17574263</v>
      </c>
      <c r="R23" s="53">
        <f t="shared" si="5"/>
        <v>6074</v>
      </c>
      <c r="S23" s="54">
        <f t="shared" si="6"/>
        <v>145.77600000000001</v>
      </c>
      <c r="T23" s="54">
        <f t="shared" si="7"/>
        <v>6.0739999999999998</v>
      </c>
      <c r="U23" s="55">
        <v>4.9000000000000004</v>
      </c>
      <c r="V23" s="55">
        <f t="shared" si="0"/>
        <v>4.9000000000000004</v>
      </c>
      <c r="W23" s="174" t="s">
        <v>147</v>
      </c>
      <c r="X23" s="173">
        <v>0</v>
      </c>
      <c r="Y23" s="173">
        <v>1065</v>
      </c>
      <c r="Z23" s="173">
        <v>1195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33135526</v>
      </c>
      <c r="AH23" s="58">
        <f t="shared" si="9"/>
        <v>1404</v>
      </c>
      <c r="AI23" s="59">
        <f t="shared" si="8"/>
        <v>231.1491603556141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7313640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134</v>
      </c>
      <c r="P24" s="52">
        <v>143</v>
      </c>
      <c r="Q24" s="52">
        <v>17580106</v>
      </c>
      <c r="R24" s="53">
        <f t="shared" si="5"/>
        <v>5843</v>
      </c>
      <c r="S24" s="54">
        <f t="shared" si="6"/>
        <v>140.232</v>
      </c>
      <c r="T24" s="54">
        <f t="shared" si="7"/>
        <v>5.843</v>
      </c>
      <c r="U24" s="55">
        <v>4.4000000000000004</v>
      </c>
      <c r="V24" s="55">
        <f t="shared" si="0"/>
        <v>4.4000000000000004</v>
      </c>
      <c r="W24" s="174" t="s">
        <v>147</v>
      </c>
      <c r="X24" s="173">
        <v>0</v>
      </c>
      <c r="Y24" s="173">
        <v>1047</v>
      </c>
      <c r="Z24" s="173">
        <v>1195</v>
      </c>
      <c r="AA24" s="173">
        <v>1185</v>
      </c>
      <c r="AB24" s="173">
        <v>1198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33136868</v>
      </c>
      <c r="AH24" s="58">
        <f t="shared" si="9"/>
        <v>1342</v>
      </c>
      <c r="AI24" s="59">
        <f t="shared" si="8"/>
        <v>229.67653602601405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7313640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5</v>
      </c>
      <c r="E25" s="47">
        <f t="shared" si="2"/>
        <v>3.5211267605633805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134</v>
      </c>
      <c r="P25" s="52">
        <v>140</v>
      </c>
      <c r="Q25" s="52">
        <v>17586119</v>
      </c>
      <c r="R25" s="53">
        <f t="shared" si="5"/>
        <v>6013</v>
      </c>
      <c r="S25" s="54">
        <f t="shared" si="6"/>
        <v>144.31200000000001</v>
      </c>
      <c r="T25" s="54">
        <f t="shared" si="7"/>
        <v>6.0129999999999999</v>
      </c>
      <c r="U25" s="55">
        <v>3.9</v>
      </c>
      <c r="V25" s="55">
        <f t="shared" si="0"/>
        <v>3.9</v>
      </c>
      <c r="W25" s="174" t="s">
        <v>147</v>
      </c>
      <c r="X25" s="173">
        <v>0</v>
      </c>
      <c r="Y25" s="173">
        <v>1045</v>
      </c>
      <c r="Z25" s="173">
        <v>1196</v>
      </c>
      <c r="AA25" s="173">
        <v>1185</v>
      </c>
      <c r="AB25" s="173">
        <v>1198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33138242</v>
      </c>
      <c r="AH25" s="58">
        <f t="shared" si="9"/>
        <v>1374</v>
      </c>
      <c r="AI25" s="59">
        <f t="shared" si="8"/>
        <v>228.50490603692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7313640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5</v>
      </c>
      <c r="E26" s="47">
        <f t="shared" si="2"/>
        <v>3.5211267605633805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134</v>
      </c>
      <c r="P26" s="52">
        <v>137</v>
      </c>
      <c r="Q26" s="52">
        <v>17591735</v>
      </c>
      <c r="R26" s="53">
        <f t="shared" si="5"/>
        <v>5616</v>
      </c>
      <c r="S26" s="54">
        <f t="shared" si="6"/>
        <v>134.78399999999999</v>
      </c>
      <c r="T26" s="54">
        <f t="shared" si="7"/>
        <v>5.6159999999999997</v>
      </c>
      <c r="U26" s="55">
        <v>3.6</v>
      </c>
      <c r="V26" s="55">
        <f t="shared" si="0"/>
        <v>3.6</v>
      </c>
      <c r="W26" s="174" t="s">
        <v>147</v>
      </c>
      <c r="X26" s="173">
        <v>0</v>
      </c>
      <c r="Y26" s="173">
        <v>1030</v>
      </c>
      <c r="Z26" s="173">
        <v>1195</v>
      </c>
      <c r="AA26" s="173">
        <v>1185</v>
      </c>
      <c r="AB26" s="173">
        <v>1198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33139538</v>
      </c>
      <c r="AH26" s="58">
        <f t="shared" si="9"/>
        <v>1296</v>
      </c>
      <c r="AI26" s="59">
        <f t="shared" si="8"/>
        <v>230.76923076923077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7313640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131</v>
      </c>
      <c r="P27" s="52">
        <v>139</v>
      </c>
      <c r="Q27" s="52">
        <v>17597489</v>
      </c>
      <c r="R27" s="53">
        <f t="shared" si="5"/>
        <v>5754</v>
      </c>
      <c r="S27" s="54">
        <f t="shared" si="6"/>
        <v>138.096</v>
      </c>
      <c r="T27" s="54">
        <f t="shared" si="7"/>
        <v>5.7539999999999996</v>
      </c>
      <c r="U27" s="55">
        <v>3.2</v>
      </c>
      <c r="V27" s="55">
        <f t="shared" si="0"/>
        <v>3.2</v>
      </c>
      <c r="W27" s="174" t="s">
        <v>147</v>
      </c>
      <c r="X27" s="173">
        <v>0</v>
      </c>
      <c r="Y27" s="173">
        <v>1064</v>
      </c>
      <c r="Z27" s="173">
        <v>1195</v>
      </c>
      <c r="AA27" s="173">
        <v>1185</v>
      </c>
      <c r="AB27" s="173">
        <v>1198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33140892</v>
      </c>
      <c r="AH27" s="58">
        <f t="shared" si="9"/>
        <v>1354</v>
      </c>
      <c r="AI27" s="59">
        <f t="shared" si="8"/>
        <v>235.31456378171708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7313640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3</v>
      </c>
      <c r="E28" s="47">
        <f t="shared" si="2"/>
        <v>2.1126760563380285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131</v>
      </c>
      <c r="P28" s="52">
        <v>131</v>
      </c>
      <c r="Q28" s="52">
        <v>17603055</v>
      </c>
      <c r="R28" s="53">
        <f t="shared" si="5"/>
        <v>5566</v>
      </c>
      <c r="S28" s="54">
        <f t="shared" si="6"/>
        <v>133.584</v>
      </c>
      <c r="T28" s="54">
        <f t="shared" si="7"/>
        <v>5.5659999999999998</v>
      </c>
      <c r="U28" s="55">
        <v>3.1</v>
      </c>
      <c r="V28" s="55">
        <f t="shared" si="0"/>
        <v>3.1</v>
      </c>
      <c r="W28" s="174" t="s">
        <v>147</v>
      </c>
      <c r="X28" s="173">
        <v>0</v>
      </c>
      <c r="Y28" s="173">
        <v>1008</v>
      </c>
      <c r="Z28" s="173">
        <v>1195</v>
      </c>
      <c r="AA28" s="173">
        <v>1185</v>
      </c>
      <c r="AB28" s="173">
        <v>1198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33142194</v>
      </c>
      <c r="AH28" s="58">
        <f t="shared" si="9"/>
        <v>1302</v>
      </c>
      <c r="AI28" s="59">
        <f t="shared" si="8"/>
        <v>233.92022996766082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7313640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5</v>
      </c>
      <c r="E29" s="47">
        <f t="shared" si="2"/>
        <v>3.5211267605633805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131</v>
      </c>
      <c r="P29" s="52">
        <v>131</v>
      </c>
      <c r="Q29" s="52">
        <v>17608664</v>
      </c>
      <c r="R29" s="53">
        <f t="shared" si="5"/>
        <v>5609</v>
      </c>
      <c r="S29" s="54">
        <f t="shared" si="6"/>
        <v>134.61600000000001</v>
      </c>
      <c r="T29" s="54">
        <f t="shared" si="7"/>
        <v>5.609</v>
      </c>
      <c r="U29" s="55">
        <v>2.9</v>
      </c>
      <c r="V29" s="55">
        <f t="shared" si="0"/>
        <v>2.9</v>
      </c>
      <c r="W29" s="174" t="s">
        <v>147</v>
      </c>
      <c r="X29" s="173">
        <v>0</v>
      </c>
      <c r="Y29" s="173">
        <v>983</v>
      </c>
      <c r="Z29" s="173">
        <v>1163</v>
      </c>
      <c r="AA29" s="173">
        <v>1185</v>
      </c>
      <c r="AB29" s="173">
        <v>1169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33143484</v>
      </c>
      <c r="AH29" s="58">
        <f t="shared" si="9"/>
        <v>1290</v>
      </c>
      <c r="AI29" s="59">
        <f t="shared" si="8"/>
        <v>229.98752005705117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7313640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7</v>
      </c>
      <c r="E30" s="47">
        <f t="shared" si="2"/>
        <v>4.9295774647887329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121</v>
      </c>
      <c r="P30" s="52">
        <v>129</v>
      </c>
      <c r="Q30" s="52">
        <v>17613930</v>
      </c>
      <c r="R30" s="53">
        <f t="shared" si="5"/>
        <v>5266</v>
      </c>
      <c r="S30" s="54">
        <f t="shared" si="6"/>
        <v>126.384</v>
      </c>
      <c r="T30" s="54">
        <f t="shared" si="7"/>
        <v>5.266</v>
      </c>
      <c r="U30" s="55">
        <v>2.6</v>
      </c>
      <c r="V30" s="55">
        <f t="shared" si="0"/>
        <v>2.6</v>
      </c>
      <c r="W30" s="174" t="s">
        <v>147</v>
      </c>
      <c r="X30" s="173">
        <v>0</v>
      </c>
      <c r="Y30" s="173">
        <v>1017</v>
      </c>
      <c r="Z30" s="173">
        <v>1104</v>
      </c>
      <c r="AA30" s="173">
        <v>1185</v>
      </c>
      <c r="AB30" s="173">
        <v>1108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33144634</v>
      </c>
      <c r="AH30" s="58">
        <f t="shared" si="9"/>
        <v>1150</v>
      </c>
      <c r="AI30" s="59">
        <f t="shared" si="8"/>
        <v>218.3820736802127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7313640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117</v>
      </c>
      <c r="P31" s="52">
        <v>122</v>
      </c>
      <c r="Q31" s="52">
        <v>17618941</v>
      </c>
      <c r="R31" s="53">
        <f t="shared" si="5"/>
        <v>5011</v>
      </c>
      <c r="S31" s="54">
        <f t="shared" si="6"/>
        <v>120.264</v>
      </c>
      <c r="T31" s="54">
        <f t="shared" si="7"/>
        <v>5.0110000000000001</v>
      </c>
      <c r="U31" s="55">
        <v>2.2999999999999998</v>
      </c>
      <c r="V31" s="55">
        <f t="shared" si="0"/>
        <v>2.2999999999999998</v>
      </c>
      <c r="W31" s="174" t="s">
        <v>149</v>
      </c>
      <c r="X31" s="173">
        <v>0</v>
      </c>
      <c r="Y31" s="173">
        <v>1035</v>
      </c>
      <c r="Z31" s="173">
        <v>1195</v>
      </c>
      <c r="AA31" s="173">
        <v>0</v>
      </c>
      <c r="AB31" s="173">
        <v>1198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33145640</v>
      </c>
      <c r="AH31" s="58">
        <f t="shared" si="9"/>
        <v>1006</v>
      </c>
      <c r="AI31" s="59">
        <f t="shared" si="8"/>
        <v>200.75833167032528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7313640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12</v>
      </c>
      <c r="E32" s="47">
        <f t="shared" si="2"/>
        <v>8.4507042253521139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117</v>
      </c>
      <c r="P32" s="52">
        <v>118</v>
      </c>
      <c r="Q32" s="52">
        <v>17623952</v>
      </c>
      <c r="R32" s="53">
        <f>Q32-Q31</f>
        <v>5011</v>
      </c>
      <c r="S32" s="54">
        <f t="shared" si="6"/>
        <v>120.264</v>
      </c>
      <c r="T32" s="54">
        <f t="shared" si="7"/>
        <v>5.0110000000000001</v>
      </c>
      <c r="U32" s="55">
        <v>2</v>
      </c>
      <c r="V32" s="55">
        <f t="shared" si="0"/>
        <v>2</v>
      </c>
      <c r="W32" s="174" t="s">
        <v>149</v>
      </c>
      <c r="X32" s="173">
        <v>0</v>
      </c>
      <c r="Y32" s="173">
        <v>993</v>
      </c>
      <c r="Z32" s="173">
        <v>1195</v>
      </c>
      <c r="AA32" s="173">
        <v>0</v>
      </c>
      <c r="AB32" s="173">
        <v>1140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33146646</v>
      </c>
      <c r="AH32" s="58">
        <f t="shared" si="9"/>
        <v>1006</v>
      </c>
      <c r="AI32" s="59">
        <f t="shared" si="8"/>
        <v>200.75833167032528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7313640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8</v>
      </c>
      <c r="E33" s="47">
        <f t="shared" si="2"/>
        <v>5.6338028169014089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115</v>
      </c>
      <c r="P33" s="52">
        <v>96</v>
      </c>
      <c r="Q33" s="52">
        <v>17627944</v>
      </c>
      <c r="R33" s="53">
        <f t="shared" si="5"/>
        <v>3992</v>
      </c>
      <c r="S33" s="54">
        <f t="shared" si="6"/>
        <v>95.808000000000007</v>
      </c>
      <c r="T33" s="54">
        <f t="shared" si="7"/>
        <v>3.992</v>
      </c>
      <c r="U33" s="55">
        <v>2.9</v>
      </c>
      <c r="V33" s="55">
        <f t="shared" si="0"/>
        <v>2.9</v>
      </c>
      <c r="W33" s="174" t="s">
        <v>130</v>
      </c>
      <c r="X33" s="173">
        <v>0</v>
      </c>
      <c r="Y33" s="173">
        <v>0</v>
      </c>
      <c r="Z33" s="173">
        <v>1145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33147330</v>
      </c>
      <c r="AH33" s="58">
        <f t="shared" si="9"/>
        <v>684</v>
      </c>
      <c r="AI33" s="59">
        <f t="shared" si="8"/>
        <v>171.34268537074149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0.35</v>
      </c>
      <c r="AP33" s="173">
        <v>7314783</v>
      </c>
      <c r="AQ33" s="173">
        <f t="shared" si="1"/>
        <v>1143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9</v>
      </c>
      <c r="E34" s="47">
        <f t="shared" si="2"/>
        <v>6.3380281690140849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116</v>
      </c>
      <c r="P34" s="52">
        <v>90</v>
      </c>
      <c r="Q34" s="52">
        <v>17631930</v>
      </c>
      <c r="R34" s="53">
        <f t="shared" si="5"/>
        <v>3986</v>
      </c>
      <c r="S34" s="54">
        <f t="shared" si="6"/>
        <v>95.664000000000001</v>
      </c>
      <c r="T34" s="54">
        <f t="shared" si="7"/>
        <v>3.9860000000000002</v>
      </c>
      <c r="U34" s="55">
        <v>4.5</v>
      </c>
      <c r="V34" s="55">
        <f t="shared" si="0"/>
        <v>4.5</v>
      </c>
      <c r="W34" s="174" t="s">
        <v>130</v>
      </c>
      <c r="X34" s="173">
        <v>0</v>
      </c>
      <c r="Y34" s="173">
        <v>0</v>
      </c>
      <c r="Z34" s="173">
        <v>1126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33148014</v>
      </c>
      <c r="AH34" s="58">
        <f t="shared" si="9"/>
        <v>684</v>
      </c>
      <c r="AI34" s="59">
        <f t="shared" si="8"/>
        <v>171.60060210737581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0.35</v>
      </c>
      <c r="AP34" s="173">
        <v>7315922</v>
      </c>
      <c r="AQ34" s="173">
        <f t="shared" si="1"/>
        <v>1139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122.41666666666667</v>
      </c>
      <c r="Q35" s="80">
        <f>Q34-Q10</f>
        <v>122256</v>
      </c>
      <c r="R35" s="81">
        <f>SUM(R11:R34)</f>
        <v>122256</v>
      </c>
      <c r="S35" s="82">
        <f>AVERAGE(S11:S34)</f>
        <v>122.25600000000001</v>
      </c>
      <c r="T35" s="82">
        <f>SUM(T11:T34)</f>
        <v>122.25600000000001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25420</v>
      </c>
      <c r="AH35" s="88">
        <f>SUM(AH11:AH34)</f>
        <v>25420</v>
      </c>
      <c r="AI35" s="89">
        <f>$AH$35/$T35</f>
        <v>207.92435545085721</v>
      </c>
      <c r="AJ35" s="86"/>
      <c r="AK35" s="90"/>
      <c r="AL35" s="90"/>
      <c r="AM35" s="90"/>
      <c r="AN35" s="91"/>
      <c r="AO35" s="92"/>
      <c r="AP35" s="93">
        <f>AP34-AP10</f>
        <v>6835</v>
      </c>
      <c r="AQ35" s="94">
        <f>SUM(AQ11:AQ34)</f>
        <v>6835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230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231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233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232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186" t="s">
        <v>235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133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188" t="s">
        <v>134</v>
      </c>
      <c r="C52" s="190"/>
      <c r="D52" s="190"/>
      <c r="E52" s="190"/>
      <c r="F52" s="190"/>
      <c r="G52" s="190"/>
      <c r="H52" s="190"/>
      <c r="I52" s="190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184" t="s">
        <v>158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189" t="s">
        <v>228</v>
      </c>
      <c r="C54" s="190"/>
      <c r="D54" s="190"/>
      <c r="E54" s="190"/>
      <c r="F54" s="190"/>
      <c r="G54" s="190"/>
      <c r="H54" s="19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188" t="s">
        <v>152</v>
      </c>
      <c r="C55" s="190"/>
      <c r="D55" s="190"/>
      <c r="E55" s="190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25"/>
      <c r="V55" s="12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91" t="s">
        <v>127</v>
      </c>
      <c r="C56" s="190"/>
      <c r="D56" s="190"/>
      <c r="E56" s="190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85" t="s">
        <v>153</v>
      </c>
      <c r="C57" s="188"/>
      <c r="D57" s="190"/>
      <c r="E57" s="171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85" t="s">
        <v>128</v>
      </c>
      <c r="C58" s="184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185"/>
      <c r="C59" s="184"/>
      <c r="D59" s="190"/>
      <c r="E59" s="171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9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85"/>
      <c r="C60" s="184"/>
      <c r="D60" s="190"/>
      <c r="E60" s="190"/>
      <c r="F60" s="190"/>
      <c r="G60" s="190"/>
      <c r="H60" s="190"/>
      <c r="I60" s="171"/>
      <c r="J60" s="192"/>
      <c r="K60" s="192"/>
      <c r="L60" s="192"/>
      <c r="M60" s="192"/>
      <c r="N60" s="192"/>
      <c r="O60" s="192"/>
      <c r="P60" s="192"/>
      <c r="Q60" s="192"/>
      <c r="R60" s="192"/>
      <c r="S60" s="193"/>
      <c r="T60" s="193"/>
      <c r="U60" s="193"/>
      <c r="V60" s="193"/>
      <c r="W60" s="193"/>
      <c r="X60" s="193"/>
      <c r="Y60" s="193"/>
      <c r="Z60" s="106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12"/>
      <c r="AW60" s="183"/>
      <c r="AX60" s="183"/>
      <c r="AY60" s="183"/>
    </row>
    <row r="61" spans="2:51" x14ac:dyDescent="0.25">
      <c r="B61" s="185"/>
      <c r="C61" s="186"/>
      <c r="D61" s="190"/>
      <c r="E61" s="190"/>
      <c r="F61" s="190"/>
      <c r="G61" s="190"/>
      <c r="H61" s="190"/>
      <c r="I61" s="171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06"/>
      <c r="X61" s="106"/>
      <c r="Y61" s="106"/>
      <c r="Z61" s="113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12"/>
      <c r="AW61" s="183"/>
      <c r="AX61" s="183"/>
      <c r="AY61" s="183"/>
    </row>
    <row r="62" spans="2:51" x14ac:dyDescent="0.25">
      <c r="B62" s="185"/>
      <c r="C62" s="186"/>
      <c r="D62" s="171"/>
      <c r="E62" s="190"/>
      <c r="F62" s="190"/>
      <c r="G62" s="190"/>
      <c r="H62" s="190"/>
      <c r="I62" s="190"/>
      <c r="J62" s="193"/>
      <c r="K62" s="193"/>
      <c r="L62" s="193"/>
      <c r="M62" s="193"/>
      <c r="N62" s="193"/>
      <c r="O62" s="193"/>
      <c r="P62" s="193"/>
      <c r="Q62" s="193"/>
      <c r="R62" s="193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188"/>
      <c r="D63" s="171"/>
      <c r="E63" s="190"/>
      <c r="F63" s="190"/>
      <c r="G63" s="190"/>
      <c r="H63" s="190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8"/>
      <c r="D64" s="190"/>
      <c r="E64" s="171"/>
      <c r="F64" s="190"/>
      <c r="G64" s="171"/>
      <c r="H64" s="171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4"/>
      <c r="D65" s="190"/>
      <c r="E65" s="171"/>
      <c r="F65" s="171"/>
      <c r="G65" s="171"/>
      <c r="H65" s="171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84"/>
      <c r="D66" s="190"/>
      <c r="E66" s="190"/>
      <c r="F66" s="171"/>
      <c r="G66" s="190"/>
      <c r="H66" s="190"/>
      <c r="I66" s="193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2"/>
      <c r="C67" s="193"/>
      <c r="D67" s="190"/>
      <c r="E67" s="190"/>
      <c r="F67" s="190"/>
      <c r="G67" s="190"/>
      <c r="H67" s="190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B68" s="104"/>
      <c r="C68" s="188"/>
      <c r="D68" s="193"/>
      <c r="E68" s="190"/>
      <c r="F68" s="190"/>
      <c r="G68" s="190"/>
      <c r="H68" s="190"/>
      <c r="I68" s="190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A69" s="113"/>
      <c r="B69" s="104"/>
      <c r="C69" s="184"/>
      <c r="D69" s="193"/>
      <c r="E69" s="190"/>
      <c r="F69" s="190"/>
      <c r="G69" s="190"/>
      <c r="H69" s="190"/>
      <c r="I69" s="114"/>
      <c r="J69" s="114"/>
      <c r="K69" s="114"/>
      <c r="L69" s="114"/>
      <c r="M69" s="114"/>
      <c r="N69" s="114"/>
      <c r="O69" s="115"/>
      <c r="P69" s="109"/>
      <c r="R69" s="112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104"/>
      <c r="C70" s="188"/>
      <c r="D70" s="190"/>
      <c r="E70" s="193"/>
      <c r="F70" s="190"/>
      <c r="G70" s="193"/>
      <c r="H70" s="193"/>
      <c r="I70" s="114"/>
      <c r="J70" s="114"/>
      <c r="K70" s="114"/>
      <c r="L70" s="114"/>
      <c r="M70" s="114"/>
      <c r="N70" s="114"/>
      <c r="O70" s="115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04"/>
      <c r="C71" s="187"/>
      <c r="D71" s="190"/>
      <c r="E71" s="193"/>
      <c r="F71" s="193"/>
      <c r="G71" s="193"/>
      <c r="H71" s="193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6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09"/>
      <c r="Q101" s="109"/>
      <c r="R101" s="109"/>
      <c r="S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16" spans="45:51" x14ac:dyDescent="0.25">
      <c r="AS116" s="183"/>
      <c r="AT116" s="183"/>
      <c r="AU116" s="183"/>
      <c r="AV116" s="183"/>
      <c r="AW116" s="183"/>
      <c r="AX116" s="183"/>
      <c r="AY116" s="183"/>
    </row>
  </sheetData>
  <protectedRanges>
    <protectedRange sqref="N60:R60 B74 S62:T68 B66:B71 S56:T59 N63:R68 T43 T54:T55" name="Range2_12_5_1_1"/>
    <protectedRange sqref="N10 L10 L6 D6 D8 AD8 AF8 O8:U8 AJ8:AR8 AF10 AR11:AR34 L24:N31 G23:G34 N12:N23 N32:N34 N11:AG11 E23:E34 E11:G22 O12:AG34" name="Range1_16_3_1_1"/>
    <protectedRange sqref="I65 J63:M68 J60:M60 I6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9:H69 F70 E69" name="Range2_2_2_9_2_1_1"/>
    <protectedRange sqref="D67 D70:D71" name="Range2_1_1_1_1_1_9_2_1_1"/>
    <protectedRange sqref="Q10" name="Range1_17_1_1_1"/>
    <protectedRange sqref="AG10" name="Range1_18_1_1_1"/>
    <protectedRange sqref="C68 C70" name="Range2_4_1_1_1"/>
    <protectedRange sqref="AS16:AS34" name="Range1_1_1_1"/>
    <protectedRange sqref="P3:U5" name="Range1_16_1_1_1_1"/>
    <protectedRange sqref="C71 C69 C66" name="Range2_1_3_1_1"/>
    <protectedRange sqref="H11:H34" name="Range1_1_1_1_1_1_1"/>
    <protectedRange sqref="B72:B73 J61:R62 D68:D69 I66:I67 Z59:Z60 S60:Y61 AA60:AU61 E70:E71 G70:H71 F71" name="Range2_2_1_10_1_1_1_2"/>
    <protectedRange sqref="C67" name="Range2_2_1_10_2_1_1_1"/>
    <protectedRange sqref="N56:R59 G66:H66 D64 F67 E66" name="Range2_12_1_6_1_1"/>
    <protectedRange sqref="D59:D60 I62:I64 I58:M59 G67:H68 G60:H62 E67:E68 F68:F69 F61:F63 E60:E62 J56:M57" name="Range2_2_12_1_7_1_1"/>
    <protectedRange sqref="D65:D66" name="Range2_1_1_1_1_11_1_2_1_1"/>
    <protectedRange sqref="E63 G63:H63 F64" name="Range2_2_2_9_1_1_1_1"/>
    <protectedRange sqref="D61" name="Range2_1_1_1_1_1_9_1_1_1_1"/>
    <protectedRange sqref="C65 C60" name="Range2_1_1_2_1_1"/>
    <protectedRange sqref="C64" name="Range2_1_2_2_1_1"/>
    <protectedRange sqref="C63" name="Range2_3_2_1_1"/>
    <protectedRange sqref="F59:F60 E59 G59:H59" name="Range2_2_12_1_1_1_1_1"/>
    <protectedRange sqref="C59" name="Range2_1_4_2_1_1_1"/>
    <protectedRange sqref="C61:C62" name="Range2_5_1_1_1"/>
    <protectedRange sqref="E64:E65 F65:F66 G64:H65 I60:I61" name="Range2_2_1_1_1_1"/>
    <protectedRange sqref="D62:D63" name="Range2_1_1_1_1_1_1_1_1"/>
    <protectedRange sqref="AS11:AS15" name="Range1_4_1_1_1_1"/>
    <protectedRange sqref="J11:J15 J26:J34" name="Range1_1_2_1_10_1_1_1_1"/>
    <protectedRange sqref="R75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4:S55" name="Range2_12_2_1_1_1_2_1_1"/>
    <protectedRange sqref="Q55:R55" name="Range2_12_1_4_1_1_1_1_1_1_1_1_1_1_1_1_1_1"/>
    <protectedRange sqref="N55:P55" name="Range2_12_1_2_1_1_1_1_1_1_1_1_1_1_1_1_1_1_1"/>
    <protectedRange sqref="J55:M55" name="Range2_2_12_1_4_1_1_1_1_1_1_1_1_1_1_1_1_1_1_1"/>
    <protectedRange sqref="Q54:R54" name="Range2_12_1_6_1_1_1_2_3_1_1_3_1_1_1_1_1_1"/>
    <protectedRange sqref="N54:P54" name="Range2_12_1_2_3_1_1_1_2_3_1_1_3_1_1_1_1_1_1"/>
    <protectedRange sqref="J54:M54" name="Range2_2_12_1_4_3_1_1_1_3_3_1_1_3_1_1_1_1_1_1"/>
    <protectedRange sqref="T48:T53" name="Range2_12_5_1_1_3"/>
    <protectedRange sqref="T46:T47" name="Range2_12_5_1_1_2_2"/>
    <protectedRange sqref="S46:S53" name="Range2_12_4_1_1_1_4_2_2_2"/>
    <protectedRange sqref="Q46:R53" name="Range2_12_1_6_1_1_1_2_3_2_1_1_3"/>
    <protectedRange sqref="N46:P53" name="Range2_12_1_2_3_1_1_1_2_3_2_1_1_3"/>
    <protectedRange sqref="K46:M53" name="Range2_2_12_1_4_3_1_1_1_3_3_2_1_1_3"/>
    <protectedRange sqref="J46:J53" name="Range2_2_12_1_4_3_1_1_1_3_2_1_2_2"/>
    <protectedRange sqref="G48:H49" name="Range2_2_12_1_3_1_2_1_1_1_2_1_1_1_1_1_1_2_1_1"/>
    <protectedRange sqref="D48:E49" name="Range2_2_12_1_3_1_2_1_1_1_2_1_1_1_1_3_1_1_1_1"/>
    <protectedRange sqref="F48:F49" name="Range2_2_12_1_3_1_2_1_1_1_3_1_1_1_1_1_3_1_1_1_1"/>
    <protectedRange sqref="I48:I50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7" name="Range2_2_12_1_4_2_1_1_1_4_1_2_1_1_1_2_2_1"/>
    <protectedRange sqref="B63:B65" name="Range2_12_5_1_1_2"/>
    <protectedRange sqref="B62" name="Range2_12_5_1_1_2_1_4_1_1_1_2_1_1_1_1_1_1_1"/>
    <protectedRange sqref="B60:B61" name="Range2_12_5_1_1_2_1"/>
    <protectedRange sqref="B59" name="Range2_12_5_1_1_2_1_2_1"/>
    <protectedRange sqref="B44:B46" name="Range2_12_5_1_1_1_2_2_1_1_1_1_1_1_1_1_1"/>
    <protectedRange sqref="B47" name="Range2_12_5_1_1_1_3_1_1_1_1_1_1_1_1_1_1"/>
    <protectedRange sqref="I52" name="Range2_2_12_1_7_1_1_2_2"/>
    <protectedRange sqref="I51" name="Range2_2_12_1_4_3_1_1_1_3_3_1_1_3_1_1_1_1_1_1_2"/>
    <protectedRange sqref="I54:I57" name="Range2_2_12_1_7_1_1_2_2_1"/>
    <protectedRange sqref="I53" name="Range2_2_12_1_4_3_1_1_1_3_3_1_1_3_1_1_1_1_1_1_2_1"/>
    <protectedRange sqref="G50:H51" name="Range2_2_12_1_3_1_2_1_1_1_2_1_1_1_1_1_1_2_1_1_1"/>
    <protectedRange sqref="D50:E51" name="Range2_2_12_1_3_1_2_1_1_1_2_1_1_1_1_3_1_1_1_1_1"/>
    <protectedRange sqref="F50:F51" name="Range2_2_12_1_3_1_2_1_1_1_3_1_1_1_1_1_3_1_1_1_1_1"/>
    <protectedRange sqref="E52:H52" name="Range2_2_12_1_3_1_2_1_1_1_1_2_1_1_1_1_1_1_2_2"/>
    <protectedRange sqref="D52" name="Range2_2_12_1_3_1_2_1_1_1_2_1_2_3_1_1_1_1_1_2"/>
    <protectedRange sqref="G53:H53" name="Range2_2_12_1_3_1_2_1_1_1_2_1_1_1_1_1_1_2_1_1_1_1_1_1"/>
    <protectedRange sqref="D53:E53" name="Range2_2_12_1_3_1_2_1_1_1_2_1_1_1_1_3_1_1_1_1_1_2_1_2"/>
    <protectedRange sqref="F53" name="Range2_2_12_1_3_1_2_1_1_1_3_1_1_1_1_1_3_1_1_1_1_1_1_1_2"/>
    <protectedRange sqref="E54:H54" name="Range2_2_12_1_3_1_2_1_1_1_1_2_1_1_1_1_1_1_2_1_1"/>
    <protectedRange sqref="D54" name="Range2_2_12_1_3_1_2_1_1_1_2_1_2_3_1_1_1_1_1_1_1"/>
    <protectedRange sqref="B54" name="Range2_12_5_1_1_1_2_2_1_1_1_1_1_1_1_1_1_1_1"/>
    <protectedRange sqref="G58:H58" name="Range2_2_12_1_3_1_2_1_1_1_2_1_1_1_1_1_1_2_1_1_1_1_1_1_1_1_1"/>
    <protectedRange sqref="F58 G57:H57" name="Range2_2_12_1_3_3_1_1_1_2_1_1_1_1_1_1_1_1_1_1_1_1_1_1_1_1"/>
    <protectedRange sqref="G55:H55" name="Range2_2_12_1_3_1_2_1_1_1_2_1_1_1_1_1_1_2_1_1_1_1_1_2_1"/>
    <protectedRange sqref="D55:E55" name="Range2_2_12_1_3_1_2_1_1_1_2_1_1_1_1_3_1_1_1_1_1_2_1_1_1"/>
    <protectedRange sqref="F57 F55" name="Range2_2_12_1_3_1_2_1_1_1_3_1_1_1_1_1_3_1_1_1_1_1_1_1_1_1"/>
    <protectedRange sqref="F56:H56" name="Range2_2_12_1_3_1_2_1_1_1_1_2_1_1_1_1_1_1_1_1_1_1_1"/>
    <protectedRange sqref="D58" name="Range2_2_12_1_7_1_1_2_1_1_1_1_1"/>
    <protectedRange sqref="E58" name="Range2_2_12_1_1_1_1_1_1_1_1_1_1_1"/>
    <protectedRange sqref="C58" name="Range2_1_4_2_1_1_1_1_1_1_1_1"/>
    <protectedRange sqref="D57:E57" name="Range2_2_12_1_3_1_2_1_1_1_3_1_1_1_1_1_1_1_2_1_1_1_1_1_1_1"/>
    <protectedRange sqref="D56:E56" name="Range2_2_12_1_3_1_2_1_1_1_2_1_1_1_1_3_1_1_1_1_1_1_1_1_1_1"/>
    <protectedRange sqref="B58" name="Range2_12_5_1_1_2_1_2_2_1"/>
    <protectedRange sqref="B57" name="Range2_12_5_1_1_2_1_4_1_1_1_2_1_1_1_1_1_1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08" priority="9" operator="containsText" text="N/A">
      <formula>NOT(ISERROR(SEARCH("N/A",X11)))</formula>
    </cfRule>
    <cfRule type="cellIs" dxfId="507" priority="27" operator="equal">
      <formula>0</formula>
    </cfRule>
  </conditionalFormatting>
  <conditionalFormatting sqref="X11:AE34">
    <cfRule type="cellIs" dxfId="506" priority="26" operator="greaterThanOrEqual">
      <formula>1185</formula>
    </cfRule>
  </conditionalFormatting>
  <conditionalFormatting sqref="X11:AE34">
    <cfRule type="cellIs" dxfId="505" priority="25" operator="between">
      <formula>0.1</formula>
      <formula>1184</formula>
    </cfRule>
  </conditionalFormatting>
  <conditionalFormatting sqref="X8 AJ11:AO11 AJ15:AL15 AJ12:AN14 AJ16:AJ34 AL16 AM15:AN16 AK17:AN22 AO12:AO22 AK23:AO23 AK24:AK32 AL24:AN34 AO24:AO32">
    <cfRule type="cellIs" dxfId="504" priority="24" operator="equal">
      <formula>0</formula>
    </cfRule>
  </conditionalFormatting>
  <conditionalFormatting sqref="X8 AJ11:AO11 AJ15:AL15 AJ12:AN14 AJ16:AJ34 AL16 AM15:AN16 AK17:AN22 AO12:AO22 AK23:AO23 AK24:AK32 AL24:AN34 AO24:AO32">
    <cfRule type="cellIs" dxfId="503" priority="23" operator="greaterThan">
      <formula>1179</formula>
    </cfRule>
  </conditionalFormatting>
  <conditionalFormatting sqref="X8 AJ11:AO11 AJ15:AL15 AJ12:AN14 AJ16:AJ34 AL16 AM15:AN16 AK17:AN22 AO12:AO22 AK23:AO23 AK24:AK32 AL24:AN34 AO24:AO32">
    <cfRule type="cellIs" dxfId="502" priority="22" operator="greaterThan">
      <formula>99</formula>
    </cfRule>
  </conditionalFormatting>
  <conditionalFormatting sqref="X8 AJ11:AO11 AJ15:AL15 AJ12:AN14 AJ16:AJ34 AL16 AM15:AN16 AK17:AN22 AO12:AO22 AK23:AO23 AK24:AK32 AL24:AN34 AO24:AO32">
    <cfRule type="cellIs" dxfId="501" priority="21" operator="greaterThan">
      <formula>0.99</formula>
    </cfRule>
  </conditionalFormatting>
  <conditionalFormatting sqref="AB8">
    <cfRule type="cellIs" dxfId="500" priority="20" operator="equal">
      <formula>0</formula>
    </cfRule>
  </conditionalFormatting>
  <conditionalFormatting sqref="AB8">
    <cfRule type="cellIs" dxfId="499" priority="19" operator="greaterThan">
      <formula>1179</formula>
    </cfRule>
  </conditionalFormatting>
  <conditionalFormatting sqref="AB8">
    <cfRule type="cellIs" dxfId="498" priority="18" operator="greaterThan">
      <formula>99</formula>
    </cfRule>
  </conditionalFormatting>
  <conditionalFormatting sqref="AB8">
    <cfRule type="cellIs" dxfId="497" priority="17" operator="greaterThan">
      <formula>0.99</formula>
    </cfRule>
  </conditionalFormatting>
  <conditionalFormatting sqref="AQ11:AQ34 AK33 AK16 AO33:AO34">
    <cfRule type="cellIs" dxfId="496" priority="16" operator="equal">
      <formula>0</formula>
    </cfRule>
  </conditionalFormatting>
  <conditionalFormatting sqref="AQ11:AQ34 AK33 AK16 AO33:AO34">
    <cfRule type="cellIs" dxfId="495" priority="15" operator="greaterThan">
      <formula>1179</formula>
    </cfRule>
  </conditionalFormatting>
  <conditionalFormatting sqref="AQ11:AQ34 AK33 AK16 AO33:AO34">
    <cfRule type="cellIs" dxfId="494" priority="14" operator="greaterThan">
      <formula>99</formula>
    </cfRule>
  </conditionalFormatting>
  <conditionalFormatting sqref="AQ11:AQ34 AK33 AK16 AO33:AO34">
    <cfRule type="cellIs" dxfId="493" priority="13" operator="greaterThan">
      <formula>0.99</formula>
    </cfRule>
  </conditionalFormatting>
  <conditionalFormatting sqref="AI11:AI34">
    <cfRule type="cellIs" dxfId="492" priority="12" operator="greaterThan">
      <formula>$AI$8</formula>
    </cfRule>
  </conditionalFormatting>
  <conditionalFormatting sqref="AH11:AH34">
    <cfRule type="cellIs" dxfId="491" priority="10" operator="greaterThan">
      <formula>$AH$8</formula>
    </cfRule>
    <cfRule type="cellIs" dxfId="490" priority="11" operator="greaterThan">
      <formula>$AH$8</formula>
    </cfRule>
  </conditionalFormatting>
  <conditionalFormatting sqref="AP11:AP34">
    <cfRule type="cellIs" dxfId="489" priority="8" operator="equal">
      <formula>0</formula>
    </cfRule>
  </conditionalFormatting>
  <conditionalFormatting sqref="AP11:AP34">
    <cfRule type="cellIs" dxfId="488" priority="7" operator="greaterThan">
      <formula>1179</formula>
    </cfRule>
  </conditionalFormatting>
  <conditionalFormatting sqref="AP11:AP34">
    <cfRule type="cellIs" dxfId="487" priority="6" operator="greaterThan">
      <formula>99</formula>
    </cfRule>
  </conditionalFormatting>
  <conditionalFormatting sqref="AP11:AP34">
    <cfRule type="cellIs" dxfId="486" priority="5" operator="greaterThan">
      <formula>0.99</formula>
    </cfRule>
  </conditionalFormatting>
  <conditionalFormatting sqref="AK34">
    <cfRule type="cellIs" dxfId="485" priority="4" operator="equal">
      <formula>0</formula>
    </cfRule>
  </conditionalFormatting>
  <conditionalFormatting sqref="AK34">
    <cfRule type="cellIs" dxfId="484" priority="3" operator="greaterThan">
      <formula>1179</formula>
    </cfRule>
  </conditionalFormatting>
  <conditionalFormatting sqref="AK34">
    <cfRule type="cellIs" dxfId="483" priority="2" operator="greaterThan">
      <formula>99</formula>
    </cfRule>
  </conditionalFormatting>
  <conditionalFormatting sqref="AK34">
    <cfRule type="cellIs" dxfId="482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A44" zoomScaleNormal="100" workbookViewId="0">
      <selection activeCell="A48" sqref="A48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141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41987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25010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13'!Q34</f>
        <v>17631930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13'!AG34</f>
        <v>33148014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13'!AP34</f>
        <v>7315922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10</v>
      </c>
      <c r="E11" s="47">
        <f>D11/1.42</f>
        <v>7.042253521126761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115</v>
      </c>
      <c r="P11" s="52">
        <v>90</v>
      </c>
      <c r="Q11" s="52">
        <v>17635920</v>
      </c>
      <c r="R11" s="53">
        <f>Q11-Q10</f>
        <v>3990</v>
      </c>
      <c r="S11" s="54">
        <f>R11*24/1000</f>
        <v>95.76</v>
      </c>
      <c r="T11" s="54">
        <f>R11/1000</f>
        <v>3.99</v>
      </c>
      <c r="U11" s="55">
        <v>5.0999999999999996</v>
      </c>
      <c r="V11" s="55">
        <f t="shared" ref="V11:V34" si="0">U11</f>
        <v>5.0999999999999996</v>
      </c>
      <c r="W11" s="174" t="s">
        <v>130</v>
      </c>
      <c r="X11" s="173">
        <v>0</v>
      </c>
      <c r="Y11" s="173">
        <v>0</v>
      </c>
      <c r="Z11" s="173">
        <v>1010</v>
      </c>
      <c r="AA11" s="173">
        <v>0</v>
      </c>
      <c r="AB11" s="173">
        <v>1109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33148704</v>
      </c>
      <c r="AH11" s="58">
        <f>IF(ISBLANK(AG11),"-",AG11-AG10)</f>
        <v>690</v>
      </c>
      <c r="AI11" s="59">
        <f>AH11/T11</f>
        <v>172.93233082706766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7317067</v>
      </c>
      <c r="AQ11" s="173">
        <f t="shared" ref="AQ11:AQ34" si="1">AP11-AP10</f>
        <v>1145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13</v>
      </c>
      <c r="E12" s="47">
        <f t="shared" ref="E12:E34" si="2">D12/1.42</f>
        <v>9.1549295774647899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117</v>
      </c>
      <c r="P12" s="52">
        <v>83</v>
      </c>
      <c r="Q12" s="52">
        <v>17639919</v>
      </c>
      <c r="R12" s="53">
        <f t="shared" ref="R12:R34" si="5">Q12-Q11</f>
        <v>3999</v>
      </c>
      <c r="S12" s="54">
        <f t="shared" ref="S12:S34" si="6">R12*24/1000</f>
        <v>95.975999999999999</v>
      </c>
      <c r="T12" s="54">
        <f t="shared" ref="T12:T34" si="7">R12/1000</f>
        <v>3.9990000000000001</v>
      </c>
      <c r="U12" s="55">
        <v>7.1</v>
      </c>
      <c r="V12" s="55">
        <f t="shared" si="0"/>
        <v>7.1</v>
      </c>
      <c r="W12" s="174" t="s">
        <v>130</v>
      </c>
      <c r="X12" s="173">
        <v>0</v>
      </c>
      <c r="Y12" s="173">
        <v>0</v>
      </c>
      <c r="Z12" s="173">
        <v>965</v>
      </c>
      <c r="AA12" s="173">
        <v>0</v>
      </c>
      <c r="AB12" s="173">
        <v>1068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33149382</v>
      </c>
      <c r="AH12" s="58">
        <f>IF(ISBLANK(AG12),"-",AG12-AG11)</f>
        <v>678</v>
      </c>
      <c r="AI12" s="59">
        <f t="shared" ref="AI12:AI34" si="8">AH12/T12</f>
        <v>169.5423855963991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7318213</v>
      </c>
      <c r="AQ12" s="173">
        <f t="shared" si="1"/>
        <v>1146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15</v>
      </c>
      <c r="E13" s="47">
        <f t="shared" si="2"/>
        <v>10.563380281690142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110</v>
      </c>
      <c r="P13" s="52">
        <v>81</v>
      </c>
      <c r="Q13" s="52">
        <v>17643059</v>
      </c>
      <c r="R13" s="53">
        <f t="shared" si="5"/>
        <v>3140</v>
      </c>
      <c r="S13" s="54">
        <f t="shared" si="6"/>
        <v>75.36</v>
      </c>
      <c r="T13" s="54">
        <f t="shared" si="7"/>
        <v>3.14</v>
      </c>
      <c r="U13" s="55">
        <v>8</v>
      </c>
      <c r="V13" s="55">
        <f t="shared" si="0"/>
        <v>8</v>
      </c>
      <c r="W13" s="174" t="s">
        <v>130</v>
      </c>
      <c r="X13" s="173">
        <v>0</v>
      </c>
      <c r="Y13" s="173">
        <v>0</v>
      </c>
      <c r="Z13" s="173">
        <v>920</v>
      </c>
      <c r="AA13" s="173">
        <v>0</v>
      </c>
      <c r="AB13" s="173">
        <v>1068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33149874</v>
      </c>
      <c r="AH13" s="58">
        <f>IF(ISBLANK(AG13),"-",AG13-AG12)</f>
        <v>492</v>
      </c>
      <c r="AI13" s="59">
        <f t="shared" si="8"/>
        <v>156.68789808917197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7319451</v>
      </c>
      <c r="AQ13" s="173">
        <f t="shared" si="1"/>
        <v>1238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17</v>
      </c>
      <c r="E14" s="47">
        <f t="shared" si="2"/>
        <v>11.971830985915494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83</v>
      </c>
      <c r="P14" s="52">
        <v>80</v>
      </c>
      <c r="Q14" s="52">
        <v>17646200</v>
      </c>
      <c r="R14" s="53">
        <f t="shared" si="5"/>
        <v>3141</v>
      </c>
      <c r="S14" s="54">
        <f t="shared" si="6"/>
        <v>75.384</v>
      </c>
      <c r="T14" s="54">
        <f t="shared" si="7"/>
        <v>3.141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897</v>
      </c>
      <c r="AA14" s="173">
        <v>0</v>
      </c>
      <c r="AB14" s="173">
        <v>1009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33150366</v>
      </c>
      <c r="AH14" s="58">
        <f t="shared" ref="AH14:AH34" si="9">IF(ISBLANK(AG14),"-",AG14-AG13)</f>
        <v>492</v>
      </c>
      <c r="AI14" s="59">
        <f t="shared" si="8"/>
        <v>156.63801337153774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7320689</v>
      </c>
      <c r="AQ14" s="173">
        <f t="shared" si="1"/>
        <v>1238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27</v>
      </c>
      <c r="E15" s="47">
        <f t="shared" si="2"/>
        <v>19.014084507042256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89</v>
      </c>
      <c r="P15" s="52">
        <v>90</v>
      </c>
      <c r="Q15" s="52">
        <v>17649752</v>
      </c>
      <c r="R15" s="53">
        <f t="shared" si="5"/>
        <v>3552</v>
      </c>
      <c r="S15" s="54">
        <f t="shared" si="6"/>
        <v>85.248000000000005</v>
      </c>
      <c r="T15" s="54">
        <f t="shared" si="7"/>
        <v>3.552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890</v>
      </c>
      <c r="AA15" s="173">
        <v>0</v>
      </c>
      <c r="AB15" s="173">
        <v>1008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33150840</v>
      </c>
      <c r="AH15" s="58">
        <f t="shared" si="9"/>
        <v>474</v>
      </c>
      <c r="AI15" s="59">
        <f t="shared" si="8"/>
        <v>133.44594594594594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173">
        <v>7320689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/>
    </row>
    <row r="16" spans="2:51" x14ac:dyDescent="0.25">
      <c r="B16" s="45">
        <v>2.2083333333333299</v>
      </c>
      <c r="C16" s="45">
        <v>0.25</v>
      </c>
      <c r="D16" s="46">
        <v>26</v>
      </c>
      <c r="E16" s="47">
        <f t="shared" si="2"/>
        <v>18.30985915492958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103</v>
      </c>
      <c r="P16" s="52">
        <v>97</v>
      </c>
      <c r="Q16" s="52">
        <v>17653726</v>
      </c>
      <c r="R16" s="53">
        <f t="shared" si="5"/>
        <v>3974</v>
      </c>
      <c r="S16" s="54">
        <f t="shared" si="6"/>
        <v>95.376000000000005</v>
      </c>
      <c r="T16" s="54">
        <f t="shared" si="7"/>
        <v>3.9740000000000002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959</v>
      </c>
      <c r="AA16" s="173">
        <v>0</v>
      </c>
      <c r="AB16" s="173">
        <v>1110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33151342</v>
      </c>
      <c r="AH16" s="58">
        <f t="shared" si="9"/>
        <v>502</v>
      </c>
      <c r="AI16" s="59">
        <f t="shared" si="8"/>
        <v>126.32108706592852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7320689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16</v>
      </c>
      <c r="E17" s="47">
        <f t="shared" si="2"/>
        <v>11.267605633802818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137</v>
      </c>
      <c r="P17" s="52">
        <v>135</v>
      </c>
      <c r="Q17" s="52">
        <v>17659009</v>
      </c>
      <c r="R17" s="53">
        <f t="shared" si="5"/>
        <v>5283</v>
      </c>
      <c r="S17" s="54">
        <f t="shared" si="6"/>
        <v>126.792</v>
      </c>
      <c r="T17" s="54">
        <f t="shared" si="7"/>
        <v>5.2830000000000004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1125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33152366</v>
      </c>
      <c r="AH17" s="58">
        <f t="shared" si="9"/>
        <v>1024</v>
      </c>
      <c r="AI17" s="59">
        <f t="shared" si="8"/>
        <v>193.82926367594169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173">
        <v>7320689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9</v>
      </c>
      <c r="E18" s="47">
        <f t="shared" si="2"/>
        <v>6.3380281690140849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145</v>
      </c>
      <c r="P18" s="52">
        <v>143</v>
      </c>
      <c r="Q18" s="52">
        <v>17664849</v>
      </c>
      <c r="R18" s="53">
        <f t="shared" si="5"/>
        <v>5840</v>
      </c>
      <c r="S18" s="54">
        <f t="shared" si="6"/>
        <v>140.16</v>
      </c>
      <c r="T18" s="54">
        <f t="shared" si="7"/>
        <v>5.84</v>
      </c>
      <c r="U18" s="55">
        <v>9.5</v>
      </c>
      <c r="V18" s="55">
        <f t="shared" si="0"/>
        <v>9.5</v>
      </c>
      <c r="W18" s="174" t="s">
        <v>146</v>
      </c>
      <c r="X18" s="173">
        <v>0</v>
      </c>
      <c r="Y18" s="173">
        <v>0</v>
      </c>
      <c r="Z18" s="173">
        <v>1195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33153598</v>
      </c>
      <c r="AH18" s="58">
        <f t="shared" si="9"/>
        <v>1232</v>
      </c>
      <c r="AI18" s="59">
        <f t="shared" si="8"/>
        <v>210.95890410958904</v>
      </c>
      <c r="AJ18" s="170">
        <v>0</v>
      </c>
      <c r="AK18" s="170">
        <v>0</v>
      </c>
      <c r="AL18" s="170">
        <v>1</v>
      </c>
      <c r="AM18" s="170">
        <v>1</v>
      </c>
      <c r="AN18" s="170">
        <v>1</v>
      </c>
      <c r="AO18" s="170">
        <v>0</v>
      </c>
      <c r="AP18" s="173">
        <v>7320689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135</v>
      </c>
      <c r="P19" s="52">
        <v>148</v>
      </c>
      <c r="Q19" s="52">
        <v>17671011</v>
      </c>
      <c r="R19" s="53">
        <f t="shared" si="5"/>
        <v>6162</v>
      </c>
      <c r="S19" s="54">
        <f t="shared" si="6"/>
        <v>147.88800000000001</v>
      </c>
      <c r="T19" s="54">
        <f t="shared" si="7"/>
        <v>6.1619999999999999</v>
      </c>
      <c r="U19" s="55">
        <v>9</v>
      </c>
      <c r="V19" s="55">
        <f t="shared" si="0"/>
        <v>9</v>
      </c>
      <c r="W19" s="174" t="s">
        <v>147</v>
      </c>
      <c r="X19" s="173">
        <v>0</v>
      </c>
      <c r="Y19" s="173">
        <v>1098</v>
      </c>
      <c r="Z19" s="173">
        <v>1195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33154962</v>
      </c>
      <c r="AH19" s="58">
        <f t="shared" si="9"/>
        <v>1364</v>
      </c>
      <c r="AI19" s="59">
        <f t="shared" si="8"/>
        <v>221.35670236936059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7320689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7</v>
      </c>
      <c r="E20" s="47">
        <f t="shared" si="2"/>
        <v>4.9295774647887329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131</v>
      </c>
      <c r="P20" s="52">
        <v>146</v>
      </c>
      <c r="Q20" s="52">
        <v>17677297</v>
      </c>
      <c r="R20" s="53">
        <f t="shared" si="5"/>
        <v>6286</v>
      </c>
      <c r="S20" s="54">
        <f t="shared" si="6"/>
        <v>150.864</v>
      </c>
      <c r="T20" s="54">
        <f t="shared" si="7"/>
        <v>6.2859999999999996</v>
      </c>
      <c r="U20" s="55">
        <v>8.1</v>
      </c>
      <c r="V20" s="55">
        <v>9</v>
      </c>
      <c r="W20" s="174" t="s">
        <v>147</v>
      </c>
      <c r="X20" s="173">
        <v>0</v>
      </c>
      <c r="Y20" s="173">
        <v>1157</v>
      </c>
      <c r="Z20" s="173">
        <v>1195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33156386</v>
      </c>
      <c r="AH20" s="58">
        <f t="shared" si="9"/>
        <v>1424</v>
      </c>
      <c r="AI20" s="59">
        <f t="shared" si="8"/>
        <v>226.53515749284125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7320689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134</v>
      </c>
      <c r="P21" s="52">
        <v>147</v>
      </c>
      <c r="Q21" s="52">
        <v>17683572</v>
      </c>
      <c r="R21" s="53">
        <f>Q21-Q20</f>
        <v>6275</v>
      </c>
      <c r="S21" s="54">
        <f t="shared" si="6"/>
        <v>150.6</v>
      </c>
      <c r="T21" s="54">
        <f t="shared" si="7"/>
        <v>6.2750000000000004</v>
      </c>
      <c r="U21" s="55">
        <v>7.2</v>
      </c>
      <c r="V21" s="55">
        <v>8.5</v>
      </c>
      <c r="W21" s="174" t="s">
        <v>147</v>
      </c>
      <c r="X21" s="173">
        <v>0</v>
      </c>
      <c r="Y21" s="173">
        <v>1150</v>
      </c>
      <c r="Z21" s="173">
        <v>1195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33157810</v>
      </c>
      <c r="AH21" s="58">
        <f t="shared" si="9"/>
        <v>1424</v>
      </c>
      <c r="AI21" s="59">
        <f t="shared" si="8"/>
        <v>226.93227091633466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7320689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6</v>
      </c>
      <c r="E22" s="47">
        <f t="shared" si="2"/>
        <v>4.2253521126760569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128</v>
      </c>
      <c r="P22" s="52">
        <v>148</v>
      </c>
      <c r="Q22" s="52">
        <v>17689788</v>
      </c>
      <c r="R22" s="53">
        <f t="shared" si="5"/>
        <v>6216</v>
      </c>
      <c r="S22" s="54">
        <f t="shared" si="6"/>
        <v>149.184</v>
      </c>
      <c r="T22" s="54">
        <f t="shared" si="7"/>
        <v>6.2160000000000002</v>
      </c>
      <c r="U22" s="55">
        <v>6.4</v>
      </c>
      <c r="V22" s="55">
        <f t="shared" si="0"/>
        <v>6.4</v>
      </c>
      <c r="W22" s="174" t="s">
        <v>147</v>
      </c>
      <c r="X22" s="173">
        <v>0</v>
      </c>
      <c r="Y22" s="173">
        <v>1188</v>
      </c>
      <c r="Z22" s="173">
        <v>1195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33159230</v>
      </c>
      <c r="AH22" s="58">
        <f t="shared" si="9"/>
        <v>1420</v>
      </c>
      <c r="AI22" s="59">
        <f t="shared" si="8"/>
        <v>228.44272844272842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7320689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5</v>
      </c>
      <c r="E23" s="47">
        <f t="shared" si="2"/>
        <v>3.5211267605633805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131</v>
      </c>
      <c r="P23" s="52">
        <v>146</v>
      </c>
      <c r="Q23" s="52">
        <v>17695949</v>
      </c>
      <c r="R23" s="53">
        <f t="shared" si="5"/>
        <v>6161</v>
      </c>
      <c r="S23" s="54">
        <f t="shared" si="6"/>
        <v>147.864</v>
      </c>
      <c r="T23" s="54">
        <f t="shared" si="7"/>
        <v>6.1609999999999996</v>
      </c>
      <c r="U23" s="55">
        <v>5.5</v>
      </c>
      <c r="V23" s="55">
        <f t="shared" si="0"/>
        <v>5.5</v>
      </c>
      <c r="W23" s="174" t="s">
        <v>147</v>
      </c>
      <c r="X23" s="173">
        <v>0</v>
      </c>
      <c r="Y23" s="173">
        <v>1104</v>
      </c>
      <c r="Z23" s="173">
        <v>1195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33160644</v>
      </c>
      <c r="AH23" s="58">
        <f t="shared" si="9"/>
        <v>1414</v>
      </c>
      <c r="AI23" s="59">
        <f t="shared" si="8"/>
        <v>229.50819672131149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7320689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134</v>
      </c>
      <c r="P24" s="52">
        <v>141</v>
      </c>
      <c r="Q24" s="52">
        <v>17701831</v>
      </c>
      <c r="R24" s="53">
        <f t="shared" si="5"/>
        <v>5882</v>
      </c>
      <c r="S24" s="54">
        <f t="shared" si="6"/>
        <v>141.16800000000001</v>
      </c>
      <c r="T24" s="54">
        <f t="shared" si="7"/>
        <v>5.8819999999999997</v>
      </c>
      <c r="U24" s="55">
        <v>5</v>
      </c>
      <c r="V24" s="55">
        <f t="shared" si="0"/>
        <v>5</v>
      </c>
      <c r="W24" s="174" t="s">
        <v>147</v>
      </c>
      <c r="X24" s="173">
        <v>0</v>
      </c>
      <c r="Y24" s="173">
        <v>1042</v>
      </c>
      <c r="Z24" s="173">
        <v>1195</v>
      </c>
      <c r="AA24" s="173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33162010</v>
      </c>
      <c r="AH24" s="58">
        <f t="shared" si="9"/>
        <v>1366</v>
      </c>
      <c r="AI24" s="59">
        <f t="shared" si="8"/>
        <v>232.23393403604217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7320689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135</v>
      </c>
      <c r="P25" s="52">
        <v>139</v>
      </c>
      <c r="Q25" s="52">
        <v>17707572</v>
      </c>
      <c r="R25" s="53">
        <f t="shared" si="5"/>
        <v>5741</v>
      </c>
      <c r="S25" s="54">
        <f t="shared" si="6"/>
        <v>137.78399999999999</v>
      </c>
      <c r="T25" s="54">
        <f t="shared" si="7"/>
        <v>5.7409999999999997</v>
      </c>
      <c r="U25" s="55">
        <v>4.7</v>
      </c>
      <c r="V25" s="55">
        <f t="shared" si="0"/>
        <v>4.7</v>
      </c>
      <c r="W25" s="174" t="s">
        <v>147</v>
      </c>
      <c r="X25" s="173">
        <v>0</v>
      </c>
      <c r="Y25" s="173">
        <v>1024</v>
      </c>
      <c r="Z25" s="173">
        <v>1195</v>
      </c>
      <c r="AA25" s="173">
        <v>1185</v>
      </c>
      <c r="AB25" s="173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33163330</v>
      </c>
      <c r="AH25" s="58">
        <f t="shared" si="9"/>
        <v>1320</v>
      </c>
      <c r="AI25" s="59">
        <f t="shared" si="8"/>
        <v>229.92510015676712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7320689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6</v>
      </c>
      <c r="E26" s="47">
        <f t="shared" si="2"/>
        <v>4.2253521126760569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137</v>
      </c>
      <c r="P26" s="52">
        <v>137</v>
      </c>
      <c r="Q26" s="52">
        <v>17713266</v>
      </c>
      <c r="R26" s="53">
        <f t="shared" si="5"/>
        <v>5694</v>
      </c>
      <c r="S26" s="54">
        <f t="shared" si="6"/>
        <v>136.65600000000001</v>
      </c>
      <c r="T26" s="54">
        <f t="shared" si="7"/>
        <v>5.694</v>
      </c>
      <c r="U26" s="55">
        <v>4.5</v>
      </c>
      <c r="V26" s="55">
        <f t="shared" si="0"/>
        <v>4.5</v>
      </c>
      <c r="W26" s="174" t="s">
        <v>147</v>
      </c>
      <c r="X26" s="173">
        <v>0</v>
      </c>
      <c r="Y26" s="173">
        <v>1003</v>
      </c>
      <c r="Z26" s="173">
        <v>1195</v>
      </c>
      <c r="AA26" s="173">
        <v>1185</v>
      </c>
      <c r="AB26" s="173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33164646</v>
      </c>
      <c r="AH26" s="58">
        <f t="shared" si="9"/>
        <v>1316</v>
      </c>
      <c r="AI26" s="59">
        <f t="shared" si="8"/>
        <v>231.12047769582017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7320689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130</v>
      </c>
      <c r="P27" s="52">
        <v>131</v>
      </c>
      <c r="Q27" s="52">
        <v>17718914</v>
      </c>
      <c r="R27" s="53">
        <f t="shared" si="5"/>
        <v>5648</v>
      </c>
      <c r="S27" s="54">
        <f t="shared" si="6"/>
        <v>135.55199999999999</v>
      </c>
      <c r="T27" s="54">
        <f t="shared" si="7"/>
        <v>5.6479999999999997</v>
      </c>
      <c r="U27" s="55">
        <v>4.2</v>
      </c>
      <c r="V27" s="55">
        <f t="shared" si="0"/>
        <v>4.2</v>
      </c>
      <c r="W27" s="174" t="s">
        <v>147</v>
      </c>
      <c r="X27" s="173">
        <v>0</v>
      </c>
      <c r="Y27" s="173">
        <v>1036</v>
      </c>
      <c r="Z27" s="173">
        <v>1195</v>
      </c>
      <c r="AA27" s="173">
        <v>1185</v>
      </c>
      <c r="AB27" s="173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33165976</v>
      </c>
      <c r="AH27" s="58">
        <f t="shared" si="9"/>
        <v>1330</v>
      </c>
      <c r="AI27" s="59">
        <f t="shared" si="8"/>
        <v>235.48158640226629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7320689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131</v>
      </c>
      <c r="P28" s="52">
        <v>135</v>
      </c>
      <c r="Q28" s="52">
        <v>17724370</v>
      </c>
      <c r="R28" s="53">
        <f t="shared" si="5"/>
        <v>5456</v>
      </c>
      <c r="S28" s="54">
        <f t="shared" si="6"/>
        <v>130.94399999999999</v>
      </c>
      <c r="T28" s="54">
        <f t="shared" si="7"/>
        <v>5.4560000000000004</v>
      </c>
      <c r="U28" s="55">
        <v>4</v>
      </c>
      <c r="V28" s="55">
        <f t="shared" si="0"/>
        <v>4</v>
      </c>
      <c r="W28" s="174" t="s">
        <v>147</v>
      </c>
      <c r="X28" s="173">
        <v>0</v>
      </c>
      <c r="Y28" s="173">
        <v>1007</v>
      </c>
      <c r="Z28" s="173">
        <v>1176</v>
      </c>
      <c r="AA28" s="173">
        <v>1185</v>
      </c>
      <c r="AB28" s="173">
        <v>1180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33167234</v>
      </c>
      <c r="AH28" s="58">
        <f t="shared" si="9"/>
        <v>1258</v>
      </c>
      <c r="AI28" s="59">
        <f t="shared" si="8"/>
        <v>230.57184750733137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7320689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7</v>
      </c>
      <c r="E29" s="47">
        <f t="shared" si="2"/>
        <v>4.9295774647887329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131</v>
      </c>
      <c r="P29" s="52">
        <v>131</v>
      </c>
      <c r="Q29" s="52">
        <v>17729885</v>
      </c>
      <c r="R29" s="53">
        <f t="shared" si="5"/>
        <v>5515</v>
      </c>
      <c r="S29" s="54">
        <f t="shared" si="6"/>
        <v>132.36000000000001</v>
      </c>
      <c r="T29" s="54">
        <f t="shared" si="7"/>
        <v>5.5149999999999997</v>
      </c>
      <c r="U29" s="55">
        <v>3.9</v>
      </c>
      <c r="V29" s="55">
        <f t="shared" si="0"/>
        <v>3.9</v>
      </c>
      <c r="W29" s="174" t="s">
        <v>147</v>
      </c>
      <c r="X29" s="173">
        <v>0</v>
      </c>
      <c r="Y29" s="173">
        <v>994</v>
      </c>
      <c r="Z29" s="173">
        <v>1146</v>
      </c>
      <c r="AA29" s="173">
        <v>1185</v>
      </c>
      <c r="AB29" s="173">
        <v>1149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33168490</v>
      </c>
      <c r="AH29" s="58">
        <f t="shared" si="9"/>
        <v>1256</v>
      </c>
      <c r="AI29" s="59">
        <f t="shared" si="8"/>
        <v>227.74252039891206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7320689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8</v>
      </c>
      <c r="E30" s="47">
        <f t="shared" si="2"/>
        <v>5.6338028169014089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127</v>
      </c>
      <c r="P30" s="52">
        <v>124</v>
      </c>
      <c r="Q30" s="52">
        <v>17735099</v>
      </c>
      <c r="R30" s="53">
        <f t="shared" si="5"/>
        <v>5214</v>
      </c>
      <c r="S30" s="54">
        <f t="shared" si="6"/>
        <v>125.136</v>
      </c>
      <c r="T30" s="54">
        <f t="shared" si="7"/>
        <v>5.2140000000000004</v>
      </c>
      <c r="U30" s="55">
        <v>3.9</v>
      </c>
      <c r="V30" s="55">
        <f t="shared" si="0"/>
        <v>3.9</v>
      </c>
      <c r="W30" s="174" t="s">
        <v>147</v>
      </c>
      <c r="X30" s="173">
        <v>0</v>
      </c>
      <c r="Y30" s="173">
        <v>976</v>
      </c>
      <c r="Z30" s="173">
        <v>1105</v>
      </c>
      <c r="AA30" s="173">
        <v>1185</v>
      </c>
      <c r="AB30" s="173">
        <v>1109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33169620</v>
      </c>
      <c r="AH30" s="58">
        <f t="shared" si="9"/>
        <v>1130</v>
      </c>
      <c r="AI30" s="59">
        <f t="shared" si="8"/>
        <v>216.72420406597621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7320689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12</v>
      </c>
      <c r="E31" s="47">
        <f t="shared" si="2"/>
        <v>8.4507042253521139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118</v>
      </c>
      <c r="P31" s="52">
        <v>122</v>
      </c>
      <c r="Q31" s="52">
        <v>17740277</v>
      </c>
      <c r="R31" s="53">
        <f t="shared" si="5"/>
        <v>5178</v>
      </c>
      <c r="S31" s="54">
        <f t="shared" si="6"/>
        <v>124.27200000000001</v>
      </c>
      <c r="T31" s="54">
        <f t="shared" si="7"/>
        <v>5.1779999999999999</v>
      </c>
      <c r="U31" s="55">
        <v>3.5</v>
      </c>
      <c r="V31" s="55">
        <f t="shared" si="0"/>
        <v>3.5</v>
      </c>
      <c r="W31" s="174" t="s">
        <v>149</v>
      </c>
      <c r="X31" s="173">
        <v>0</v>
      </c>
      <c r="Y31" s="173">
        <v>999</v>
      </c>
      <c r="Z31" s="173">
        <v>1197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33170658</v>
      </c>
      <c r="AH31" s="58">
        <f t="shared" si="9"/>
        <v>1038</v>
      </c>
      <c r="AI31" s="59">
        <f t="shared" si="8"/>
        <v>200.46349942062574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7320689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13</v>
      </c>
      <c r="E32" s="47">
        <f t="shared" si="2"/>
        <v>9.1549295774647899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121</v>
      </c>
      <c r="P32" s="52">
        <v>118</v>
      </c>
      <c r="Q32" s="52">
        <v>17745227</v>
      </c>
      <c r="R32" s="53">
        <f>Q32-Q31</f>
        <v>4950</v>
      </c>
      <c r="S32" s="54">
        <f t="shared" si="6"/>
        <v>118.8</v>
      </c>
      <c r="T32" s="54">
        <f t="shared" si="7"/>
        <v>4.95</v>
      </c>
      <c r="U32" s="55">
        <v>3.4</v>
      </c>
      <c r="V32" s="55">
        <f t="shared" si="0"/>
        <v>3.4</v>
      </c>
      <c r="W32" s="174" t="s">
        <v>149</v>
      </c>
      <c r="X32" s="173">
        <v>0</v>
      </c>
      <c r="Y32" s="173">
        <v>980</v>
      </c>
      <c r="Z32" s="173">
        <v>1196</v>
      </c>
      <c r="AA32" s="173">
        <v>0</v>
      </c>
      <c r="AB32" s="173">
        <v>1199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33171650</v>
      </c>
      <c r="AH32" s="58">
        <f t="shared" si="9"/>
        <v>992</v>
      </c>
      <c r="AI32" s="59">
        <f t="shared" si="8"/>
        <v>200.40404040404039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7320689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10</v>
      </c>
      <c r="E33" s="47">
        <f t="shared" si="2"/>
        <v>7.042253521126761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113</v>
      </c>
      <c r="P33" s="52">
        <v>97</v>
      </c>
      <c r="Q33" s="52">
        <v>17749500</v>
      </c>
      <c r="R33" s="53">
        <f t="shared" si="5"/>
        <v>4273</v>
      </c>
      <c r="S33" s="54">
        <f t="shared" si="6"/>
        <v>102.55200000000001</v>
      </c>
      <c r="T33" s="54">
        <f t="shared" si="7"/>
        <v>4.2729999999999997</v>
      </c>
      <c r="U33" s="55">
        <v>4</v>
      </c>
      <c r="V33" s="55">
        <f t="shared" si="0"/>
        <v>4</v>
      </c>
      <c r="W33" s="174" t="s">
        <v>130</v>
      </c>
      <c r="X33" s="173">
        <v>0</v>
      </c>
      <c r="Y33" s="173">
        <v>0</v>
      </c>
      <c r="Z33" s="173">
        <v>1070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33172374</v>
      </c>
      <c r="AH33" s="58">
        <f t="shared" si="9"/>
        <v>724</v>
      </c>
      <c r="AI33" s="59">
        <f t="shared" si="8"/>
        <v>169.43599344722679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0.25</v>
      </c>
      <c r="AP33" s="173">
        <v>7321192</v>
      </c>
      <c r="AQ33" s="173">
        <f t="shared" si="1"/>
        <v>503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15</v>
      </c>
      <c r="E34" s="47">
        <f t="shared" si="2"/>
        <v>10.563380281690142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104</v>
      </c>
      <c r="P34" s="52">
        <v>90</v>
      </c>
      <c r="Q34" s="52">
        <v>17753431</v>
      </c>
      <c r="R34" s="53">
        <f t="shared" si="5"/>
        <v>3931</v>
      </c>
      <c r="S34" s="54">
        <f t="shared" si="6"/>
        <v>94.343999999999994</v>
      </c>
      <c r="T34" s="54">
        <f t="shared" si="7"/>
        <v>3.931</v>
      </c>
      <c r="U34" s="55">
        <v>4.8</v>
      </c>
      <c r="V34" s="55">
        <f t="shared" si="0"/>
        <v>4.8</v>
      </c>
      <c r="W34" s="174" t="s">
        <v>130</v>
      </c>
      <c r="X34" s="173">
        <v>0</v>
      </c>
      <c r="Y34" s="173">
        <v>0</v>
      </c>
      <c r="Z34" s="173">
        <v>947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33173024</v>
      </c>
      <c r="AH34" s="58">
        <f t="shared" si="9"/>
        <v>650</v>
      </c>
      <c r="AI34" s="59">
        <f t="shared" si="8"/>
        <v>165.35232765199694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0.25</v>
      </c>
      <c r="AP34" s="173">
        <v>7321829</v>
      </c>
      <c r="AQ34" s="173">
        <f t="shared" si="1"/>
        <v>637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120.79166666666667</v>
      </c>
      <c r="Q35" s="80">
        <f>Q34-Q10</f>
        <v>121501</v>
      </c>
      <c r="R35" s="81">
        <f>SUM(R11:R34)</f>
        <v>121501</v>
      </c>
      <c r="S35" s="82">
        <f>AVERAGE(S11:S34)</f>
        <v>121.50100000000002</v>
      </c>
      <c r="T35" s="82">
        <f>SUM(T11:T34)</f>
        <v>121.501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25010</v>
      </c>
      <c r="AH35" s="88">
        <f>SUM(AH11:AH34)</f>
        <v>25010</v>
      </c>
      <c r="AI35" s="89">
        <f>$AH$35/$T35</f>
        <v>205.84192722693641</v>
      </c>
      <c r="AJ35" s="86"/>
      <c r="AK35" s="90"/>
      <c r="AL35" s="90"/>
      <c r="AM35" s="90"/>
      <c r="AN35" s="91"/>
      <c r="AO35" s="92"/>
      <c r="AP35" s="93">
        <f>AP34-AP10</f>
        <v>5907</v>
      </c>
      <c r="AQ35" s="94">
        <f>SUM(AQ11:AQ34)</f>
        <v>5907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163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236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237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137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238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189" t="s">
        <v>239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133</v>
      </c>
      <c r="C51" s="190"/>
      <c r="D51" s="190"/>
      <c r="E51" s="190"/>
      <c r="F51" s="190"/>
      <c r="G51" s="190"/>
      <c r="H51" s="190"/>
      <c r="I51" s="190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188" t="s">
        <v>134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184" t="s">
        <v>158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189" t="s">
        <v>240</v>
      </c>
      <c r="C54" s="190"/>
      <c r="D54" s="190"/>
      <c r="E54" s="190"/>
      <c r="F54" s="190"/>
      <c r="G54" s="190"/>
      <c r="H54" s="19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5"/>
      <c r="U54" s="125"/>
      <c r="V54" s="125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188" t="s">
        <v>152</v>
      </c>
      <c r="C55" s="188"/>
      <c r="D55" s="190"/>
      <c r="E55" s="171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05"/>
      <c r="V55" s="10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91" t="s">
        <v>127</v>
      </c>
      <c r="C56" s="184"/>
      <c r="D56" s="190"/>
      <c r="E56" s="171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85" t="s">
        <v>195</v>
      </c>
      <c r="C57" s="184"/>
      <c r="D57" s="190"/>
      <c r="E57" s="190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85" t="s">
        <v>128</v>
      </c>
      <c r="C58" s="184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185"/>
      <c r="C59" s="184"/>
      <c r="D59" s="190"/>
      <c r="E59" s="190"/>
      <c r="F59" s="190"/>
      <c r="G59" s="190"/>
      <c r="H59" s="190"/>
      <c r="I59" s="171"/>
      <c r="J59" s="192"/>
      <c r="K59" s="192"/>
      <c r="L59" s="192"/>
      <c r="M59" s="192"/>
      <c r="N59" s="192"/>
      <c r="O59" s="192"/>
      <c r="P59" s="192"/>
      <c r="Q59" s="192"/>
      <c r="R59" s="192"/>
      <c r="S59" s="193"/>
      <c r="T59" s="193"/>
      <c r="U59" s="193"/>
      <c r="V59" s="193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85"/>
      <c r="C60" s="186"/>
      <c r="D60" s="190"/>
      <c r="E60" s="190"/>
      <c r="F60" s="190"/>
      <c r="G60" s="190"/>
      <c r="H60" s="190"/>
      <c r="I60" s="171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6"/>
      <c r="D61" s="171"/>
      <c r="E61" s="190"/>
      <c r="F61" s="190"/>
      <c r="G61" s="190"/>
      <c r="H61" s="190"/>
      <c r="I61" s="190"/>
      <c r="J61" s="193"/>
      <c r="K61" s="193"/>
      <c r="L61" s="193"/>
      <c r="M61" s="193"/>
      <c r="N61" s="193"/>
      <c r="O61" s="193"/>
      <c r="P61" s="193"/>
      <c r="Q61" s="193"/>
      <c r="R61" s="193"/>
      <c r="S61" s="192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8"/>
      <c r="D62" s="171"/>
      <c r="E62" s="190"/>
      <c r="F62" s="190"/>
      <c r="G62" s="190"/>
      <c r="H62" s="190"/>
      <c r="I62" s="190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188"/>
      <c r="D63" s="190"/>
      <c r="E63" s="171"/>
      <c r="F63" s="190"/>
      <c r="G63" s="171"/>
      <c r="H63" s="171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4"/>
      <c r="D64" s="190"/>
      <c r="E64" s="171"/>
      <c r="F64" s="171"/>
      <c r="G64" s="171"/>
      <c r="H64" s="171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4"/>
      <c r="D65" s="190"/>
      <c r="E65" s="190"/>
      <c r="F65" s="171"/>
      <c r="G65" s="190"/>
      <c r="H65" s="190"/>
      <c r="I65" s="193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93"/>
      <c r="D66" s="190"/>
      <c r="E66" s="190"/>
      <c r="F66" s="190"/>
      <c r="G66" s="190"/>
      <c r="H66" s="190"/>
      <c r="I66" s="193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2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83"/>
      <c r="AV66" s="112"/>
      <c r="AW66" s="183"/>
      <c r="AX66" s="183"/>
      <c r="AY66" s="183"/>
    </row>
    <row r="67" spans="1:51" x14ac:dyDescent="0.25">
      <c r="B67" s="2"/>
      <c r="C67" s="188"/>
      <c r="D67" s="193"/>
      <c r="E67" s="190"/>
      <c r="F67" s="190"/>
      <c r="G67" s="190"/>
      <c r="H67" s="190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2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A68" s="113"/>
      <c r="B68" s="2"/>
      <c r="C68" s="188"/>
      <c r="D68" s="193"/>
      <c r="E68" s="190"/>
      <c r="F68" s="190"/>
      <c r="G68" s="190"/>
      <c r="H68" s="190"/>
      <c r="I68" s="190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25"/>
      <c r="V68" s="105"/>
      <c r="AS68" s="183"/>
      <c r="AT68" s="183"/>
      <c r="AU68" s="183"/>
      <c r="AV68" s="183"/>
      <c r="AW68" s="183"/>
      <c r="AX68" s="183"/>
      <c r="AY68" s="183"/>
    </row>
    <row r="69" spans="1:51" x14ac:dyDescent="0.25">
      <c r="A69" s="113"/>
      <c r="B69" s="2"/>
      <c r="C69" s="188"/>
      <c r="D69" s="193"/>
      <c r="E69" s="190"/>
      <c r="F69" s="190"/>
      <c r="G69" s="190"/>
      <c r="H69" s="190"/>
      <c r="I69" s="190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25"/>
      <c r="V69" s="105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2"/>
      <c r="C70" s="188"/>
      <c r="D70" s="193"/>
      <c r="E70" s="190"/>
      <c r="F70" s="190"/>
      <c r="G70" s="190"/>
      <c r="H70" s="190"/>
      <c r="I70" s="190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05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2"/>
      <c r="C71" s="188"/>
      <c r="D71" s="193"/>
      <c r="E71" s="190"/>
      <c r="F71" s="190"/>
      <c r="G71" s="190"/>
      <c r="H71" s="190"/>
      <c r="I71" s="190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05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2"/>
      <c r="C72" s="188"/>
      <c r="D72" s="193"/>
      <c r="E72" s="190"/>
      <c r="F72" s="190"/>
      <c r="G72" s="190"/>
      <c r="H72" s="190"/>
      <c r="I72" s="190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05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2"/>
      <c r="C73" s="188"/>
      <c r="D73" s="193"/>
      <c r="E73" s="190"/>
      <c r="F73" s="190"/>
      <c r="G73" s="190"/>
      <c r="H73" s="190"/>
      <c r="I73" s="190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05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2"/>
      <c r="C74" s="188"/>
      <c r="D74" s="193"/>
      <c r="E74" s="190"/>
      <c r="F74" s="190"/>
      <c r="G74" s="190"/>
      <c r="H74" s="190"/>
      <c r="I74" s="190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25"/>
      <c r="U74" s="105"/>
      <c r="V74" s="105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B76" s="286"/>
      <c r="C76" s="286"/>
      <c r="D76" s="286"/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B77" s="286"/>
      <c r="C77" s="286"/>
      <c r="D77" s="286"/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B78" s="286"/>
      <c r="C78" s="286"/>
      <c r="D78" s="286"/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B79" s="286"/>
      <c r="C79" s="286"/>
      <c r="D79" s="286"/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Q86" s="109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7"/>
      <c r="P87" s="109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R96" s="109"/>
      <c r="S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T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09"/>
      <c r="Q100" s="109"/>
      <c r="R100" s="109"/>
      <c r="S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U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15" spans="45:51" x14ac:dyDescent="0.25">
      <c r="AS115" s="183"/>
      <c r="AT115" s="183"/>
      <c r="AU115" s="183"/>
      <c r="AV115" s="183"/>
      <c r="AW115" s="183"/>
      <c r="AX115" s="183"/>
      <c r="AY115" s="183"/>
    </row>
  </sheetData>
  <protectedRanges>
    <protectedRange sqref="N59:R59 S55:T58 T43 T53:T54 S61:T65 B66:B74 N62:R65 N74:T74 N66:P73 U72:U73" name="Range2_12_5_1_1"/>
    <protectedRange sqref="N10 L10 L6 D6 D8 AD8 AF8 O8:U8 AJ8:AR8 AF10 AR11:AR34 L24:N31 G23:G34 N12:N23 N32:N34 N11:AG11 E23:E34 E11:G22 O12:AG34" name="Range1_16_3_1_1"/>
    <protectedRange sqref="I64 J59:M59 J62:M74 I67:I7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D66" name="Range2_1_1_1_1_1_9_2_1_1"/>
    <protectedRange sqref="Q10" name="Range1_17_1_1_1"/>
    <protectedRange sqref="AG10" name="Range1_18_1_1_1"/>
    <protectedRange sqref="C67:C74" name="Range2_4_1_1_1"/>
    <protectedRange sqref="AS16:AS34" name="Range1_1_1_1"/>
    <protectedRange sqref="P3:U5" name="Range1_16_1_1_1_1"/>
    <protectedRange sqref="C65" name="Range2_1_3_1_1"/>
    <protectedRange sqref="H11:H34" name="Range1_1_1_1_1_1_1"/>
    <protectedRange sqref="J60:R61 I65:I66 S59:V60 D67:D74" name="Range2_2_1_10_1_1_1_2"/>
    <protectedRange sqref="C66" name="Range2_2_1_10_2_1_1_1"/>
    <protectedRange sqref="N55:R58 G65:H65 D63 F66 E65 Q72:T73" name="Range2_12_1_6_1_1"/>
    <protectedRange sqref="D58:D59 I61:I63 I57:M58 G59:H61 F60:F62 E59:E61 J55:M56 G66:H74 E66:E74 F67:F74" name="Range2_2_12_1_7_1_1"/>
    <protectedRange sqref="D64:D65" name="Range2_1_1_1_1_11_1_2_1_1"/>
    <protectedRange sqref="E62 G62:H62 F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8:F59 E58 G58:H58" name="Range2_2_12_1_1_1_1_1"/>
    <protectedRange sqref="C58" name="Range2_1_4_2_1_1_1"/>
    <protectedRange sqref="C60:C61" name="Range2_5_1_1_1"/>
    <protectedRange sqref="E63:E64 F64:F65 G63:H64 I59:I60" name="Range2_2_1_1_1_1"/>
    <protectedRange sqref="D61:D62" name="Range2_1_1_1_1_1_1_1_1"/>
    <protectedRange sqref="AS11:AS15" name="Range1_4_1_1_1_1"/>
    <protectedRange sqref="J11:J15 J26:J34" name="Range1_1_2_1_10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3:S54 U70:U71" name="Range2_12_2_1_1_1_2_1_1"/>
    <protectedRange sqref="Q54:R54 S71:T71" name="Range2_12_1_4_1_1_1_1_1_1_1_1_1_1_1_1_1_1"/>
    <protectedRange sqref="N54:P54 Q71:R71" name="Range2_12_1_2_1_1_1_1_1_1_1_1_1_1_1_1_1_1_1"/>
    <protectedRange sqref="J54:M54" name="Range2_2_12_1_4_1_1_1_1_1_1_1_1_1_1_1_1_1_1_1"/>
    <protectedRange sqref="Q53:R53 S70:T70" name="Range2_12_1_6_1_1_1_2_3_1_1_3_1_1_1_1_1_1"/>
    <protectedRange sqref="N53:P53 Q70:R70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 U66:U69" name="Range2_12_4_1_1_1_4_2_2_2"/>
    <protectedRange sqref="Q45:R52 S66:T69" name="Range2_12_1_6_1_1_1_2_3_2_1_1_3"/>
    <protectedRange sqref="N45:P52 Q66:R69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3:B65" name="Range2_12_5_1_1_2"/>
    <protectedRange sqref="B62" name="Range2_12_5_1_1_2_1_4_1_1_1_2_1_1_1_1_1_1_1"/>
    <protectedRange sqref="F57:H57" name="Range2_2_12_1_1_1_1_1_1"/>
    <protectedRange sqref="D57:E57" name="Range2_2_12_1_7_1_1_2_1"/>
    <protectedRange sqref="C57" name="Range2_1_1_2_1_1_1"/>
    <protectedRange sqref="B60:B61" name="Range2_12_5_1_1_2_1"/>
    <protectedRange sqref="B59" name="Range2_12_5_1_1_2_1_2_1"/>
    <protectedRange sqref="B44:B46 B50" name="Range2_12_5_1_1_1_2_2_1_1_1_1_1_1_1_1_1"/>
    <protectedRange sqref="B47" name="Range2_12_5_1_1_1_3_1_1_1_1_1_1_1_1_1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6:H56" name="Range2_2_12_1_3_1_2_1_1_1_2_1_1_1_1_1_1_2_1_1_1_1_1_1_1_1"/>
    <protectedRange sqref="F56 G55:H55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5 F53" name="Range2_2_12_1_3_1_2_1_1_1_3_1_1_1_1_1_3_1_1_1_1_1_1_1_1"/>
    <protectedRange sqref="F54:H54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5:E55" name="Range2_2_12_1_3_1_2_1_1_1_3_1_1_1_1_1_1_1_2_1_1_1_1_1_1"/>
    <protectedRange sqref="D54:E54" name="Range2_2_12_1_3_1_2_1_1_1_2_1_1_1_1_3_1_1_1_1_1_1_1_1_1"/>
    <protectedRange sqref="B54" name="Range2_12_5_1_1_1_2_2_1_1_1_1_1_1_1_1_1_1_1_1"/>
    <protectedRange sqref="B58" name="Range2_12_5_1_1_2_1_2_2_1_1"/>
    <protectedRange sqref="B57" name="Range2_12_5_1_1_2_1_4_1_1_1_2_1_1_1_1_1_1_1_1_1_2_1_1"/>
  </protectedRanges>
  <mergeCells count="45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B76:D76"/>
    <mergeCell ref="B77:D77"/>
    <mergeCell ref="B78:D78"/>
    <mergeCell ref="B79:D79"/>
    <mergeCell ref="P3:U3"/>
    <mergeCell ref="P4:U4"/>
    <mergeCell ref="P5:U5"/>
    <mergeCell ref="B6:C6"/>
    <mergeCell ref="D6:H6"/>
    <mergeCell ref="L6:M6"/>
  </mergeCells>
  <conditionalFormatting sqref="X11:AE34">
    <cfRule type="containsText" dxfId="481" priority="9" operator="containsText" text="N/A">
      <formula>NOT(ISERROR(SEARCH("N/A",X11)))</formula>
    </cfRule>
    <cfRule type="cellIs" dxfId="480" priority="27" operator="equal">
      <formula>0</formula>
    </cfRule>
  </conditionalFormatting>
  <conditionalFormatting sqref="X11:AE34">
    <cfRule type="cellIs" dxfId="479" priority="26" operator="greaterThanOrEqual">
      <formula>1185</formula>
    </cfRule>
  </conditionalFormatting>
  <conditionalFormatting sqref="X11:AE34">
    <cfRule type="cellIs" dxfId="478" priority="25" operator="between">
      <formula>0.1</formula>
      <formula>1184</formula>
    </cfRule>
  </conditionalFormatting>
  <conditionalFormatting sqref="X8 AJ11:AO11 AJ15:AL15 AJ12:AN14 AJ16:AJ34 AL16 AM15:AN16 AK17:AN22 AO12:AO22 AK23:AO23 AK24:AN34 AO24:AO32">
    <cfRule type="cellIs" dxfId="477" priority="24" operator="equal">
      <formula>0</formula>
    </cfRule>
  </conditionalFormatting>
  <conditionalFormatting sqref="X8 AJ11:AO11 AJ15:AL15 AJ12:AN14 AJ16:AJ34 AL16 AM15:AN16 AK17:AN22 AO12:AO22 AK23:AO23 AK24:AN34 AO24:AO32">
    <cfRule type="cellIs" dxfId="476" priority="23" operator="greaterThan">
      <formula>1179</formula>
    </cfRule>
  </conditionalFormatting>
  <conditionalFormatting sqref="X8 AJ11:AO11 AJ15:AL15 AJ12:AN14 AJ16:AJ34 AL16 AM15:AN16 AK17:AN22 AO12:AO22 AK23:AO23 AK24:AN34 AO24:AO32">
    <cfRule type="cellIs" dxfId="475" priority="22" operator="greaterThan">
      <formula>99</formula>
    </cfRule>
  </conditionalFormatting>
  <conditionalFormatting sqref="X8 AJ11:AO11 AJ15:AL15 AJ12:AN14 AJ16:AJ34 AL16 AM15:AN16 AK17:AN22 AO12:AO22 AK23:AO23 AK24:AN34 AO24:AO32">
    <cfRule type="cellIs" dxfId="474" priority="21" operator="greaterThan">
      <formula>0.99</formula>
    </cfRule>
  </conditionalFormatting>
  <conditionalFormatting sqref="AB8">
    <cfRule type="cellIs" dxfId="473" priority="20" operator="equal">
      <formula>0</formula>
    </cfRule>
  </conditionalFormatting>
  <conditionalFormatting sqref="AB8">
    <cfRule type="cellIs" dxfId="472" priority="19" operator="greaterThan">
      <formula>1179</formula>
    </cfRule>
  </conditionalFormatting>
  <conditionalFormatting sqref="AB8">
    <cfRule type="cellIs" dxfId="471" priority="18" operator="greaterThan">
      <formula>99</formula>
    </cfRule>
  </conditionalFormatting>
  <conditionalFormatting sqref="AB8">
    <cfRule type="cellIs" dxfId="470" priority="17" operator="greaterThan">
      <formula>0.99</formula>
    </cfRule>
  </conditionalFormatting>
  <conditionalFormatting sqref="AQ11:AQ34 AK16 AO33:AO34">
    <cfRule type="cellIs" dxfId="469" priority="16" operator="equal">
      <formula>0</formula>
    </cfRule>
  </conditionalFormatting>
  <conditionalFormatting sqref="AQ11:AQ34 AK16 AO33:AO34">
    <cfRule type="cellIs" dxfId="468" priority="15" operator="greaterThan">
      <formula>1179</formula>
    </cfRule>
  </conditionalFormatting>
  <conditionalFormatting sqref="AQ11:AQ34 AK16 AO33:AO34">
    <cfRule type="cellIs" dxfId="467" priority="14" operator="greaterThan">
      <formula>99</formula>
    </cfRule>
  </conditionalFormatting>
  <conditionalFormatting sqref="AQ11:AQ34 AK16 AO33:AO34">
    <cfRule type="cellIs" dxfId="466" priority="13" operator="greaterThan">
      <formula>0.99</formula>
    </cfRule>
  </conditionalFormatting>
  <conditionalFormatting sqref="AI11:AI34">
    <cfRule type="cellIs" dxfId="465" priority="12" operator="greaterThan">
      <formula>$AI$8</formula>
    </cfRule>
  </conditionalFormatting>
  <conditionalFormatting sqref="AH11:AH34">
    <cfRule type="cellIs" dxfId="464" priority="10" operator="greaterThan">
      <formula>$AH$8</formula>
    </cfRule>
    <cfRule type="cellIs" dxfId="463" priority="11" operator="greaterThan">
      <formula>$AH$8</formula>
    </cfRule>
  </conditionalFormatting>
  <conditionalFormatting sqref="AP11:AP34">
    <cfRule type="cellIs" dxfId="462" priority="8" operator="equal">
      <formula>0</formula>
    </cfRule>
  </conditionalFormatting>
  <conditionalFormatting sqref="AP11:AP34">
    <cfRule type="cellIs" dxfId="461" priority="7" operator="greaterThan">
      <formula>1179</formula>
    </cfRule>
  </conditionalFormatting>
  <conditionalFormatting sqref="AP11:AP34">
    <cfRule type="cellIs" dxfId="460" priority="6" operator="greaterThan">
      <formula>99</formula>
    </cfRule>
  </conditionalFormatting>
  <conditionalFormatting sqref="AP11:AP34">
    <cfRule type="cellIs" dxfId="459" priority="5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6"/>
  <sheetViews>
    <sheetView showGridLines="0" topLeftCell="Y16" zoomScaleNormal="100" workbookViewId="0">
      <selection activeCell="AR34" sqref="AR34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41988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25120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62" t="s">
        <v>43</v>
      </c>
      <c r="J9" s="264"/>
      <c r="K9" s="263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14'!Q34</f>
        <v>17753431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14'!AG34</f>
        <v>33173024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14'!AP34</f>
        <v>7321829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15</v>
      </c>
      <c r="E11" s="47">
        <f>D11/1.42</f>
        <v>10.563380281690142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115</v>
      </c>
      <c r="P11" s="52">
        <v>90</v>
      </c>
      <c r="Q11" s="52">
        <v>17756962</v>
      </c>
      <c r="R11" s="53">
        <f>Q11-Q10</f>
        <v>3531</v>
      </c>
      <c r="S11" s="54">
        <f>R11*24/1000</f>
        <v>84.744</v>
      </c>
      <c r="T11" s="54">
        <f>R11/1000</f>
        <v>3.5310000000000001</v>
      </c>
      <c r="U11" s="55">
        <v>6.1</v>
      </c>
      <c r="V11" s="55">
        <f t="shared" ref="V11:V34" si="0">U11</f>
        <v>6.1</v>
      </c>
      <c r="W11" s="174" t="s">
        <v>130</v>
      </c>
      <c r="X11" s="173">
        <v>0</v>
      </c>
      <c r="Y11" s="173">
        <v>0</v>
      </c>
      <c r="Z11" s="173">
        <v>974</v>
      </c>
      <c r="AA11" s="173">
        <v>0</v>
      </c>
      <c r="AB11" s="173">
        <v>1048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33173648</v>
      </c>
      <c r="AH11" s="58">
        <f>IF(ISBLANK(AG11),"-",AG11-AG10)</f>
        <v>624</v>
      </c>
      <c r="AI11" s="59">
        <f>AH11/T11</f>
        <v>176.72047578589633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7322993</v>
      </c>
      <c r="AQ11" s="173">
        <f t="shared" ref="AQ11:AQ34" si="1">AP11-AP10</f>
        <v>1164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17</v>
      </c>
      <c r="E12" s="47">
        <f t="shared" ref="E12:E34" si="2">D12/1.42</f>
        <v>11.971830985915494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114</v>
      </c>
      <c r="P12" s="52">
        <v>86</v>
      </c>
      <c r="Q12" s="52">
        <v>17760454</v>
      </c>
      <c r="R12" s="53">
        <f t="shared" ref="R12:R34" si="5">Q12-Q11</f>
        <v>3492</v>
      </c>
      <c r="S12" s="54">
        <f t="shared" ref="S12:S34" si="6">R12*24/1000</f>
        <v>83.808000000000007</v>
      </c>
      <c r="T12" s="54">
        <f t="shared" ref="T12:T34" si="7">R12/1000</f>
        <v>3.492</v>
      </c>
      <c r="U12" s="55">
        <v>7.3</v>
      </c>
      <c r="V12" s="55">
        <f t="shared" si="0"/>
        <v>7.3</v>
      </c>
      <c r="W12" s="174" t="s">
        <v>130</v>
      </c>
      <c r="X12" s="173">
        <v>0</v>
      </c>
      <c r="Y12" s="173">
        <v>0</v>
      </c>
      <c r="Z12" s="173">
        <v>956</v>
      </c>
      <c r="AA12" s="173">
        <v>0</v>
      </c>
      <c r="AB12" s="173">
        <v>1008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33174194</v>
      </c>
      <c r="AH12" s="58">
        <f>IF(ISBLANK(AG12),"-",AG12-AG11)</f>
        <v>546</v>
      </c>
      <c r="AI12" s="59">
        <f t="shared" ref="AI12:AI34" si="8">AH12/T12</f>
        <v>156.3573883161512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7324230</v>
      </c>
      <c r="AQ12" s="173">
        <f t="shared" si="1"/>
        <v>1237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19</v>
      </c>
      <c r="E13" s="47">
        <f t="shared" si="2"/>
        <v>13.380281690140846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114</v>
      </c>
      <c r="P13" s="52">
        <v>84</v>
      </c>
      <c r="Q13" s="52">
        <v>17763815</v>
      </c>
      <c r="R13" s="53">
        <f t="shared" si="5"/>
        <v>3361</v>
      </c>
      <c r="S13" s="54">
        <f t="shared" si="6"/>
        <v>80.664000000000001</v>
      </c>
      <c r="T13" s="54">
        <f t="shared" si="7"/>
        <v>3.3610000000000002</v>
      </c>
      <c r="U13" s="55">
        <v>8.4</v>
      </c>
      <c r="V13" s="55">
        <f t="shared" si="0"/>
        <v>8.4</v>
      </c>
      <c r="W13" s="174" t="s">
        <v>130</v>
      </c>
      <c r="X13" s="173">
        <v>0</v>
      </c>
      <c r="Y13" s="173">
        <v>0</v>
      </c>
      <c r="Z13" s="173">
        <v>927</v>
      </c>
      <c r="AA13" s="173">
        <v>0</v>
      </c>
      <c r="AB13" s="173">
        <v>1008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33174694</v>
      </c>
      <c r="AH13" s="58">
        <f>IF(ISBLANK(AG13),"-",AG13-AG12)</f>
        <v>500</v>
      </c>
      <c r="AI13" s="59">
        <f t="shared" si="8"/>
        <v>148.76524843796489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7325512</v>
      </c>
      <c r="AQ13" s="173">
        <f t="shared" si="1"/>
        <v>1282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27</v>
      </c>
      <c r="E14" s="47">
        <f t="shared" si="2"/>
        <v>19.014084507042256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86</v>
      </c>
      <c r="P14" s="52">
        <v>82</v>
      </c>
      <c r="Q14" s="52">
        <v>17767210</v>
      </c>
      <c r="R14" s="53">
        <f t="shared" si="5"/>
        <v>3395</v>
      </c>
      <c r="S14" s="54">
        <f t="shared" si="6"/>
        <v>81.48</v>
      </c>
      <c r="T14" s="54">
        <f t="shared" si="7"/>
        <v>3.395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859</v>
      </c>
      <c r="AA14" s="173">
        <v>0</v>
      </c>
      <c r="AB14" s="173">
        <v>988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33175180</v>
      </c>
      <c r="AH14" s="58">
        <f t="shared" ref="AH14:AH34" si="9">IF(ISBLANK(AG14),"-",AG14-AG13)</f>
        <v>486</v>
      </c>
      <c r="AI14" s="59">
        <f t="shared" si="8"/>
        <v>143.15169366715759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7326363</v>
      </c>
      <c r="AQ14" s="173">
        <f t="shared" si="1"/>
        <v>851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24</v>
      </c>
      <c r="E15" s="47">
        <f t="shared" si="2"/>
        <v>16.901408450704228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105</v>
      </c>
      <c r="P15" s="52">
        <v>103</v>
      </c>
      <c r="Q15" s="52">
        <v>17771055</v>
      </c>
      <c r="R15" s="53">
        <f t="shared" si="5"/>
        <v>3845</v>
      </c>
      <c r="S15" s="54">
        <f t="shared" si="6"/>
        <v>92.28</v>
      </c>
      <c r="T15" s="54">
        <f t="shared" si="7"/>
        <v>3.8450000000000002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980</v>
      </c>
      <c r="AA15" s="173">
        <v>0</v>
      </c>
      <c r="AB15" s="173">
        <v>988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33175674</v>
      </c>
      <c r="AH15" s="58">
        <f t="shared" si="9"/>
        <v>494</v>
      </c>
      <c r="AI15" s="59">
        <f t="shared" si="8"/>
        <v>128.47854356306891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173">
        <v>7326363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15</v>
      </c>
      <c r="E16" s="47">
        <f t="shared" si="2"/>
        <v>10.563380281690142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118</v>
      </c>
      <c r="P16" s="52">
        <v>120</v>
      </c>
      <c r="Q16" s="52">
        <v>17775652</v>
      </c>
      <c r="R16" s="53">
        <f t="shared" si="5"/>
        <v>4597</v>
      </c>
      <c r="S16" s="54">
        <f t="shared" si="6"/>
        <v>110.328</v>
      </c>
      <c r="T16" s="54">
        <f t="shared" si="7"/>
        <v>4.5970000000000004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1138</v>
      </c>
      <c r="AA16" s="173">
        <v>0</v>
      </c>
      <c r="AB16" s="173">
        <v>1130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33176394</v>
      </c>
      <c r="AH16" s="58">
        <f t="shared" si="9"/>
        <v>720</v>
      </c>
      <c r="AI16" s="59">
        <f t="shared" si="8"/>
        <v>156.62388514248423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7326363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9</v>
      </c>
      <c r="E17" s="47">
        <f t="shared" si="2"/>
        <v>6.3380281690140849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140</v>
      </c>
      <c r="P17" s="52">
        <v>147</v>
      </c>
      <c r="Q17" s="52">
        <v>17781510</v>
      </c>
      <c r="R17" s="53">
        <f t="shared" si="5"/>
        <v>5858</v>
      </c>
      <c r="S17" s="54">
        <f t="shared" si="6"/>
        <v>140.59200000000001</v>
      </c>
      <c r="T17" s="54">
        <f t="shared" si="7"/>
        <v>5.8579999999999997</v>
      </c>
      <c r="U17" s="55">
        <v>9.3000000000000007</v>
      </c>
      <c r="V17" s="55">
        <f t="shared" si="0"/>
        <v>9.3000000000000007</v>
      </c>
      <c r="W17" s="174" t="s">
        <v>147</v>
      </c>
      <c r="X17" s="173">
        <v>0</v>
      </c>
      <c r="Y17" s="173">
        <v>992</v>
      </c>
      <c r="Z17" s="173">
        <v>1195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33177690</v>
      </c>
      <c r="AH17" s="58">
        <f t="shared" si="9"/>
        <v>1296</v>
      </c>
      <c r="AI17" s="59">
        <f t="shared" si="8"/>
        <v>221.23591669511779</v>
      </c>
      <c r="AJ17" s="170">
        <v>0</v>
      </c>
      <c r="AK17" s="170">
        <v>1</v>
      </c>
      <c r="AL17" s="170">
        <v>1</v>
      </c>
      <c r="AM17" s="170">
        <v>1</v>
      </c>
      <c r="AN17" s="170">
        <v>1</v>
      </c>
      <c r="AO17" s="170">
        <v>0</v>
      </c>
      <c r="AP17" s="173">
        <v>7326363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9</v>
      </c>
      <c r="E18" s="47">
        <f t="shared" si="2"/>
        <v>6.3380281690140849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139</v>
      </c>
      <c r="P18" s="52">
        <v>148</v>
      </c>
      <c r="Q18" s="52">
        <v>17787612</v>
      </c>
      <c r="R18" s="53">
        <f t="shared" si="5"/>
        <v>6102</v>
      </c>
      <c r="S18" s="54">
        <f t="shared" si="6"/>
        <v>146.44800000000001</v>
      </c>
      <c r="T18" s="54">
        <f t="shared" si="7"/>
        <v>6.1020000000000003</v>
      </c>
      <c r="U18" s="55">
        <v>8.9</v>
      </c>
      <c r="V18" s="55">
        <f t="shared" si="0"/>
        <v>8.9</v>
      </c>
      <c r="W18" s="174" t="s">
        <v>147</v>
      </c>
      <c r="X18" s="173">
        <v>0</v>
      </c>
      <c r="Y18" s="173">
        <v>1028</v>
      </c>
      <c r="Z18" s="173">
        <v>1195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33179044</v>
      </c>
      <c r="AH18" s="58">
        <f t="shared" si="9"/>
        <v>1354</v>
      </c>
      <c r="AI18" s="59">
        <f t="shared" si="8"/>
        <v>221.89446083251391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173">
        <v>7326363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138</v>
      </c>
      <c r="P19" s="52">
        <v>147</v>
      </c>
      <c r="Q19" s="52">
        <v>17793745</v>
      </c>
      <c r="R19" s="53">
        <f t="shared" si="5"/>
        <v>6133</v>
      </c>
      <c r="S19" s="54">
        <f t="shared" si="6"/>
        <v>147.19200000000001</v>
      </c>
      <c r="T19" s="54">
        <f t="shared" si="7"/>
        <v>6.133</v>
      </c>
      <c r="U19" s="55">
        <v>8.4</v>
      </c>
      <c r="V19" s="55">
        <f t="shared" si="0"/>
        <v>8.4</v>
      </c>
      <c r="W19" s="174" t="s">
        <v>147</v>
      </c>
      <c r="X19" s="173">
        <v>0</v>
      </c>
      <c r="Y19" s="173">
        <v>1030</v>
      </c>
      <c r="Z19" s="173">
        <v>1195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33180404</v>
      </c>
      <c r="AH19" s="58">
        <f t="shared" si="9"/>
        <v>1360</v>
      </c>
      <c r="AI19" s="59">
        <f t="shared" si="8"/>
        <v>221.75118212946356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7326363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136</v>
      </c>
      <c r="P20" s="52">
        <v>146</v>
      </c>
      <c r="Q20" s="52">
        <v>17799809</v>
      </c>
      <c r="R20" s="53">
        <f t="shared" si="5"/>
        <v>6064</v>
      </c>
      <c r="S20" s="54">
        <f t="shared" si="6"/>
        <v>145.536</v>
      </c>
      <c r="T20" s="54">
        <f t="shared" si="7"/>
        <v>6.0640000000000001</v>
      </c>
      <c r="U20" s="55">
        <v>8</v>
      </c>
      <c r="V20" s="55">
        <v>9</v>
      </c>
      <c r="W20" s="174" t="s">
        <v>147</v>
      </c>
      <c r="X20" s="173">
        <v>0</v>
      </c>
      <c r="Y20" s="173">
        <v>1045</v>
      </c>
      <c r="Z20" s="173">
        <v>1195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33181760</v>
      </c>
      <c r="AH20" s="58">
        <f t="shared" si="9"/>
        <v>1356</v>
      </c>
      <c r="AI20" s="59">
        <f t="shared" si="8"/>
        <v>223.61477572559366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7326363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136</v>
      </c>
      <c r="P21" s="52">
        <v>144</v>
      </c>
      <c r="Q21" s="52">
        <v>17805865</v>
      </c>
      <c r="R21" s="53">
        <f>Q21-Q20</f>
        <v>6056</v>
      </c>
      <c r="S21" s="54">
        <f t="shared" si="6"/>
        <v>145.34399999999999</v>
      </c>
      <c r="T21" s="54">
        <f t="shared" si="7"/>
        <v>6.056</v>
      </c>
      <c r="U21" s="55">
        <v>7.6</v>
      </c>
      <c r="V21" s="55">
        <v>8.5</v>
      </c>
      <c r="W21" s="174" t="s">
        <v>147</v>
      </c>
      <c r="X21" s="173">
        <v>0</v>
      </c>
      <c r="Y21" s="173">
        <v>1030</v>
      </c>
      <c r="Z21" s="173">
        <v>1195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33183120</v>
      </c>
      <c r="AH21" s="58">
        <f t="shared" si="9"/>
        <v>1360</v>
      </c>
      <c r="AI21" s="59">
        <f t="shared" si="8"/>
        <v>224.57067371202115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7326363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8</v>
      </c>
      <c r="E22" s="47">
        <f t="shared" si="2"/>
        <v>5.6338028169014089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139</v>
      </c>
      <c r="P22" s="52">
        <v>145</v>
      </c>
      <c r="Q22" s="52">
        <v>17811837</v>
      </c>
      <c r="R22" s="53">
        <f t="shared" si="5"/>
        <v>5972</v>
      </c>
      <c r="S22" s="54">
        <f t="shared" si="6"/>
        <v>143.328</v>
      </c>
      <c r="T22" s="54">
        <f t="shared" si="7"/>
        <v>5.9720000000000004</v>
      </c>
      <c r="U22" s="55">
        <v>7.2</v>
      </c>
      <c r="V22" s="55">
        <f t="shared" si="0"/>
        <v>7.2</v>
      </c>
      <c r="W22" s="174" t="s">
        <v>147</v>
      </c>
      <c r="X22" s="173">
        <v>0</v>
      </c>
      <c r="Y22" s="173">
        <v>1036</v>
      </c>
      <c r="Z22" s="173">
        <v>1195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33184464</v>
      </c>
      <c r="AH22" s="58">
        <f t="shared" si="9"/>
        <v>1344</v>
      </c>
      <c r="AI22" s="59">
        <f t="shared" si="8"/>
        <v>225.05023442732752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7326363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134</v>
      </c>
      <c r="P23" s="52">
        <v>141</v>
      </c>
      <c r="Q23" s="52">
        <v>17817743</v>
      </c>
      <c r="R23" s="53">
        <f t="shared" si="5"/>
        <v>5906</v>
      </c>
      <c r="S23" s="54">
        <f t="shared" si="6"/>
        <v>141.744</v>
      </c>
      <c r="T23" s="54">
        <f t="shared" si="7"/>
        <v>5.9059999999999997</v>
      </c>
      <c r="U23" s="55">
        <v>6.8</v>
      </c>
      <c r="V23" s="55">
        <f t="shared" si="0"/>
        <v>6.8</v>
      </c>
      <c r="W23" s="174" t="s">
        <v>147</v>
      </c>
      <c r="X23" s="173">
        <v>0</v>
      </c>
      <c r="Y23" s="173">
        <v>1024</v>
      </c>
      <c r="Z23" s="173">
        <v>1195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33185804</v>
      </c>
      <c r="AH23" s="58">
        <f t="shared" si="9"/>
        <v>1340</v>
      </c>
      <c r="AI23" s="59">
        <f t="shared" si="8"/>
        <v>226.88791059939047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7326363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7</v>
      </c>
      <c r="E24" s="47">
        <f t="shared" si="2"/>
        <v>4.9295774647887329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138</v>
      </c>
      <c r="P24" s="52">
        <v>138</v>
      </c>
      <c r="Q24" s="52">
        <v>17823503</v>
      </c>
      <c r="R24" s="53">
        <f t="shared" si="5"/>
        <v>5760</v>
      </c>
      <c r="S24" s="54">
        <f t="shared" si="6"/>
        <v>138.24</v>
      </c>
      <c r="T24" s="54">
        <f t="shared" si="7"/>
        <v>5.76</v>
      </c>
      <c r="U24" s="55">
        <v>6.5</v>
      </c>
      <c r="V24" s="55">
        <f t="shared" si="0"/>
        <v>6.5</v>
      </c>
      <c r="W24" s="174" t="s">
        <v>147</v>
      </c>
      <c r="X24" s="173">
        <v>0</v>
      </c>
      <c r="Y24" s="173">
        <v>992</v>
      </c>
      <c r="Z24" s="173">
        <v>1195</v>
      </c>
      <c r="AA24" s="173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33187128</v>
      </c>
      <c r="AH24" s="58">
        <f t="shared" si="9"/>
        <v>1324</v>
      </c>
      <c r="AI24" s="59">
        <f t="shared" si="8"/>
        <v>229.86111111111111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7326363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132</v>
      </c>
      <c r="P25" s="52">
        <v>136</v>
      </c>
      <c r="Q25" s="52">
        <v>17829060</v>
      </c>
      <c r="R25" s="53">
        <f t="shared" si="5"/>
        <v>5557</v>
      </c>
      <c r="S25" s="54">
        <f t="shared" si="6"/>
        <v>133.36799999999999</v>
      </c>
      <c r="T25" s="54">
        <f t="shared" si="7"/>
        <v>5.5570000000000004</v>
      </c>
      <c r="U25" s="55">
        <v>6.4</v>
      </c>
      <c r="V25" s="55">
        <f t="shared" si="0"/>
        <v>6.4</v>
      </c>
      <c r="W25" s="174" t="s">
        <v>147</v>
      </c>
      <c r="X25" s="173">
        <v>0</v>
      </c>
      <c r="Y25" s="173">
        <v>990</v>
      </c>
      <c r="Z25" s="173">
        <v>1185</v>
      </c>
      <c r="AA25" s="173">
        <v>1185</v>
      </c>
      <c r="AB25" s="173">
        <v>1190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33188426</v>
      </c>
      <c r="AH25" s="58">
        <f t="shared" si="9"/>
        <v>1298</v>
      </c>
      <c r="AI25" s="59">
        <f t="shared" si="8"/>
        <v>233.5792693899586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7326363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6</v>
      </c>
      <c r="E26" s="47">
        <f t="shared" si="2"/>
        <v>4.2253521126760569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133</v>
      </c>
      <c r="P26" s="52">
        <v>128</v>
      </c>
      <c r="Q26" s="52">
        <v>17834447</v>
      </c>
      <c r="R26" s="53">
        <f t="shared" si="5"/>
        <v>5387</v>
      </c>
      <c r="S26" s="54">
        <f t="shared" si="6"/>
        <v>129.28800000000001</v>
      </c>
      <c r="T26" s="54">
        <f t="shared" si="7"/>
        <v>5.3869999999999996</v>
      </c>
      <c r="U26" s="55">
        <v>6.3</v>
      </c>
      <c r="V26" s="55">
        <f t="shared" si="0"/>
        <v>6.3</v>
      </c>
      <c r="W26" s="174" t="s">
        <v>147</v>
      </c>
      <c r="X26" s="173">
        <v>0</v>
      </c>
      <c r="Y26" s="173">
        <v>988</v>
      </c>
      <c r="Z26" s="173">
        <v>1185</v>
      </c>
      <c r="AA26" s="173">
        <v>1185</v>
      </c>
      <c r="AB26" s="173">
        <v>1190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33189690</v>
      </c>
      <c r="AH26" s="58">
        <f t="shared" si="9"/>
        <v>1264</v>
      </c>
      <c r="AI26" s="59">
        <f t="shared" si="8"/>
        <v>234.6389456098014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7326363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131</v>
      </c>
      <c r="P27" s="52">
        <v>139</v>
      </c>
      <c r="Q27" s="52">
        <v>17840017</v>
      </c>
      <c r="R27" s="53">
        <f t="shared" si="5"/>
        <v>5570</v>
      </c>
      <c r="S27" s="54">
        <f t="shared" si="6"/>
        <v>133.68</v>
      </c>
      <c r="T27" s="54">
        <f t="shared" si="7"/>
        <v>5.57</v>
      </c>
      <c r="U27" s="55">
        <v>6.1</v>
      </c>
      <c r="V27" s="55">
        <f t="shared" si="0"/>
        <v>6.1</v>
      </c>
      <c r="W27" s="174" t="s">
        <v>147</v>
      </c>
      <c r="X27" s="173">
        <v>0</v>
      </c>
      <c r="Y27" s="173">
        <v>1011</v>
      </c>
      <c r="Z27" s="173">
        <v>1195</v>
      </c>
      <c r="AA27" s="173">
        <v>1185</v>
      </c>
      <c r="AB27" s="173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33191002</v>
      </c>
      <c r="AH27" s="58">
        <f t="shared" si="9"/>
        <v>1312</v>
      </c>
      <c r="AI27" s="59">
        <f t="shared" si="8"/>
        <v>235.54757630161578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7326363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128</v>
      </c>
      <c r="P28" s="52">
        <v>133</v>
      </c>
      <c r="Q28" s="52">
        <v>17845548</v>
      </c>
      <c r="R28" s="53">
        <f t="shared" si="5"/>
        <v>5531</v>
      </c>
      <c r="S28" s="54">
        <f t="shared" si="6"/>
        <v>132.744</v>
      </c>
      <c r="T28" s="54">
        <f t="shared" si="7"/>
        <v>5.5309999999999997</v>
      </c>
      <c r="U28" s="55">
        <v>5.8</v>
      </c>
      <c r="V28" s="55">
        <f t="shared" si="0"/>
        <v>5.8</v>
      </c>
      <c r="W28" s="174" t="s">
        <v>147</v>
      </c>
      <c r="X28" s="173">
        <v>0</v>
      </c>
      <c r="Y28" s="173">
        <v>1000</v>
      </c>
      <c r="Z28" s="173">
        <v>1165</v>
      </c>
      <c r="AA28" s="173">
        <v>1185</v>
      </c>
      <c r="AB28" s="173">
        <v>1169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33192258</v>
      </c>
      <c r="AH28" s="58">
        <f t="shared" si="9"/>
        <v>1256</v>
      </c>
      <c r="AI28" s="59">
        <f t="shared" si="8"/>
        <v>227.08370999819203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7326363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5</v>
      </c>
      <c r="E29" s="47">
        <f t="shared" si="2"/>
        <v>3.5211267605633805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123</v>
      </c>
      <c r="P29" s="52">
        <v>134</v>
      </c>
      <c r="Q29" s="52">
        <v>17850975</v>
      </c>
      <c r="R29" s="53">
        <f t="shared" si="5"/>
        <v>5427</v>
      </c>
      <c r="S29" s="54">
        <f t="shared" si="6"/>
        <v>130.24799999999999</v>
      </c>
      <c r="T29" s="54">
        <f t="shared" si="7"/>
        <v>5.4269999999999996</v>
      </c>
      <c r="U29" s="55">
        <v>5.6</v>
      </c>
      <c r="V29" s="55">
        <f t="shared" si="0"/>
        <v>5.6</v>
      </c>
      <c r="W29" s="174" t="s">
        <v>147</v>
      </c>
      <c r="X29" s="173">
        <v>0</v>
      </c>
      <c r="Y29" s="173">
        <v>979</v>
      </c>
      <c r="Z29" s="173">
        <v>1165</v>
      </c>
      <c r="AA29" s="173">
        <v>1185</v>
      </c>
      <c r="AB29" s="173">
        <v>1169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33193504</v>
      </c>
      <c r="AH29" s="58">
        <f t="shared" si="9"/>
        <v>1246</v>
      </c>
      <c r="AI29" s="59">
        <f t="shared" si="8"/>
        <v>229.59277685645847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7326363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6</v>
      </c>
      <c r="E30" s="47">
        <f t="shared" si="2"/>
        <v>4.2253521126760569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127</v>
      </c>
      <c r="P30" s="52">
        <v>126</v>
      </c>
      <c r="Q30" s="52">
        <v>17856331</v>
      </c>
      <c r="R30" s="53">
        <f t="shared" si="5"/>
        <v>5356</v>
      </c>
      <c r="S30" s="54">
        <f t="shared" si="6"/>
        <v>128.54400000000001</v>
      </c>
      <c r="T30" s="54">
        <f t="shared" si="7"/>
        <v>5.3559999999999999</v>
      </c>
      <c r="U30" s="55">
        <v>5.4</v>
      </c>
      <c r="V30" s="55">
        <f t="shared" si="0"/>
        <v>5.4</v>
      </c>
      <c r="W30" s="174" t="s">
        <v>147</v>
      </c>
      <c r="X30" s="173">
        <v>0</v>
      </c>
      <c r="Y30" s="173">
        <v>970</v>
      </c>
      <c r="Z30" s="173">
        <v>1125</v>
      </c>
      <c r="AA30" s="173">
        <v>1185</v>
      </c>
      <c r="AB30" s="173">
        <v>1129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33194686</v>
      </c>
      <c r="AH30" s="58">
        <f t="shared" si="9"/>
        <v>1182</v>
      </c>
      <c r="AI30" s="59">
        <f t="shared" si="8"/>
        <v>220.68707991038087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7326363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10</v>
      </c>
      <c r="E31" s="47">
        <f t="shared" si="2"/>
        <v>7.042253521126761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115</v>
      </c>
      <c r="P31" s="52">
        <v>125</v>
      </c>
      <c r="Q31" s="52">
        <v>17861564</v>
      </c>
      <c r="R31" s="53">
        <f t="shared" si="5"/>
        <v>5233</v>
      </c>
      <c r="S31" s="54">
        <f t="shared" si="6"/>
        <v>125.592</v>
      </c>
      <c r="T31" s="54">
        <f t="shared" si="7"/>
        <v>5.2329999999999997</v>
      </c>
      <c r="U31" s="55">
        <v>4.9000000000000004</v>
      </c>
      <c r="V31" s="55">
        <f t="shared" si="0"/>
        <v>4.9000000000000004</v>
      </c>
      <c r="W31" s="174" t="s">
        <v>149</v>
      </c>
      <c r="X31" s="173">
        <v>0</v>
      </c>
      <c r="Y31" s="173">
        <v>1028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33195738</v>
      </c>
      <c r="AH31" s="58">
        <f t="shared" si="9"/>
        <v>1052</v>
      </c>
      <c r="AI31" s="59">
        <f t="shared" si="8"/>
        <v>201.03191286069179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7326363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12</v>
      </c>
      <c r="E32" s="47">
        <f t="shared" si="2"/>
        <v>8.4507042253521139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110</v>
      </c>
      <c r="P32" s="52">
        <v>110</v>
      </c>
      <c r="Q32" s="52">
        <v>17866252</v>
      </c>
      <c r="R32" s="53">
        <f>Q32-Q31</f>
        <v>4688</v>
      </c>
      <c r="S32" s="54">
        <f t="shared" si="6"/>
        <v>112.512</v>
      </c>
      <c r="T32" s="54">
        <f t="shared" si="7"/>
        <v>4.6879999999999997</v>
      </c>
      <c r="U32" s="55">
        <v>4.4000000000000004</v>
      </c>
      <c r="V32" s="55">
        <f t="shared" si="0"/>
        <v>4.4000000000000004</v>
      </c>
      <c r="W32" s="174" t="s">
        <v>149</v>
      </c>
      <c r="X32" s="173">
        <v>0</v>
      </c>
      <c r="Y32" s="173">
        <v>1018</v>
      </c>
      <c r="Z32" s="173">
        <v>1130</v>
      </c>
      <c r="AA32" s="173">
        <v>0</v>
      </c>
      <c r="AB32" s="173">
        <v>1124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33196622</v>
      </c>
      <c r="AH32" s="58">
        <f t="shared" si="9"/>
        <v>884</v>
      </c>
      <c r="AI32" s="59">
        <f t="shared" si="8"/>
        <v>188.5665529010239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7326363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9</v>
      </c>
      <c r="E33" s="47">
        <f t="shared" si="2"/>
        <v>6.3380281690140849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114</v>
      </c>
      <c r="P33" s="52">
        <v>96</v>
      </c>
      <c r="Q33" s="52">
        <v>17870941</v>
      </c>
      <c r="R33" s="53">
        <f t="shared" si="5"/>
        <v>4689</v>
      </c>
      <c r="S33" s="54">
        <f t="shared" si="6"/>
        <v>112.536</v>
      </c>
      <c r="T33" s="54">
        <f t="shared" si="7"/>
        <v>4.6890000000000001</v>
      </c>
      <c r="U33" s="55">
        <v>4.8</v>
      </c>
      <c r="V33" s="55">
        <f t="shared" si="0"/>
        <v>4.8</v>
      </c>
      <c r="W33" s="174" t="s">
        <v>130</v>
      </c>
      <c r="X33" s="173">
        <v>0</v>
      </c>
      <c r="Y33" s="173">
        <v>0</v>
      </c>
      <c r="Z33" s="173">
        <v>1067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33197506</v>
      </c>
      <c r="AH33" s="58">
        <f t="shared" si="9"/>
        <v>884</v>
      </c>
      <c r="AI33" s="59">
        <f t="shared" si="8"/>
        <v>188.52633823843036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</v>
      </c>
      <c r="AP33" s="173">
        <v>7326756</v>
      </c>
      <c r="AQ33" s="173">
        <f t="shared" si="1"/>
        <v>393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13</v>
      </c>
      <c r="E34" s="47">
        <f t="shared" si="2"/>
        <v>9.1549295774647899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112</v>
      </c>
      <c r="P34" s="52">
        <v>87</v>
      </c>
      <c r="Q34" s="52">
        <v>17874743</v>
      </c>
      <c r="R34" s="53">
        <f t="shared" si="5"/>
        <v>3802</v>
      </c>
      <c r="S34" s="54">
        <f t="shared" si="6"/>
        <v>91.248000000000005</v>
      </c>
      <c r="T34" s="54">
        <f t="shared" si="7"/>
        <v>3.802</v>
      </c>
      <c r="U34" s="55">
        <v>5.5</v>
      </c>
      <c r="V34" s="55">
        <f t="shared" si="0"/>
        <v>5.5</v>
      </c>
      <c r="W34" s="174" t="s">
        <v>130</v>
      </c>
      <c r="X34" s="173">
        <v>0</v>
      </c>
      <c r="Y34" s="173">
        <v>0</v>
      </c>
      <c r="Z34" s="173">
        <v>984</v>
      </c>
      <c r="AA34" s="173">
        <v>0</v>
      </c>
      <c r="AB34" s="173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33198144</v>
      </c>
      <c r="AH34" s="58">
        <f t="shared" si="9"/>
        <v>638</v>
      </c>
      <c r="AI34" s="59">
        <f t="shared" si="8"/>
        <v>167.80641767490795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</v>
      </c>
      <c r="AP34" s="173">
        <v>7327432</v>
      </c>
      <c r="AQ34" s="173">
        <f t="shared" si="1"/>
        <v>676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122.29166666666667</v>
      </c>
      <c r="Q35" s="80">
        <f>Q34-Q10</f>
        <v>121312</v>
      </c>
      <c r="R35" s="81">
        <f>SUM(R11:R34)</f>
        <v>121312</v>
      </c>
      <c r="S35" s="82">
        <f>AVERAGE(S11:S34)</f>
        <v>121.31200000000001</v>
      </c>
      <c r="T35" s="82">
        <f>SUM(T11:T34)</f>
        <v>121.31200000000003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25120</v>
      </c>
      <c r="AH35" s="88">
        <f>SUM(AH11:AH34)</f>
        <v>25120</v>
      </c>
      <c r="AI35" s="89">
        <f>$AH$35/$T35</f>
        <v>207.06937483513579</v>
      </c>
      <c r="AJ35" s="86"/>
      <c r="AK35" s="90"/>
      <c r="AL35" s="90"/>
      <c r="AM35" s="90"/>
      <c r="AN35" s="91"/>
      <c r="AO35" s="92"/>
      <c r="AP35" s="93">
        <f>AP34-AP10</f>
        <v>5603</v>
      </c>
      <c r="AQ35" s="94">
        <f>SUM(AQ11:AQ34)</f>
        <v>5603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241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193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156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238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237" t="s">
        <v>243</v>
      </c>
      <c r="C50" s="221"/>
      <c r="D50" s="221"/>
      <c r="E50" s="221"/>
      <c r="F50" s="221"/>
      <c r="G50" s="221"/>
      <c r="H50" s="221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237" t="s">
        <v>242</v>
      </c>
      <c r="C51" s="221"/>
      <c r="D51" s="221"/>
      <c r="E51" s="221"/>
      <c r="F51" s="221"/>
      <c r="G51" s="221"/>
      <c r="H51" s="221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188" t="s">
        <v>134</v>
      </c>
      <c r="C52" s="190"/>
      <c r="D52" s="190"/>
      <c r="E52" s="190"/>
      <c r="F52" s="190"/>
      <c r="G52" s="190"/>
      <c r="H52" s="190"/>
      <c r="I52" s="190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184" t="s">
        <v>158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7" t="s">
        <v>244</v>
      </c>
      <c r="C54" s="230"/>
      <c r="D54" s="230"/>
      <c r="E54" s="230"/>
      <c r="F54" s="230"/>
      <c r="G54" s="230"/>
      <c r="H54" s="230"/>
      <c r="I54" s="23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5" t="s">
        <v>152</v>
      </c>
      <c r="C55" s="235"/>
      <c r="D55" s="230"/>
      <c r="E55" s="221"/>
      <c r="F55" s="230"/>
      <c r="G55" s="230"/>
      <c r="H55" s="230"/>
      <c r="I55" s="23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25"/>
      <c r="V55" s="12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91" t="s">
        <v>127</v>
      </c>
      <c r="C56" s="232"/>
      <c r="D56" s="230"/>
      <c r="E56" s="221"/>
      <c r="F56" s="230"/>
      <c r="G56" s="230"/>
      <c r="H56" s="230"/>
      <c r="I56" s="23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6" t="s">
        <v>168</v>
      </c>
      <c r="C57" s="232"/>
      <c r="D57" s="230"/>
      <c r="E57" s="230"/>
      <c r="F57" s="230"/>
      <c r="G57" s="230"/>
      <c r="H57" s="230"/>
      <c r="I57" s="23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6" t="s">
        <v>128</v>
      </c>
      <c r="C58" s="232"/>
      <c r="D58" s="230"/>
      <c r="E58" s="221"/>
      <c r="F58" s="230"/>
      <c r="G58" s="230"/>
      <c r="H58" s="230"/>
      <c r="I58" s="23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6"/>
      <c r="C59" s="232"/>
      <c r="D59" s="230"/>
      <c r="E59" s="230"/>
      <c r="F59" s="230"/>
      <c r="G59" s="230"/>
      <c r="H59" s="230"/>
      <c r="I59" s="221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9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85"/>
      <c r="C60" s="184"/>
      <c r="D60" s="190"/>
      <c r="E60" s="190"/>
      <c r="F60" s="190"/>
      <c r="G60" s="190"/>
      <c r="H60" s="190"/>
      <c r="I60" s="171"/>
      <c r="J60" s="192"/>
      <c r="K60" s="192"/>
      <c r="L60" s="192"/>
      <c r="M60" s="192"/>
      <c r="N60" s="192"/>
      <c r="O60" s="192"/>
      <c r="P60" s="192"/>
      <c r="Q60" s="192"/>
      <c r="R60" s="192"/>
      <c r="S60" s="193"/>
      <c r="T60" s="193"/>
      <c r="U60" s="193"/>
      <c r="V60" s="193"/>
      <c r="W60" s="193"/>
      <c r="X60" s="193"/>
      <c r="Y60" s="193"/>
      <c r="Z60" s="106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12"/>
      <c r="AW60" s="183"/>
      <c r="AX60" s="183"/>
      <c r="AY60" s="183"/>
    </row>
    <row r="61" spans="2:51" x14ac:dyDescent="0.25">
      <c r="B61" s="185"/>
      <c r="C61" s="186"/>
      <c r="D61" s="190"/>
      <c r="E61" s="190"/>
      <c r="F61" s="190"/>
      <c r="G61" s="190"/>
      <c r="H61" s="190"/>
      <c r="I61" s="171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06"/>
      <c r="X61" s="106"/>
      <c r="Y61" s="106"/>
      <c r="Z61" s="113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12"/>
      <c r="AW61" s="183"/>
      <c r="AX61" s="183"/>
      <c r="AY61" s="183"/>
    </row>
    <row r="62" spans="2:51" x14ac:dyDescent="0.25">
      <c r="B62" s="185"/>
      <c r="C62" s="186"/>
      <c r="D62" s="171"/>
      <c r="E62" s="190"/>
      <c r="F62" s="190"/>
      <c r="G62" s="190"/>
      <c r="H62" s="190"/>
      <c r="I62" s="190"/>
      <c r="J62" s="193"/>
      <c r="K62" s="193"/>
      <c r="L62" s="193"/>
      <c r="M62" s="193"/>
      <c r="N62" s="193"/>
      <c r="O62" s="193"/>
      <c r="P62" s="193"/>
      <c r="Q62" s="193"/>
      <c r="R62" s="193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188"/>
      <c r="D63" s="171"/>
      <c r="E63" s="190"/>
      <c r="F63" s="190"/>
      <c r="G63" s="190"/>
      <c r="H63" s="190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8"/>
      <c r="D64" s="190"/>
      <c r="E64" s="171"/>
      <c r="F64" s="190"/>
      <c r="G64" s="171"/>
      <c r="H64" s="171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4"/>
      <c r="D65" s="190"/>
      <c r="E65" s="171"/>
      <c r="F65" s="171"/>
      <c r="G65" s="171"/>
      <c r="H65" s="171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4"/>
      <c r="D66" s="190"/>
      <c r="E66" s="190"/>
      <c r="F66" s="171"/>
      <c r="G66" s="190"/>
      <c r="H66" s="190"/>
      <c r="I66" s="193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2"/>
      <c r="C67" s="193"/>
      <c r="D67" s="190"/>
      <c r="E67" s="190"/>
      <c r="F67" s="190"/>
      <c r="G67" s="190"/>
      <c r="H67" s="190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B68" s="2"/>
      <c r="C68" s="188"/>
      <c r="D68" s="193"/>
      <c r="E68" s="190"/>
      <c r="F68" s="190"/>
      <c r="G68" s="190"/>
      <c r="H68" s="190"/>
      <c r="I68" s="190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A69" s="113"/>
      <c r="B69" s="104"/>
      <c r="J69" s="114"/>
      <c r="K69" s="114"/>
      <c r="L69" s="114"/>
      <c r="M69" s="114"/>
      <c r="N69" s="114"/>
      <c r="O69" s="115"/>
      <c r="P69" s="109"/>
      <c r="R69" s="112"/>
      <c r="AS69" s="183"/>
      <c r="AT69" s="183"/>
      <c r="AU69" s="183"/>
      <c r="AV69" s="183"/>
      <c r="AW69" s="183"/>
      <c r="AX69" s="183"/>
      <c r="AY69" s="183"/>
    </row>
    <row r="70" spans="1:51" x14ac:dyDescent="0.25">
      <c r="J70" s="114"/>
      <c r="K70" s="114"/>
      <c r="L70" s="114"/>
      <c r="M70" s="114"/>
      <c r="N70" s="114"/>
      <c r="O70" s="115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J75" s="114"/>
      <c r="K75" s="114"/>
      <c r="L75" s="114"/>
      <c r="M75" s="114"/>
      <c r="N75" s="114"/>
      <c r="O75" s="115"/>
      <c r="P75" s="109"/>
      <c r="R75" s="106"/>
      <c r="AS75" s="183"/>
      <c r="AT75" s="183"/>
      <c r="AU75" s="183"/>
      <c r="AV75" s="183"/>
      <c r="AW75" s="183"/>
      <c r="AX75" s="183"/>
      <c r="AY75" s="183"/>
    </row>
    <row r="76" spans="1:51" x14ac:dyDescent="0.25">
      <c r="J76" s="114"/>
      <c r="K76" s="114"/>
      <c r="L76" s="114"/>
      <c r="M76" s="114"/>
      <c r="N76" s="114"/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09"/>
      <c r="Q101" s="109"/>
      <c r="R101" s="109"/>
      <c r="S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16" spans="45:51" x14ac:dyDescent="0.25">
      <c r="AS116" s="183"/>
      <c r="AT116" s="183"/>
      <c r="AU116" s="183"/>
      <c r="AV116" s="183"/>
      <c r="AW116" s="183"/>
      <c r="AX116" s="183"/>
      <c r="AY116" s="183"/>
    </row>
  </sheetData>
  <protectedRanges>
    <protectedRange sqref="N60:R60 S62:T68 B67:B69 S56:T59 N63:R68 T43 T54:T55" name="Range2_12_5_1_1"/>
    <protectedRange sqref="N10 L10 L6 D6 D8 AD8 AF8 O8:U8 AJ8:AR8 AF10 AR11:AR34 L24:N31 G23:G34 N12:N23 N32:N34 N11:AG11 E23:E34 E11:G22 O12:AG34" name="Range1_16_3_1_1"/>
    <protectedRange sqref="I65 J63:M68 J60:M60 I6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D67" name="Range2_1_1_1_1_1_9_2_1_1"/>
    <protectedRange sqref="Q10" name="Range1_17_1_1_1"/>
    <protectedRange sqref="AG10" name="Range1_18_1_1_1"/>
    <protectedRange sqref="C68" name="Range2_4_1_1_1"/>
    <protectedRange sqref="AS16:AS34" name="Range1_1_1_1"/>
    <protectedRange sqref="P3:U5" name="Range1_16_1_1_1_1"/>
    <protectedRange sqref="C66" name="Range2_1_3_1_1"/>
    <protectedRange sqref="H11:H34" name="Range1_1_1_1_1_1_1"/>
    <protectedRange sqref="J61:R62 D68 I66:I67 Z59:Z60 S60:Y61 AA60:AU61" name="Range2_2_1_10_1_1_1_2"/>
    <protectedRange sqref="C67" name="Range2_2_1_10_2_1_1_1"/>
    <protectedRange sqref="N56:R59 G66:H66 D64 F67 E66" name="Range2_12_1_6_1_1"/>
    <protectedRange sqref="D60 I62:I64 G67:H68 G60:H62 E67:E68 F68 F61:F63 E60:E62 J56:M59" name="Range2_2_12_1_7_1_1"/>
    <protectedRange sqref="D65:D66" name="Range2_1_1_1_1_11_1_2_1_1"/>
    <protectedRange sqref="E63 G63:H63 F64" name="Range2_2_2_9_1_1_1_1"/>
    <protectedRange sqref="D61" name="Range2_1_1_1_1_1_9_1_1_1_1"/>
    <protectedRange sqref="C65 C60" name="Range2_1_1_2_1_1"/>
    <protectedRange sqref="C64" name="Range2_1_2_2_1_1"/>
    <protectedRange sqref="C63" name="Range2_3_2_1_1"/>
    <protectedRange sqref="F60" name="Range2_2_12_1_1_1_1_1"/>
    <protectedRange sqref="C61:C62" name="Range2_5_1_1_1"/>
    <protectedRange sqref="E64:E65 F65:F66 G64:H65 I60:I61" name="Range2_2_1_1_1_1"/>
    <protectedRange sqref="D62:D63" name="Range2_1_1_1_1_1_1_1_1"/>
    <protectedRange sqref="AS11:AS15" name="Range1_4_1_1_1_1"/>
    <protectedRange sqref="J11:J15 J26:J34" name="Range1_1_2_1_10_1_1_1_1"/>
    <protectedRange sqref="R75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4:S55" name="Range2_12_2_1_1_1_2_1_1"/>
    <protectedRange sqref="Q55:R55" name="Range2_12_1_4_1_1_1_1_1_1_1_1_1_1_1_1_1_1"/>
    <protectedRange sqref="N55:P55" name="Range2_12_1_2_1_1_1_1_1_1_1_1_1_1_1_1_1_1_1"/>
    <protectedRange sqref="J55:M55" name="Range2_2_12_1_4_1_1_1_1_1_1_1_1_1_1_1_1_1_1_1"/>
    <protectedRange sqref="Q54:R54" name="Range2_12_1_6_1_1_1_2_3_1_1_3_1_1_1_1_1_1"/>
    <protectedRange sqref="N54:P54" name="Range2_12_1_2_3_1_1_1_2_3_1_1_3_1_1_1_1_1_1"/>
    <protectedRange sqref="J54:M54" name="Range2_2_12_1_4_3_1_1_1_3_3_1_1_3_1_1_1_1_1_1"/>
    <protectedRange sqref="T48:T53" name="Range2_12_5_1_1_3"/>
    <protectedRange sqref="T46:T47" name="Range2_12_5_1_1_2_2"/>
    <protectedRange sqref="S46:S53" name="Range2_12_4_1_1_1_4_2_2_2"/>
    <protectedRange sqref="Q46:R53" name="Range2_12_1_6_1_1_1_2_3_2_1_1_3"/>
    <protectedRange sqref="N46:P53" name="Range2_12_1_2_3_1_1_1_2_3_2_1_1_3"/>
    <protectedRange sqref="K46:M53" name="Range2_2_12_1_4_3_1_1_1_3_3_2_1_1_3"/>
    <protectedRange sqref="J46:J53" name="Range2_2_12_1_4_3_1_1_1_3_2_1_2_2"/>
    <protectedRange sqref="G48:H50" name="Range2_2_12_1_3_1_2_1_1_1_2_1_1_1_1_1_1_2_1_1"/>
    <protectedRange sqref="D48:E50" name="Range2_2_12_1_3_1_2_1_1_1_2_1_1_1_1_3_1_1_1_1"/>
    <protectedRange sqref="F48:F50" name="Range2_2_12_1_3_1_2_1_1_1_3_1_1_1_1_1_3_1_1_1_1"/>
    <protectedRange sqref="I48:I50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7" name="Range2_2_12_1_4_2_1_1_1_4_1_2_1_1_1_2_2_1"/>
    <protectedRange sqref="B64:B66" name="Range2_12_5_1_1_2"/>
    <protectedRange sqref="B63" name="Range2_12_5_1_1_2_1_4_1_1_1_2_1_1_1_1_1_1_1"/>
    <protectedRange sqref="B61:B62" name="Range2_12_5_1_1_2_1"/>
    <protectedRange sqref="B60" name="Range2_12_5_1_1_2_1_2_1"/>
    <protectedRange sqref="I52" name="Range2_2_12_1_7_1_1_2_2"/>
    <protectedRange sqref="I51" name="Range2_2_12_1_4_3_1_1_1_3_3_1_1_3_1_1_1_1_1_1_2"/>
    <protectedRange sqref="E51:H51" name="Range2_2_12_1_3_1_2_1_1_1_1_2_1_1_1_1_1_1_2"/>
    <protectedRange sqref="D51" name="Range2_2_12_1_3_1_2_1_1_1_2_1_2_3_1_1_1_1_1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3" name="Range2_2_12_1_4_3_1_1_1_3_3_1_1_3_1_1_1_1_1_1_2_1"/>
    <protectedRange sqref="E53:H53" name="Range2_2_12_1_3_1_2_1_1_1_1_2_1_1_1_1_1_1_2_1"/>
    <protectedRange sqref="D53" name="Range2_2_12_1_3_1_2_1_1_1_2_1_2_3_1_1_1_1_1_1"/>
    <protectedRange sqref="B44:B46" name="Range2_12_5_1_1_1_2_2_1_1_1_1_1_1_1_1_1_2"/>
    <protectedRange sqref="B47" name="Range2_12_5_1_1_1_3_1_1_1_1_1_1_1_1_1_1_1"/>
    <protectedRange sqref="D58:D59 I57:I58 G59:H59 E59" name="Range2_2_12_1_7_1_1_2"/>
    <protectedRange sqref="C59" name="Range2_1_1_2_1_1_2"/>
    <protectedRange sqref="F58:F59 E58 G58:H58" name="Range2_2_12_1_1_1_1_1_2"/>
    <protectedRange sqref="C58" name="Range2_1_4_2_1_1_1_1"/>
    <protectedRange sqref="I59" name="Range2_2_1_1_1_1_1"/>
    <protectedRange sqref="F57:H57" name="Range2_2_12_1_1_1_1_1_1_1"/>
    <protectedRange sqref="D57:E57" name="Range2_2_12_1_7_1_1_2_1_1"/>
    <protectedRange sqref="C57" name="Range2_1_1_2_1_1_1_1"/>
    <protectedRange sqref="B59" name="Range2_12_5_1_1_2_1_2_1_1"/>
    <protectedRange sqref="I54:I56" name="Range2_2_12_1_7_1_1_2_2_1_1"/>
    <protectedRange sqref="G56:H56" name="Range2_2_12_1_3_1_2_1_1_1_2_1_1_1_1_1_1_2_1_1_1_1_1_1_1_1_1"/>
    <protectedRange sqref="F56 G55:H55" name="Range2_2_12_1_3_3_1_1_1_2_1_1_1_1_1_1_1_1_1_1_1_1_1_1_1_1"/>
    <protectedRange sqref="F55" name="Range2_2_12_1_3_1_2_1_1_1_3_1_1_1_1_1_3_1_1_1_1_1_1_1_1_1"/>
    <protectedRange sqref="F54:H54" name="Range2_2_12_1_3_1_2_1_1_1_1_2_1_1_1_1_1_1_1_1_1_1_1"/>
    <protectedRange sqref="D56" name="Range2_2_12_1_7_1_1_2_1_1_1_1_1"/>
    <protectedRange sqref="E56" name="Range2_2_12_1_1_1_1_1_1_1_1_1_1_1"/>
    <protectedRange sqref="C56" name="Range2_1_4_2_1_1_1_1_1_1_1_1"/>
    <protectedRange sqref="D55:E55" name="Range2_2_12_1_3_1_2_1_1_1_3_1_1_1_1_1_1_1_2_1_1_1_1_1_1_1"/>
    <protectedRange sqref="D54:E54" name="Range2_2_12_1_3_1_2_1_1_1_2_1_1_1_1_3_1_1_1_1_1_1_1_1_1_1"/>
    <protectedRange sqref="B54" name="Range2_12_5_1_1_1_2_2_1_1_1_1_1_1_1_1_1_1_1_1"/>
    <protectedRange sqref="B58" name="Range2_12_5_1_1_2_1_2_2_1_1"/>
    <protectedRange sqref="B57" name="Range2_12_5_1_1_2_1_4_1_1_1_2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58" priority="9" operator="containsText" text="N/A">
      <formula>NOT(ISERROR(SEARCH("N/A",X11)))</formula>
    </cfRule>
    <cfRule type="cellIs" dxfId="457" priority="27" operator="equal">
      <formula>0</formula>
    </cfRule>
  </conditionalFormatting>
  <conditionalFormatting sqref="X11:AE34">
    <cfRule type="cellIs" dxfId="456" priority="26" operator="greaterThanOrEqual">
      <formula>1185</formula>
    </cfRule>
  </conditionalFormatting>
  <conditionalFormatting sqref="X11:AE34">
    <cfRule type="cellIs" dxfId="455" priority="25" operator="between">
      <formula>0.1</formula>
      <formula>1184</formula>
    </cfRule>
  </conditionalFormatting>
  <conditionalFormatting sqref="X8 AJ11:AO11 AJ15:AL15 AJ12:AN14 AJ16:AJ34 AL16 AM15:AN16 AK32 AL32:AN34 AK17:AN22 AK23:AO23 AO12:AO22 AK24:AN31 AO24:AO32">
    <cfRule type="cellIs" dxfId="454" priority="24" operator="equal">
      <formula>0</formula>
    </cfRule>
  </conditionalFormatting>
  <conditionalFormatting sqref="X8 AJ11:AO11 AJ15:AL15 AJ12:AN14 AJ16:AJ34 AL16 AM15:AN16 AK32 AL32:AN34 AK17:AN22 AK23:AO23 AO12:AO22 AK24:AN31 AO24:AO32">
    <cfRule type="cellIs" dxfId="453" priority="23" operator="greaterThan">
      <formula>1179</formula>
    </cfRule>
  </conditionalFormatting>
  <conditionalFormatting sqref="X8 AJ11:AO11 AJ15:AL15 AJ12:AN14 AJ16:AJ34 AL16 AM15:AN16 AK32 AL32:AN34 AK17:AN22 AK23:AO23 AO12:AO22 AK24:AN31 AO24:AO32">
    <cfRule type="cellIs" dxfId="452" priority="22" operator="greaterThan">
      <formula>99</formula>
    </cfRule>
  </conditionalFormatting>
  <conditionalFormatting sqref="X8 AJ11:AO11 AJ15:AL15 AJ12:AN14 AJ16:AJ34 AL16 AM15:AN16 AK32 AL32:AN34 AK17:AN22 AK23:AO23 AO12:AO22 AK24:AN31 AO24:AO32">
    <cfRule type="cellIs" dxfId="451" priority="21" operator="greaterThan">
      <formula>0.99</formula>
    </cfRule>
  </conditionalFormatting>
  <conditionalFormatting sqref="AB8">
    <cfRule type="cellIs" dxfId="450" priority="20" operator="equal">
      <formula>0</formula>
    </cfRule>
  </conditionalFormatting>
  <conditionalFormatting sqref="AB8">
    <cfRule type="cellIs" dxfId="449" priority="19" operator="greaterThan">
      <formula>1179</formula>
    </cfRule>
  </conditionalFormatting>
  <conditionalFormatting sqref="AB8">
    <cfRule type="cellIs" dxfId="448" priority="18" operator="greaterThan">
      <formula>99</formula>
    </cfRule>
  </conditionalFormatting>
  <conditionalFormatting sqref="AB8">
    <cfRule type="cellIs" dxfId="447" priority="17" operator="greaterThan">
      <formula>0.99</formula>
    </cfRule>
  </conditionalFormatting>
  <conditionalFormatting sqref="AQ11:AQ34 AK33 AK16 AO33:AO34">
    <cfRule type="cellIs" dxfId="446" priority="16" operator="equal">
      <formula>0</formula>
    </cfRule>
  </conditionalFormatting>
  <conditionalFormatting sqref="AQ11:AQ34 AK33 AK16 AO33:AO34">
    <cfRule type="cellIs" dxfId="445" priority="15" operator="greaterThan">
      <formula>1179</formula>
    </cfRule>
  </conditionalFormatting>
  <conditionalFormatting sqref="AQ11:AQ34 AK33 AK16 AO33:AO34">
    <cfRule type="cellIs" dxfId="444" priority="14" operator="greaterThan">
      <formula>99</formula>
    </cfRule>
  </conditionalFormatting>
  <conditionalFormatting sqref="AQ11:AQ34 AK33 AK16 AO33:AO34">
    <cfRule type="cellIs" dxfId="443" priority="13" operator="greaterThan">
      <formula>0.99</formula>
    </cfRule>
  </conditionalFormatting>
  <conditionalFormatting sqref="AI11:AI34">
    <cfRule type="cellIs" dxfId="442" priority="12" operator="greaterThan">
      <formula>$AI$8</formula>
    </cfRule>
  </conditionalFormatting>
  <conditionalFormatting sqref="AH11:AH34">
    <cfRule type="cellIs" dxfId="441" priority="10" operator="greaterThan">
      <formula>$AH$8</formula>
    </cfRule>
    <cfRule type="cellIs" dxfId="440" priority="11" operator="greaterThan">
      <formula>$AH$8</formula>
    </cfRule>
  </conditionalFormatting>
  <conditionalFormatting sqref="AP11:AP34">
    <cfRule type="cellIs" dxfId="439" priority="8" operator="equal">
      <formula>0</formula>
    </cfRule>
  </conditionalFormatting>
  <conditionalFormatting sqref="AP11:AP34">
    <cfRule type="cellIs" dxfId="438" priority="7" operator="greaterThan">
      <formula>1179</formula>
    </cfRule>
  </conditionalFormatting>
  <conditionalFormatting sqref="AP11:AP34">
    <cfRule type="cellIs" dxfId="437" priority="6" operator="greaterThan">
      <formula>99</formula>
    </cfRule>
  </conditionalFormatting>
  <conditionalFormatting sqref="AP11:AP34">
    <cfRule type="cellIs" dxfId="436" priority="5" operator="greaterThan">
      <formula>0.99</formula>
    </cfRule>
  </conditionalFormatting>
  <conditionalFormatting sqref="AK34">
    <cfRule type="cellIs" dxfId="435" priority="4" operator="equal">
      <formula>0</formula>
    </cfRule>
  </conditionalFormatting>
  <conditionalFormatting sqref="AK34">
    <cfRule type="cellIs" dxfId="434" priority="3" operator="greaterThan">
      <formula>1179</formula>
    </cfRule>
  </conditionalFormatting>
  <conditionalFormatting sqref="AK34">
    <cfRule type="cellIs" dxfId="433" priority="2" operator="greaterThan">
      <formula>99</formula>
    </cfRule>
  </conditionalFormatting>
  <conditionalFormatting sqref="AK34">
    <cfRule type="cellIs" dxfId="432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F19" zoomScaleNormal="100" workbookViewId="0">
      <selection activeCell="F32" sqref="F32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41989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25532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15'!Q34</f>
        <v>17874743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15'!AG34</f>
        <v>33198144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15'!AP34</f>
        <v>7327432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14</v>
      </c>
      <c r="E11" s="47">
        <f>D11/1.42</f>
        <v>9.8591549295774659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114</v>
      </c>
      <c r="P11" s="52">
        <v>86</v>
      </c>
      <c r="Q11" s="52">
        <v>17878399</v>
      </c>
      <c r="R11" s="53">
        <f>Q11-Q10</f>
        <v>3656</v>
      </c>
      <c r="S11" s="54">
        <f>R11*24/1000</f>
        <v>87.744</v>
      </c>
      <c r="T11" s="54">
        <f>R11/1000</f>
        <v>3.6560000000000001</v>
      </c>
      <c r="U11" s="55">
        <v>6.6</v>
      </c>
      <c r="V11" s="55">
        <f t="shared" ref="V11:V34" si="0">U11</f>
        <v>6.6</v>
      </c>
      <c r="W11" s="174" t="s">
        <v>130</v>
      </c>
      <c r="X11" s="173">
        <v>0</v>
      </c>
      <c r="Y11" s="173">
        <v>0</v>
      </c>
      <c r="Z11" s="173">
        <v>990</v>
      </c>
      <c r="AA11" s="173">
        <v>0</v>
      </c>
      <c r="AB11" s="173">
        <v>1059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33198754</v>
      </c>
      <c r="AH11" s="58">
        <f>IF(ISBLANK(AG11),"-",AG11-AG10)</f>
        <v>610</v>
      </c>
      <c r="AI11" s="59">
        <f>AH11/T11</f>
        <v>166.84901531728664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7328491</v>
      </c>
      <c r="AQ11" s="173">
        <f t="shared" ref="AQ11:AQ34" si="1">AP11-AP10</f>
        <v>1059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16</v>
      </c>
      <c r="E12" s="47">
        <f t="shared" ref="E12:E34" si="2">D12/1.42</f>
        <v>11.267605633802818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117</v>
      </c>
      <c r="P12" s="52">
        <v>90</v>
      </c>
      <c r="Q12" s="52">
        <v>17881841</v>
      </c>
      <c r="R12" s="53">
        <f t="shared" ref="R12:R34" si="5">Q12-Q11</f>
        <v>3442</v>
      </c>
      <c r="S12" s="54">
        <f t="shared" ref="S12:S34" si="6">R12*24/1000</f>
        <v>82.608000000000004</v>
      </c>
      <c r="T12" s="54">
        <f t="shared" ref="T12:T34" si="7">R12/1000</f>
        <v>3.4420000000000002</v>
      </c>
      <c r="U12" s="55">
        <v>7.9</v>
      </c>
      <c r="V12" s="55">
        <f t="shared" si="0"/>
        <v>7.9</v>
      </c>
      <c r="W12" s="174" t="s">
        <v>130</v>
      </c>
      <c r="X12" s="173">
        <v>0</v>
      </c>
      <c r="Y12" s="173">
        <v>0</v>
      </c>
      <c r="Z12" s="173">
        <v>930</v>
      </c>
      <c r="AA12" s="173">
        <v>0</v>
      </c>
      <c r="AB12" s="173">
        <v>1059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33199314</v>
      </c>
      <c r="AH12" s="58">
        <f>IF(ISBLANK(AG12),"-",AG12-AG11)</f>
        <v>560</v>
      </c>
      <c r="AI12" s="59">
        <f t="shared" ref="AI12:AI34" si="8">AH12/T12</f>
        <v>162.69610691458453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7329594</v>
      </c>
      <c r="AQ12" s="173">
        <f t="shared" si="1"/>
        <v>1103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18</v>
      </c>
      <c r="E13" s="47">
        <f t="shared" si="2"/>
        <v>12.67605633802817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108</v>
      </c>
      <c r="P13" s="52">
        <v>88</v>
      </c>
      <c r="Q13" s="52">
        <v>17885315</v>
      </c>
      <c r="R13" s="53">
        <f t="shared" si="5"/>
        <v>3474</v>
      </c>
      <c r="S13" s="54">
        <f t="shared" si="6"/>
        <v>83.376000000000005</v>
      </c>
      <c r="T13" s="54">
        <f t="shared" si="7"/>
        <v>3.4740000000000002</v>
      </c>
      <c r="U13" s="55">
        <v>8.8000000000000007</v>
      </c>
      <c r="V13" s="55">
        <f t="shared" si="0"/>
        <v>8.8000000000000007</v>
      </c>
      <c r="W13" s="174" t="s">
        <v>130</v>
      </c>
      <c r="X13" s="173">
        <v>0</v>
      </c>
      <c r="Y13" s="173">
        <v>0</v>
      </c>
      <c r="Z13" s="173">
        <v>910</v>
      </c>
      <c r="AA13" s="173">
        <v>0</v>
      </c>
      <c r="AB13" s="173">
        <v>1058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33199814</v>
      </c>
      <c r="AH13" s="58">
        <f>IF(ISBLANK(AG13),"-",AG13-AG12)</f>
        <v>500</v>
      </c>
      <c r="AI13" s="59">
        <f t="shared" si="8"/>
        <v>143.92630972941853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7330751</v>
      </c>
      <c r="AQ13" s="173">
        <f t="shared" si="1"/>
        <v>1157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23</v>
      </c>
      <c r="E14" s="47">
        <f t="shared" si="2"/>
        <v>16.197183098591552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89</v>
      </c>
      <c r="P14" s="52">
        <v>86</v>
      </c>
      <c r="Q14" s="52">
        <v>17888786</v>
      </c>
      <c r="R14" s="53">
        <f t="shared" si="5"/>
        <v>3471</v>
      </c>
      <c r="S14" s="54">
        <f t="shared" si="6"/>
        <v>83.304000000000002</v>
      </c>
      <c r="T14" s="54">
        <f t="shared" si="7"/>
        <v>3.4710000000000001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890</v>
      </c>
      <c r="AA14" s="173">
        <v>0</v>
      </c>
      <c r="AB14" s="173">
        <v>1059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33200346</v>
      </c>
      <c r="AH14" s="58">
        <f t="shared" ref="AH14:AH34" si="9">IF(ISBLANK(AG14),"-",AG14-AG13)</f>
        <v>532</v>
      </c>
      <c r="AI14" s="59">
        <f t="shared" si="8"/>
        <v>153.26995102276001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7331309</v>
      </c>
      <c r="AQ14" s="173">
        <f t="shared" si="1"/>
        <v>558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17</v>
      </c>
      <c r="E15" s="47">
        <f t="shared" si="2"/>
        <v>11.971830985915494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90</v>
      </c>
      <c r="P15" s="52">
        <v>105</v>
      </c>
      <c r="Q15" s="52">
        <v>17892964</v>
      </c>
      <c r="R15" s="53">
        <f t="shared" si="5"/>
        <v>4178</v>
      </c>
      <c r="S15" s="54">
        <f t="shared" si="6"/>
        <v>100.27200000000001</v>
      </c>
      <c r="T15" s="54">
        <f t="shared" si="7"/>
        <v>4.1779999999999999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892</v>
      </c>
      <c r="AA15" s="173">
        <v>0</v>
      </c>
      <c r="AB15" s="173">
        <v>1059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33200946</v>
      </c>
      <c r="AH15" s="58">
        <f t="shared" si="9"/>
        <v>600</v>
      </c>
      <c r="AI15" s="59">
        <f t="shared" si="8"/>
        <v>143.60938247965535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7331309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15</v>
      </c>
      <c r="E16" s="47">
        <f t="shared" si="2"/>
        <v>10.563380281690142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118</v>
      </c>
      <c r="P16" s="52">
        <v>115</v>
      </c>
      <c r="Q16" s="52">
        <v>17897143</v>
      </c>
      <c r="R16" s="53">
        <f t="shared" si="5"/>
        <v>4179</v>
      </c>
      <c r="S16" s="54">
        <f t="shared" si="6"/>
        <v>100.29600000000001</v>
      </c>
      <c r="T16" s="54">
        <f t="shared" si="7"/>
        <v>4.1790000000000003</v>
      </c>
      <c r="U16" s="55">
        <v>9.5</v>
      </c>
      <c r="V16" s="55">
        <f t="shared" si="0"/>
        <v>9.5</v>
      </c>
      <c r="W16" s="229" t="s">
        <v>130</v>
      </c>
      <c r="X16" s="173">
        <v>0</v>
      </c>
      <c r="Y16" s="173">
        <v>0</v>
      </c>
      <c r="Z16" s="173">
        <v>1059</v>
      </c>
      <c r="AA16" s="173">
        <v>0</v>
      </c>
      <c r="AB16" s="173">
        <v>1100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33201546</v>
      </c>
      <c r="AH16" s="58">
        <f t="shared" si="9"/>
        <v>600</v>
      </c>
      <c r="AI16" s="59">
        <f t="shared" si="8"/>
        <v>143.57501794687724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7331309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8</v>
      </c>
      <c r="E17" s="47">
        <f t="shared" si="2"/>
        <v>5.6338028169014089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138</v>
      </c>
      <c r="P17" s="52">
        <v>148</v>
      </c>
      <c r="Q17" s="52">
        <v>17903154</v>
      </c>
      <c r="R17" s="53">
        <f t="shared" si="5"/>
        <v>6011</v>
      </c>
      <c r="S17" s="54">
        <f t="shared" si="6"/>
        <v>144.26400000000001</v>
      </c>
      <c r="T17" s="54">
        <f t="shared" si="7"/>
        <v>6.0110000000000001</v>
      </c>
      <c r="U17" s="55">
        <v>9.3000000000000007</v>
      </c>
      <c r="V17" s="55">
        <f t="shared" si="0"/>
        <v>9.3000000000000007</v>
      </c>
      <c r="W17" s="174" t="s">
        <v>147</v>
      </c>
      <c r="X17" s="173">
        <v>0</v>
      </c>
      <c r="Y17" s="173">
        <v>1020</v>
      </c>
      <c r="Z17" s="173">
        <v>1195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33202860</v>
      </c>
      <c r="AH17" s="58">
        <f t="shared" si="9"/>
        <v>1314</v>
      </c>
      <c r="AI17" s="59">
        <f t="shared" si="8"/>
        <v>218.59923473631676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7331309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135</v>
      </c>
      <c r="P18" s="52">
        <v>146</v>
      </c>
      <c r="Q18" s="52">
        <v>17909307</v>
      </c>
      <c r="R18" s="53">
        <f t="shared" si="5"/>
        <v>6153</v>
      </c>
      <c r="S18" s="54">
        <f t="shared" si="6"/>
        <v>147.672</v>
      </c>
      <c r="T18" s="54">
        <f t="shared" si="7"/>
        <v>6.1529999999999996</v>
      </c>
      <c r="U18" s="55">
        <v>8.8000000000000007</v>
      </c>
      <c r="V18" s="55">
        <f t="shared" si="0"/>
        <v>8.8000000000000007</v>
      </c>
      <c r="W18" s="229" t="s">
        <v>147</v>
      </c>
      <c r="X18" s="173">
        <v>0</v>
      </c>
      <c r="Y18" s="173">
        <v>1076</v>
      </c>
      <c r="Z18" s="224">
        <v>1195</v>
      </c>
      <c r="AA18" s="224">
        <v>1185</v>
      </c>
      <c r="AB18" s="224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33204232</v>
      </c>
      <c r="AH18" s="58">
        <f t="shared" si="9"/>
        <v>1372</v>
      </c>
      <c r="AI18" s="59">
        <f t="shared" si="8"/>
        <v>222.98065984072812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7331309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134</v>
      </c>
      <c r="P19" s="52">
        <v>146</v>
      </c>
      <c r="Q19" s="52">
        <v>17915570</v>
      </c>
      <c r="R19" s="53">
        <f t="shared" si="5"/>
        <v>6263</v>
      </c>
      <c r="S19" s="54">
        <f t="shared" si="6"/>
        <v>150.31200000000001</v>
      </c>
      <c r="T19" s="54">
        <f t="shared" si="7"/>
        <v>6.2629999999999999</v>
      </c>
      <c r="U19" s="55">
        <v>8</v>
      </c>
      <c r="V19" s="55">
        <f t="shared" si="0"/>
        <v>8</v>
      </c>
      <c r="W19" s="229" t="s">
        <v>147</v>
      </c>
      <c r="X19" s="173">
        <v>0</v>
      </c>
      <c r="Y19" s="173">
        <v>1106</v>
      </c>
      <c r="Z19" s="224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33205648</v>
      </c>
      <c r="AH19" s="58">
        <f t="shared" si="9"/>
        <v>1416</v>
      </c>
      <c r="AI19" s="59">
        <f t="shared" si="8"/>
        <v>226.08973335462238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7331309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134</v>
      </c>
      <c r="P20" s="52">
        <v>147</v>
      </c>
      <c r="Q20" s="52">
        <v>17921857</v>
      </c>
      <c r="R20" s="53">
        <f t="shared" si="5"/>
        <v>6287</v>
      </c>
      <c r="S20" s="54">
        <f t="shared" si="6"/>
        <v>150.88800000000001</v>
      </c>
      <c r="T20" s="54">
        <f t="shared" si="7"/>
        <v>6.2869999999999999</v>
      </c>
      <c r="U20" s="55">
        <v>7.2</v>
      </c>
      <c r="V20" s="55">
        <v>9</v>
      </c>
      <c r="W20" s="229" t="s">
        <v>147</v>
      </c>
      <c r="X20" s="173">
        <v>0</v>
      </c>
      <c r="Y20" s="173">
        <v>1128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33207096</v>
      </c>
      <c r="AH20" s="58">
        <f t="shared" si="9"/>
        <v>1448</v>
      </c>
      <c r="AI20" s="59">
        <f t="shared" si="8"/>
        <v>230.3165261651026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7331309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137</v>
      </c>
      <c r="P21" s="52">
        <v>148</v>
      </c>
      <c r="Q21" s="52">
        <v>17927989</v>
      </c>
      <c r="R21" s="53">
        <f>Q21-Q20</f>
        <v>6132</v>
      </c>
      <c r="S21" s="54">
        <f t="shared" si="6"/>
        <v>147.16800000000001</v>
      </c>
      <c r="T21" s="54">
        <f t="shared" si="7"/>
        <v>6.1319999999999997</v>
      </c>
      <c r="U21" s="55">
        <v>6.5</v>
      </c>
      <c r="V21" s="55">
        <v>8.5</v>
      </c>
      <c r="W21" s="229" t="s">
        <v>147</v>
      </c>
      <c r="X21" s="173">
        <v>0</v>
      </c>
      <c r="Y21" s="173">
        <v>1066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33208450</v>
      </c>
      <c r="AH21" s="58">
        <f t="shared" si="9"/>
        <v>1354</v>
      </c>
      <c r="AI21" s="59">
        <f t="shared" si="8"/>
        <v>220.80887149380303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7331309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7</v>
      </c>
      <c r="E22" s="47">
        <f t="shared" si="2"/>
        <v>4.9295774647887329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135</v>
      </c>
      <c r="P22" s="52">
        <v>147</v>
      </c>
      <c r="Q22" s="52">
        <v>17934130</v>
      </c>
      <c r="R22" s="53">
        <f t="shared" si="5"/>
        <v>6141</v>
      </c>
      <c r="S22" s="54">
        <f t="shared" si="6"/>
        <v>147.38399999999999</v>
      </c>
      <c r="T22" s="54">
        <f t="shared" si="7"/>
        <v>6.141</v>
      </c>
      <c r="U22" s="55">
        <v>5.9</v>
      </c>
      <c r="V22" s="55">
        <f t="shared" si="0"/>
        <v>5.9</v>
      </c>
      <c r="W22" s="229" t="s">
        <v>147</v>
      </c>
      <c r="X22" s="173">
        <v>0</v>
      </c>
      <c r="Y22" s="173">
        <v>1158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33209852</v>
      </c>
      <c r="AH22" s="58">
        <f t="shared" si="9"/>
        <v>1402</v>
      </c>
      <c r="AI22" s="59">
        <f t="shared" si="8"/>
        <v>228.30157954730501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7331309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136</v>
      </c>
      <c r="P23" s="52">
        <v>146</v>
      </c>
      <c r="Q23" s="52">
        <v>17940034</v>
      </c>
      <c r="R23" s="53">
        <f t="shared" si="5"/>
        <v>5904</v>
      </c>
      <c r="S23" s="54">
        <f t="shared" si="6"/>
        <v>141.696</v>
      </c>
      <c r="T23" s="54">
        <f t="shared" si="7"/>
        <v>5.9039999999999999</v>
      </c>
      <c r="U23" s="55">
        <v>5.3</v>
      </c>
      <c r="V23" s="55">
        <f t="shared" si="0"/>
        <v>5.3</v>
      </c>
      <c r="W23" s="229" t="s">
        <v>147</v>
      </c>
      <c r="X23" s="173">
        <v>0</v>
      </c>
      <c r="Y23" s="173">
        <v>1028</v>
      </c>
      <c r="Z23" s="224">
        <v>1195</v>
      </c>
      <c r="AA23" s="224">
        <v>1185</v>
      </c>
      <c r="AB23" s="224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33211206</v>
      </c>
      <c r="AH23" s="58">
        <f t="shared" si="9"/>
        <v>1354</v>
      </c>
      <c r="AI23" s="59">
        <f t="shared" si="8"/>
        <v>229.33604336043362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7331309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131</v>
      </c>
      <c r="P24" s="52">
        <v>139</v>
      </c>
      <c r="Q24" s="52">
        <v>17945087</v>
      </c>
      <c r="R24" s="53">
        <f t="shared" si="5"/>
        <v>5053</v>
      </c>
      <c r="S24" s="54">
        <f t="shared" si="6"/>
        <v>121.27200000000001</v>
      </c>
      <c r="T24" s="54">
        <f t="shared" si="7"/>
        <v>5.0529999999999999</v>
      </c>
      <c r="U24" s="55">
        <v>5</v>
      </c>
      <c r="V24" s="55">
        <f t="shared" si="0"/>
        <v>5</v>
      </c>
      <c r="W24" s="229" t="s">
        <v>147</v>
      </c>
      <c r="X24" s="173">
        <v>0</v>
      </c>
      <c r="Y24" s="173">
        <v>1032</v>
      </c>
      <c r="Z24" s="224">
        <v>1195</v>
      </c>
      <c r="AA24" s="224">
        <v>1185</v>
      </c>
      <c r="AB24" s="224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33212546</v>
      </c>
      <c r="AH24" s="58">
        <f t="shared" si="9"/>
        <v>1340</v>
      </c>
      <c r="AI24" s="59">
        <f t="shared" si="8"/>
        <v>265.18899663566197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7331309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216">
        <v>5</v>
      </c>
      <c r="E25" s="47">
        <f t="shared" si="2"/>
        <v>3.5211267605633805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133</v>
      </c>
      <c r="P25" s="52">
        <v>134</v>
      </c>
      <c r="Q25" s="52">
        <v>17951329</v>
      </c>
      <c r="R25" s="53">
        <f t="shared" si="5"/>
        <v>6242</v>
      </c>
      <c r="S25" s="54">
        <f t="shared" si="6"/>
        <v>149.80799999999999</v>
      </c>
      <c r="T25" s="54">
        <f t="shared" si="7"/>
        <v>6.242</v>
      </c>
      <c r="U25" s="55">
        <v>4.8</v>
      </c>
      <c r="V25" s="55">
        <f t="shared" si="0"/>
        <v>4.8</v>
      </c>
      <c r="W25" s="229" t="s">
        <v>147</v>
      </c>
      <c r="X25" s="173">
        <v>0</v>
      </c>
      <c r="Y25" s="173">
        <v>1005</v>
      </c>
      <c r="Z25" s="224">
        <v>1195</v>
      </c>
      <c r="AA25" s="224">
        <v>1185</v>
      </c>
      <c r="AB25" s="224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33213840</v>
      </c>
      <c r="AH25" s="58">
        <f t="shared" si="9"/>
        <v>1294</v>
      </c>
      <c r="AI25" s="59">
        <f t="shared" si="8"/>
        <v>207.30535084908684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7331309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216">
        <v>5</v>
      </c>
      <c r="E26" s="47">
        <f t="shared" si="2"/>
        <v>3.5211267605633805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133</v>
      </c>
      <c r="P26" s="52">
        <v>135</v>
      </c>
      <c r="Q26" s="52">
        <v>17956902</v>
      </c>
      <c r="R26" s="53">
        <f t="shared" si="5"/>
        <v>5573</v>
      </c>
      <c r="S26" s="54">
        <f t="shared" si="6"/>
        <v>133.75200000000001</v>
      </c>
      <c r="T26" s="54">
        <f t="shared" si="7"/>
        <v>5.5730000000000004</v>
      </c>
      <c r="U26" s="55">
        <v>4.5999999999999996</v>
      </c>
      <c r="V26" s="55">
        <f t="shared" si="0"/>
        <v>4.5999999999999996</v>
      </c>
      <c r="W26" s="229" t="s">
        <v>147</v>
      </c>
      <c r="X26" s="173">
        <v>0</v>
      </c>
      <c r="Y26" s="173">
        <v>1022</v>
      </c>
      <c r="Z26" s="224">
        <v>1195</v>
      </c>
      <c r="AA26" s="224">
        <v>1185</v>
      </c>
      <c r="AB26" s="224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33215144</v>
      </c>
      <c r="AH26" s="58">
        <f t="shared" si="9"/>
        <v>1304</v>
      </c>
      <c r="AI26" s="59">
        <f t="shared" si="8"/>
        <v>233.98528620132782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7331309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216">
        <v>5</v>
      </c>
      <c r="E27" s="47">
        <f t="shared" si="2"/>
        <v>3.5211267605633805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129</v>
      </c>
      <c r="P27" s="52">
        <v>137</v>
      </c>
      <c r="Q27" s="52">
        <v>17962522</v>
      </c>
      <c r="R27" s="53">
        <f t="shared" si="5"/>
        <v>5620</v>
      </c>
      <c r="S27" s="54">
        <f t="shared" si="6"/>
        <v>134.88</v>
      </c>
      <c r="T27" s="54">
        <f t="shared" si="7"/>
        <v>5.62</v>
      </c>
      <c r="U27" s="55">
        <v>4.2</v>
      </c>
      <c r="V27" s="55">
        <f t="shared" si="0"/>
        <v>4.2</v>
      </c>
      <c r="W27" s="229" t="s">
        <v>147</v>
      </c>
      <c r="X27" s="173">
        <v>0</v>
      </c>
      <c r="Y27" s="173">
        <v>1043</v>
      </c>
      <c r="Z27" s="224">
        <v>1195</v>
      </c>
      <c r="AA27" s="224">
        <v>1185</v>
      </c>
      <c r="AB27" s="224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33216468</v>
      </c>
      <c r="AH27" s="58">
        <f t="shared" si="9"/>
        <v>1324</v>
      </c>
      <c r="AI27" s="59">
        <f t="shared" si="8"/>
        <v>235.58718861209965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7331309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216">
        <v>5</v>
      </c>
      <c r="E28" s="47">
        <f t="shared" si="2"/>
        <v>3.5211267605633805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129</v>
      </c>
      <c r="P28" s="52">
        <v>138</v>
      </c>
      <c r="Q28" s="52">
        <v>17968159</v>
      </c>
      <c r="R28" s="53">
        <f t="shared" si="5"/>
        <v>5637</v>
      </c>
      <c r="S28" s="54">
        <f t="shared" si="6"/>
        <v>135.28800000000001</v>
      </c>
      <c r="T28" s="54">
        <f t="shared" si="7"/>
        <v>5.6369999999999996</v>
      </c>
      <c r="U28" s="55">
        <v>3.8</v>
      </c>
      <c r="V28" s="55">
        <f t="shared" si="0"/>
        <v>3.8</v>
      </c>
      <c r="W28" s="229" t="s">
        <v>147</v>
      </c>
      <c r="X28" s="173">
        <v>0</v>
      </c>
      <c r="Y28" s="173">
        <v>1038</v>
      </c>
      <c r="Z28" s="224">
        <v>1164</v>
      </c>
      <c r="AA28" s="224">
        <v>1185</v>
      </c>
      <c r="AB28" s="224">
        <v>1168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33217742</v>
      </c>
      <c r="AH28" s="58">
        <f t="shared" si="9"/>
        <v>1274</v>
      </c>
      <c r="AI28" s="59">
        <f t="shared" si="8"/>
        <v>226.00674117438356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7331309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216">
        <v>5</v>
      </c>
      <c r="E29" s="47">
        <f t="shared" si="2"/>
        <v>3.5211267605633805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131</v>
      </c>
      <c r="P29" s="52">
        <v>137</v>
      </c>
      <c r="Q29" s="52">
        <v>17973966</v>
      </c>
      <c r="R29" s="53">
        <f t="shared" si="5"/>
        <v>5807</v>
      </c>
      <c r="S29" s="54">
        <f t="shared" si="6"/>
        <v>139.36799999999999</v>
      </c>
      <c r="T29" s="54">
        <f t="shared" si="7"/>
        <v>5.8070000000000004</v>
      </c>
      <c r="U29" s="55">
        <v>3.5</v>
      </c>
      <c r="V29" s="55">
        <f t="shared" si="0"/>
        <v>3.5</v>
      </c>
      <c r="W29" s="229" t="s">
        <v>147</v>
      </c>
      <c r="X29" s="173">
        <v>0</v>
      </c>
      <c r="Y29" s="173">
        <v>995</v>
      </c>
      <c r="Z29" s="224">
        <v>1164</v>
      </c>
      <c r="AA29" s="224">
        <v>1185</v>
      </c>
      <c r="AB29" s="224">
        <v>1168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33219062</v>
      </c>
      <c r="AH29" s="58">
        <f t="shared" si="9"/>
        <v>1320</v>
      </c>
      <c r="AI29" s="59">
        <f t="shared" si="8"/>
        <v>227.31186499052865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7331309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7</v>
      </c>
      <c r="E30" s="47">
        <f t="shared" si="2"/>
        <v>4.9295774647887329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122</v>
      </c>
      <c r="P30" s="52">
        <v>126</v>
      </c>
      <c r="Q30" s="52">
        <v>17979032</v>
      </c>
      <c r="R30" s="53">
        <f t="shared" si="5"/>
        <v>5066</v>
      </c>
      <c r="S30" s="54">
        <f t="shared" si="6"/>
        <v>121.584</v>
      </c>
      <c r="T30" s="54">
        <f t="shared" si="7"/>
        <v>5.0659999999999998</v>
      </c>
      <c r="U30" s="55">
        <v>3.2</v>
      </c>
      <c r="V30" s="55">
        <f t="shared" si="0"/>
        <v>3.2</v>
      </c>
      <c r="W30" s="229" t="s">
        <v>147</v>
      </c>
      <c r="X30" s="173">
        <v>0</v>
      </c>
      <c r="Y30" s="173">
        <v>1017</v>
      </c>
      <c r="Z30" s="173">
        <v>1105</v>
      </c>
      <c r="AA30" s="224">
        <v>1185</v>
      </c>
      <c r="AB30" s="173">
        <v>1108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33220164</v>
      </c>
      <c r="AH30" s="58">
        <f t="shared" si="9"/>
        <v>1102</v>
      </c>
      <c r="AI30" s="59">
        <f t="shared" si="8"/>
        <v>217.52862218712988</v>
      </c>
      <c r="AJ30" s="170">
        <v>0</v>
      </c>
      <c r="AK30" s="219">
        <v>1</v>
      </c>
      <c r="AL30" s="219">
        <v>1</v>
      </c>
      <c r="AM30" s="219">
        <v>1</v>
      </c>
      <c r="AN30" s="219">
        <v>1</v>
      </c>
      <c r="AO30" s="219">
        <v>0</v>
      </c>
      <c r="AP30" s="224">
        <v>7331309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10</v>
      </c>
      <c r="E31" s="47">
        <f t="shared" si="2"/>
        <v>7.042253521126761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115</v>
      </c>
      <c r="P31" s="52">
        <v>122</v>
      </c>
      <c r="Q31" s="52">
        <v>17984283</v>
      </c>
      <c r="R31" s="53">
        <f t="shared" si="5"/>
        <v>5251</v>
      </c>
      <c r="S31" s="54">
        <f t="shared" si="6"/>
        <v>126.024</v>
      </c>
      <c r="T31" s="54">
        <f t="shared" si="7"/>
        <v>5.2510000000000003</v>
      </c>
      <c r="U31" s="55">
        <v>2.6</v>
      </c>
      <c r="V31" s="55">
        <f t="shared" si="0"/>
        <v>2.6</v>
      </c>
      <c r="W31" s="229" t="s">
        <v>149</v>
      </c>
      <c r="X31" s="173">
        <v>0</v>
      </c>
      <c r="Y31" s="173">
        <v>1040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33221230</v>
      </c>
      <c r="AH31" s="58">
        <f t="shared" si="9"/>
        <v>1066</v>
      </c>
      <c r="AI31" s="59">
        <f t="shared" si="8"/>
        <v>203.00895067606169</v>
      </c>
      <c r="AJ31" s="170">
        <v>0</v>
      </c>
      <c r="AK31" s="219">
        <v>1</v>
      </c>
      <c r="AL31" s="219">
        <v>1</v>
      </c>
      <c r="AM31" s="170">
        <v>0</v>
      </c>
      <c r="AN31" s="219">
        <v>1</v>
      </c>
      <c r="AO31" s="219">
        <v>0</v>
      </c>
      <c r="AP31" s="224">
        <v>7331309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14</v>
      </c>
      <c r="E32" s="47">
        <f t="shared" si="2"/>
        <v>9.8591549295774659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107</v>
      </c>
      <c r="P32" s="52">
        <v>117</v>
      </c>
      <c r="Q32" s="52">
        <v>17989311</v>
      </c>
      <c r="R32" s="53">
        <f>Q32-Q31</f>
        <v>5028</v>
      </c>
      <c r="S32" s="54">
        <f t="shared" si="6"/>
        <v>120.672</v>
      </c>
      <c r="T32" s="54">
        <f t="shared" si="7"/>
        <v>5.0279999999999996</v>
      </c>
      <c r="U32" s="55">
        <v>2.2000000000000002</v>
      </c>
      <c r="V32" s="55">
        <f t="shared" si="0"/>
        <v>2.2000000000000002</v>
      </c>
      <c r="W32" s="229" t="s">
        <v>149</v>
      </c>
      <c r="X32" s="173">
        <v>0</v>
      </c>
      <c r="Y32" s="173">
        <v>1059</v>
      </c>
      <c r="Z32" s="173">
        <v>1146</v>
      </c>
      <c r="AA32" s="173">
        <v>0</v>
      </c>
      <c r="AB32" s="173">
        <v>1150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33222212</v>
      </c>
      <c r="AH32" s="58">
        <f t="shared" si="9"/>
        <v>982</v>
      </c>
      <c r="AI32" s="59">
        <f t="shared" si="8"/>
        <v>195.30628480509151</v>
      </c>
      <c r="AJ32" s="170">
        <v>0</v>
      </c>
      <c r="AK32" s="219">
        <v>1</v>
      </c>
      <c r="AL32" s="219">
        <v>1</v>
      </c>
      <c r="AM32" s="170">
        <v>0</v>
      </c>
      <c r="AN32" s="219">
        <v>1</v>
      </c>
      <c r="AO32" s="219">
        <v>0</v>
      </c>
      <c r="AP32" s="224">
        <v>7331309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8</v>
      </c>
      <c r="E33" s="47">
        <f t="shared" si="2"/>
        <v>5.6338028169014089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120</v>
      </c>
      <c r="P33" s="52">
        <v>102</v>
      </c>
      <c r="Q33" s="52">
        <v>17993584</v>
      </c>
      <c r="R33" s="53">
        <f t="shared" si="5"/>
        <v>4273</v>
      </c>
      <c r="S33" s="54">
        <f t="shared" si="6"/>
        <v>102.55200000000001</v>
      </c>
      <c r="T33" s="54">
        <f t="shared" si="7"/>
        <v>4.2729999999999997</v>
      </c>
      <c r="U33" s="55">
        <v>2.7</v>
      </c>
      <c r="V33" s="55">
        <f t="shared" si="0"/>
        <v>2.7</v>
      </c>
      <c r="W33" s="174" t="s">
        <v>130</v>
      </c>
      <c r="X33" s="173">
        <v>0</v>
      </c>
      <c r="Y33" s="173">
        <v>0</v>
      </c>
      <c r="Z33" s="173">
        <v>1088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33222966</v>
      </c>
      <c r="AH33" s="58">
        <f t="shared" si="9"/>
        <v>754</v>
      </c>
      <c r="AI33" s="59">
        <f t="shared" si="8"/>
        <v>176.45682190498479</v>
      </c>
      <c r="AJ33" s="170">
        <v>0</v>
      </c>
      <c r="AK33" s="170">
        <v>0</v>
      </c>
      <c r="AL33" s="219">
        <v>1</v>
      </c>
      <c r="AM33" s="170">
        <v>0</v>
      </c>
      <c r="AN33" s="219">
        <v>1</v>
      </c>
      <c r="AO33" s="170">
        <v>0.3</v>
      </c>
      <c r="AP33" s="173">
        <v>7331947</v>
      </c>
      <c r="AQ33" s="173">
        <f t="shared" si="1"/>
        <v>638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9</v>
      </c>
      <c r="E34" s="47">
        <f t="shared" si="2"/>
        <v>6.3380281690140849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121</v>
      </c>
      <c r="P34" s="52">
        <v>96</v>
      </c>
      <c r="Q34" s="52">
        <v>17997454</v>
      </c>
      <c r="R34" s="53">
        <f t="shared" si="5"/>
        <v>3870</v>
      </c>
      <c r="S34" s="54">
        <f t="shared" si="6"/>
        <v>92.88</v>
      </c>
      <c r="T34" s="54">
        <f t="shared" si="7"/>
        <v>3.87</v>
      </c>
      <c r="U34" s="55">
        <v>3.7</v>
      </c>
      <c r="V34" s="55">
        <f t="shared" si="0"/>
        <v>3.7</v>
      </c>
      <c r="W34" s="229" t="s">
        <v>130</v>
      </c>
      <c r="X34" s="173">
        <v>0</v>
      </c>
      <c r="Y34" s="173">
        <v>0</v>
      </c>
      <c r="Z34" s="173">
        <v>1050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33223676</v>
      </c>
      <c r="AH34" s="58">
        <f t="shared" si="9"/>
        <v>710</v>
      </c>
      <c r="AI34" s="59">
        <f t="shared" si="8"/>
        <v>183.46253229974161</v>
      </c>
      <c r="AJ34" s="170">
        <v>0</v>
      </c>
      <c r="AK34" s="170">
        <v>0</v>
      </c>
      <c r="AL34" s="219">
        <v>1</v>
      </c>
      <c r="AM34" s="170">
        <v>0</v>
      </c>
      <c r="AN34" s="219">
        <v>1</v>
      </c>
      <c r="AO34" s="170">
        <v>0.3</v>
      </c>
      <c r="AP34" s="173">
        <v>7332857</v>
      </c>
      <c r="AQ34" s="173">
        <f t="shared" si="1"/>
        <v>910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124.20833333333333</v>
      </c>
      <c r="Q35" s="80">
        <f>Q34-Q10</f>
        <v>122711</v>
      </c>
      <c r="R35" s="81">
        <f>SUM(R11:R34)</f>
        <v>122711</v>
      </c>
      <c r="S35" s="82">
        <f>AVERAGE(S11:S34)</f>
        <v>122.711</v>
      </c>
      <c r="T35" s="82">
        <f>SUM(T11:T34)</f>
        <v>122.71100000000001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25532</v>
      </c>
      <c r="AH35" s="88">
        <f>SUM(AH11:AH34)</f>
        <v>25532</v>
      </c>
      <c r="AI35" s="89">
        <f>$AH$35/$T35</f>
        <v>208.06610654301568</v>
      </c>
      <c r="AJ35" s="86"/>
      <c r="AK35" s="90"/>
      <c r="AL35" s="90"/>
      <c r="AM35" s="90"/>
      <c r="AN35" s="91"/>
      <c r="AO35" s="92"/>
      <c r="AP35" s="93">
        <f>AP34-AP10</f>
        <v>5425</v>
      </c>
      <c r="AQ35" s="94">
        <f>SUM(AQ11:AQ34)</f>
        <v>5425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245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246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156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247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237" t="s">
        <v>248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235" t="s">
        <v>133</v>
      </c>
      <c r="C51" s="190"/>
      <c r="D51" s="190"/>
      <c r="E51" s="190"/>
      <c r="F51" s="190"/>
      <c r="G51" s="190"/>
      <c r="H51" s="190"/>
      <c r="I51" s="190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5" t="s">
        <v>134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2" t="s">
        <v>158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7" t="s">
        <v>244</v>
      </c>
      <c r="C54" s="230"/>
      <c r="D54" s="230"/>
      <c r="E54" s="230"/>
      <c r="F54" s="230"/>
      <c r="G54" s="230"/>
      <c r="H54" s="23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5"/>
      <c r="U54" s="125"/>
      <c r="V54" s="125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5" t="s">
        <v>152</v>
      </c>
      <c r="C55" s="235"/>
      <c r="D55" s="230"/>
      <c r="E55" s="221"/>
      <c r="F55" s="230"/>
      <c r="G55" s="230"/>
      <c r="H55" s="23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05"/>
      <c r="V55" s="10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91" t="s">
        <v>127</v>
      </c>
      <c r="C56" s="232"/>
      <c r="D56" s="230"/>
      <c r="E56" s="221"/>
      <c r="F56" s="230"/>
      <c r="G56" s="230"/>
      <c r="H56" s="23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6" t="s">
        <v>168</v>
      </c>
      <c r="C57" s="232"/>
      <c r="D57" s="230"/>
      <c r="E57" s="230"/>
      <c r="F57" s="230"/>
      <c r="G57" s="230"/>
      <c r="H57" s="23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6" t="s">
        <v>128</v>
      </c>
      <c r="C58" s="232"/>
      <c r="D58" s="230"/>
      <c r="E58" s="221"/>
      <c r="F58" s="230"/>
      <c r="G58" s="230"/>
      <c r="H58" s="23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9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6"/>
      <c r="C59" s="232"/>
      <c r="D59" s="230"/>
      <c r="E59" s="230"/>
      <c r="F59" s="230"/>
      <c r="G59" s="230"/>
      <c r="H59" s="230"/>
      <c r="I59" s="171"/>
      <c r="J59" s="192"/>
      <c r="K59" s="192"/>
      <c r="L59" s="192"/>
      <c r="M59" s="192"/>
      <c r="N59" s="192"/>
      <c r="O59" s="192"/>
      <c r="P59" s="192"/>
      <c r="Q59" s="192"/>
      <c r="R59" s="192"/>
      <c r="S59" s="193"/>
      <c r="T59" s="193"/>
      <c r="U59" s="193"/>
      <c r="V59" s="193"/>
      <c r="W59" s="193"/>
      <c r="X59" s="193"/>
      <c r="Y59" s="193"/>
      <c r="Z59" s="106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12"/>
      <c r="AW59" s="183"/>
      <c r="AX59" s="183"/>
      <c r="AY59" s="183"/>
    </row>
    <row r="60" spans="2:51" x14ac:dyDescent="0.25">
      <c r="B60" s="185"/>
      <c r="C60" s="186"/>
      <c r="D60" s="190"/>
      <c r="E60" s="190"/>
      <c r="F60" s="190"/>
      <c r="G60" s="190"/>
      <c r="H60" s="190"/>
      <c r="I60" s="171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06"/>
      <c r="X60" s="106"/>
      <c r="Y60" s="106"/>
      <c r="Z60" s="113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12"/>
      <c r="AW60" s="183"/>
      <c r="AX60" s="183"/>
      <c r="AY60" s="183"/>
    </row>
    <row r="61" spans="2:51" x14ac:dyDescent="0.25">
      <c r="B61" s="185"/>
      <c r="C61" s="186"/>
      <c r="D61" s="171"/>
      <c r="E61" s="190"/>
      <c r="F61" s="190"/>
      <c r="G61" s="190"/>
      <c r="H61" s="190"/>
      <c r="I61" s="190"/>
      <c r="J61" s="193"/>
      <c r="K61" s="193"/>
      <c r="L61" s="193"/>
      <c r="M61" s="193"/>
      <c r="N61" s="193"/>
      <c r="O61" s="193"/>
      <c r="P61" s="193"/>
      <c r="Q61" s="193"/>
      <c r="R61" s="193"/>
      <c r="S61" s="192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8"/>
      <c r="D62" s="171"/>
      <c r="E62" s="190"/>
      <c r="F62" s="190"/>
      <c r="G62" s="190"/>
      <c r="H62" s="190"/>
      <c r="I62" s="190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188"/>
      <c r="D63" s="190"/>
      <c r="E63" s="171"/>
      <c r="F63" s="190"/>
      <c r="G63" s="171"/>
      <c r="H63" s="171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4"/>
      <c r="D64" s="190"/>
      <c r="E64" s="171"/>
      <c r="F64" s="171"/>
      <c r="G64" s="171"/>
      <c r="H64" s="171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4"/>
      <c r="D65" s="190"/>
      <c r="E65" s="190"/>
      <c r="F65" s="171"/>
      <c r="G65" s="190"/>
      <c r="H65" s="190"/>
      <c r="I65" s="193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93"/>
      <c r="D66" s="190"/>
      <c r="E66" s="190"/>
      <c r="F66" s="190"/>
      <c r="G66" s="190"/>
      <c r="H66" s="190"/>
      <c r="I66" s="193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83"/>
      <c r="AV66" s="112"/>
      <c r="AW66" s="183"/>
      <c r="AX66" s="183"/>
      <c r="AY66" s="183"/>
    </row>
    <row r="67" spans="1:51" x14ac:dyDescent="0.25">
      <c r="B67" s="2"/>
      <c r="C67" s="188"/>
      <c r="D67" s="193"/>
      <c r="E67" s="190"/>
      <c r="F67" s="190"/>
      <c r="G67" s="190"/>
      <c r="H67" s="190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A68" s="113"/>
      <c r="B68" s="104"/>
      <c r="C68" s="184"/>
      <c r="D68" s="193"/>
      <c r="E68" s="190"/>
      <c r="F68" s="190"/>
      <c r="G68" s="190"/>
      <c r="H68" s="190"/>
      <c r="I68" s="114"/>
      <c r="J68" s="114"/>
      <c r="K68" s="114"/>
      <c r="L68" s="114"/>
      <c r="M68" s="114"/>
      <c r="N68" s="114"/>
      <c r="O68" s="115"/>
      <c r="P68" s="109"/>
      <c r="R68" s="112"/>
      <c r="AS68" s="183"/>
      <c r="AT68" s="183"/>
      <c r="AU68" s="183"/>
      <c r="AV68" s="183"/>
      <c r="AW68" s="183"/>
      <c r="AX68" s="183"/>
      <c r="AY68" s="183"/>
    </row>
    <row r="69" spans="1:51" x14ac:dyDescent="0.25">
      <c r="A69" s="113"/>
      <c r="B69" s="104"/>
      <c r="C69" s="188"/>
      <c r="D69" s="190"/>
      <c r="E69" s="193"/>
      <c r="F69" s="190"/>
      <c r="G69" s="193"/>
      <c r="H69" s="193"/>
      <c r="I69" s="114"/>
      <c r="J69" s="114"/>
      <c r="K69" s="114"/>
      <c r="L69" s="114"/>
      <c r="M69" s="114"/>
      <c r="N69" s="114"/>
      <c r="O69" s="115"/>
      <c r="P69" s="109"/>
      <c r="R69" s="109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104"/>
      <c r="C70" s="187"/>
      <c r="D70" s="190"/>
      <c r="E70" s="193"/>
      <c r="F70" s="193"/>
      <c r="G70" s="193"/>
      <c r="H70" s="193"/>
      <c r="I70" s="114"/>
      <c r="J70" s="114"/>
      <c r="K70" s="114"/>
      <c r="L70" s="114"/>
      <c r="M70" s="114"/>
      <c r="N70" s="114"/>
      <c r="O70" s="115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04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6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Q86" s="109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7"/>
      <c r="P87" s="109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R96" s="109"/>
      <c r="S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T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09"/>
      <c r="Q100" s="109"/>
      <c r="R100" s="109"/>
      <c r="S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U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15" spans="45:51" x14ac:dyDescent="0.25">
      <c r="AS115" s="183"/>
      <c r="AT115" s="183"/>
      <c r="AU115" s="183"/>
      <c r="AV115" s="183"/>
      <c r="AW115" s="183"/>
      <c r="AX115" s="183"/>
      <c r="AY115" s="183"/>
    </row>
  </sheetData>
  <protectedRanges>
    <protectedRange sqref="N59:R59 B74 S61:T67 B66:B71 S55:T58 N62:R67 T43 T53:T54" name="Range2_12_5_1_1"/>
    <protectedRange sqref="N10 L10 L6 D6 D8 AD8 AF8 O8:U8 AJ8:AR8 AF10 AR11:AR34 L24:N31 G23:G34 N12:N23 N32:N34 N11:AG11 E23:E34 E11:G22 O12:AG34" name="Range1_16_3_1_1"/>
    <protectedRange sqref="I64 J62:M67 J59:M59 I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72:B73 J60:R61 D67:D68 I65:I66 Z58:Z59 S59:Y60 AA59:AU60 E69:E70 G69:H70 F70" name="Range2_2_1_10_1_1_1_2"/>
    <protectedRange sqref="C66" name="Range2_2_1_10_2_1_1_1"/>
    <protectedRange sqref="N55:R58 G65:H65 D63 F66 E65" name="Range2_12_1_6_1_1"/>
    <protectedRange sqref="I61:I63 I57:M58 G66:H67 G60:H61 E66:E67 F67:F68 F60:F62 E60:E61 J55:M56" name="Range2_2_12_1_7_1_1"/>
    <protectedRange sqref="D64:D65" name="Range2_1_1_1_1_11_1_2_1_1"/>
    <protectedRange sqref="E62 G62:H62 F63" name="Range2_2_2_9_1_1_1_1"/>
    <protectedRange sqref="D60" name="Range2_1_1_1_1_1_9_1_1_1_1"/>
    <protectedRange sqref="C64" name="Range2_1_1_2_1_1"/>
    <protectedRange sqref="C63" name="Range2_1_2_2_1_1"/>
    <protectedRange sqref="C62" name="Range2_3_2_1_1"/>
    <protectedRange sqref="C60:C61" name="Range2_5_1_1_1"/>
    <protectedRange sqref="E63:E64 F64:F65 G63:H64 I59:I60" name="Range2_2_1_1_1_1"/>
    <protectedRange sqref="D61:D62" name="Range2_1_1_1_1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3:B65" name="Range2_12_5_1_1_2"/>
    <protectedRange sqref="B62" name="Range2_12_5_1_1_2_1_4_1_1_1_2_1_1_1_1_1_1_1"/>
    <protectedRange sqref="B60:B61" name="Range2_12_5_1_1_2_1"/>
    <protectedRange sqref="B44:B46 B50" name="Range2_12_5_1_1_1_2_2_1_1_1_1_1_1_1_1_1"/>
    <protectedRange sqref="B47" name="Range2_12_5_1_1_1_3_1_1_1_1_1_1_1_1_1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3:H53" name="Range2_2_12_1_3_1_2_1_1_1_2_1_1_1_1_1_1_2_1_1_1_1_1_2"/>
    <protectedRange sqref="D53:E53" name="Range2_2_12_1_3_1_2_1_1_1_2_1_1_1_1_3_1_1_1_1_1_2_1_1"/>
    <protectedRange sqref="F53" name="Range2_2_12_1_3_1_2_1_1_1_3_1_1_1_1_1_3_1_1_1_1_1_1_1_1"/>
    <protectedRange sqref="D58:D59 G59:H59 E59" name="Range2_2_12_1_7_1_1_2"/>
    <protectedRange sqref="C59" name="Range2_1_1_2_1_1_2"/>
    <protectedRange sqref="F58:F59 E58 G58:H58" name="Range2_2_12_1_1_1_1_1_2"/>
    <protectedRange sqref="C58" name="Range2_1_4_2_1_1_1_1"/>
    <protectedRange sqref="F57:H57" name="Range2_2_12_1_1_1_1_1_1_1"/>
    <protectedRange sqref="D57:E57" name="Range2_2_12_1_7_1_1_2_1_1"/>
    <protectedRange sqref="C57" name="Range2_1_1_2_1_1_1_1"/>
    <protectedRange sqref="B59" name="Range2_12_5_1_1_2_1_2_1_1"/>
    <protectedRange sqref="G56:H56" name="Range2_2_12_1_3_1_2_1_1_1_2_1_1_1_1_1_1_2_1_1_1_1_1_1_1_1_1"/>
    <protectedRange sqref="F56 G55:H55" name="Range2_2_12_1_3_3_1_1_1_2_1_1_1_1_1_1_1_1_1_1_1_1_1_1_1_1"/>
    <protectedRange sqref="F55" name="Range2_2_12_1_3_1_2_1_1_1_3_1_1_1_1_1_3_1_1_1_1_1_1_1_1_1"/>
    <protectedRange sqref="F54:H54" name="Range2_2_12_1_3_1_2_1_1_1_1_2_1_1_1_1_1_1_1_1_1_1_1"/>
    <protectedRange sqref="D56" name="Range2_2_12_1_7_1_1_2_1_1_1_1_1"/>
    <protectedRange sqref="E56" name="Range2_2_12_1_1_1_1_1_1_1_1_1_1_1"/>
    <protectedRange sqref="C56" name="Range2_1_4_2_1_1_1_1_1_1_1_1"/>
    <protectedRange sqref="D55:E55" name="Range2_2_12_1_3_1_2_1_1_1_3_1_1_1_1_1_1_1_2_1_1_1_1_1_1_1"/>
    <protectedRange sqref="D54:E54" name="Range2_2_12_1_3_1_2_1_1_1_2_1_1_1_1_3_1_1_1_1_1_1_1_1_1_1"/>
    <protectedRange sqref="B54" name="Range2_12_5_1_1_1_2_2_1_1_1_1_1_1_1_1_1_1_1_1"/>
    <protectedRange sqref="B58" name="Range2_12_5_1_1_2_1_2_2_1_1"/>
    <protectedRange sqref="B57" name="Range2_12_5_1_1_2_1_4_1_1_1_2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31" priority="9" operator="containsText" text="N/A">
      <formula>NOT(ISERROR(SEARCH("N/A",X11)))</formula>
    </cfRule>
    <cfRule type="cellIs" dxfId="430" priority="27" operator="equal">
      <formula>0</formula>
    </cfRule>
  </conditionalFormatting>
  <conditionalFormatting sqref="X11:AE34">
    <cfRule type="cellIs" dxfId="429" priority="26" operator="greaterThanOrEqual">
      <formula>1185</formula>
    </cfRule>
  </conditionalFormatting>
  <conditionalFormatting sqref="X11:AE34">
    <cfRule type="cellIs" dxfId="428" priority="25" operator="between">
      <formula>0.1</formula>
      <formula>1184</formula>
    </cfRule>
  </conditionalFormatting>
  <conditionalFormatting sqref="X8 AJ11:AO11 AJ15:AL15 AJ12:AN14 AJ16:AJ34 AL16 AM15:AN16 AK17:AN22 AO12:AO22 AK23:AO23 AK24:AN29 AK30:AK32 AL30:AN34 AO24:AO32">
    <cfRule type="cellIs" dxfId="427" priority="24" operator="equal">
      <formula>0</formula>
    </cfRule>
  </conditionalFormatting>
  <conditionalFormatting sqref="X8 AJ11:AO11 AJ15:AL15 AJ12:AN14 AJ16:AJ34 AL16 AM15:AN16 AK17:AN22 AO12:AO22 AK23:AO23 AK24:AN29 AK30:AK32 AL30:AN34 AO24:AO32">
    <cfRule type="cellIs" dxfId="426" priority="23" operator="greaterThan">
      <formula>1179</formula>
    </cfRule>
  </conditionalFormatting>
  <conditionalFormatting sqref="X8 AJ11:AO11 AJ15:AL15 AJ12:AN14 AJ16:AJ34 AL16 AM15:AN16 AK17:AN22 AO12:AO22 AK23:AO23 AK24:AN29 AK30:AK32 AL30:AN34 AO24:AO32">
    <cfRule type="cellIs" dxfId="425" priority="22" operator="greaterThan">
      <formula>99</formula>
    </cfRule>
  </conditionalFormatting>
  <conditionalFormatting sqref="X8 AJ11:AO11 AJ15:AL15 AJ12:AN14 AJ16:AJ34 AL16 AM15:AN16 AK17:AN22 AO12:AO22 AK23:AO23 AK24:AN29 AK30:AK32 AL30:AN34 AO24:AO32">
    <cfRule type="cellIs" dxfId="424" priority="21" operator="greaterThan">
      <formula>0.99</formula>
    </cfRule>
  </conditionalFormatting>
  <conditionalFormatting sqref="AB8">
    <cfRule type="cellIs" dxfId="423" priority="20" operator="equal">
      <formula>0</formula>
    </cfRule>
  </conditionalFormatting>
  <conditionalFormatting sqref="AB8">
    <cfRule type="cellIs" dxfId="422" priority="19" operator="greaterThan">
      <formula>1179</formula>
    </cfRule>
  </conditionalFormatting>
  <conditionalFormatting sqref="AB8">
    <cfRule type="cellIs" dxfId="421" priority="18" operator="greaterThan">
      <formula>99</formula>
    </cfRule>
  </conditionalFormatting>
  <conditionalFormatting sqref="AB8">
    <cfRule type="cellIs" dxfId="420" priority="17" operator="greaterThan">
      <formula>0.99</formula>
    </cfRule>
  </conditionalFormatting>
  <conditionalFormatting sqref="AQ11:AQ34 AK33 AK16 AO33:AO34">
    <cfRule type="cellIs" dxfId="419" priority="16" operator="equal">
      <formula>0</formula>
    </cfRule>
  </conditionalFormatting>
  <conditionalFormatting sqref="AQ11:AQ34 AK33 AK16 AO33:AO34">
    <cfRule type="cellIs" dxfId="418" priority="15" operator="greaterThan">
      <formula>1179</formula>
    </cfRule>
  </conditionalFormatting>
  <conditionalFormatting sqref="AQ11:AQ34 AK33 AK16 AO33:AO34">
    <cfRule type="cellIs" dxfId="417" priority="14" operator="greaterThan">
      <formula>99</formula>
    </cfRule>
  </conditionalFormatting>
  <conditionalFormatting sqref="AQ11:AQ34 AK33 AK16 AO33:AO34">
    <cfRule type="cellIs" dxfId="416" priority="13" operator="greaterThan">
      <formula>0.99</formula>
    </cfRule>
  </conditionalFormatting>
  <conditionalFormatting sqref="AI11:AI34">
    <cfRule type="cellIs" dxfId="415" priority="12" operator="greaterThan">
      <formula>$AI$8</formula>
    </cfRule>
  </conditionalFormatting>
  <conditionalFormatting sqref="AH11:AH34">
    <cfRule type="cellIs" dxfId="414" priority="10" operator="greaterThan">
      <formula>$AH$8</formula>
    </cfRule>
    <cfRule type="cellIs" dxfId="413" priority="11" operator="greaterThan">
      <formula>$AH$8</formula>
    </cfRule>
  </conditionalFormatting>
  <conditionalFormatting sqref="AP11:AP34">
    <cfRule type="cellIs" dxfId="412" priority="8" operator="equal">
      <formula>0</formula>
    </cfRule>
  </conditionalFormatting>
  <conditionalFormatting sqref="AP11:AP34">
    <cfRule type="cellIs" dxfId="411" priority="7" operator="greaterThan">
      <formula>1179</formula>
    </cfRule>
  </conditionalFormatting>
  <conditionalFormatting sqref="AP11:AP34">
    <cfRule type="cellIs" dxfId="410" priority="6" operator="greaterThan">
      <formula>99</formula>
    </cfRule>
  </conditionalFormatting>
  <conditionalFormatting sqref="AP11:AP34">
    <cfRule type="cellIs" dxfId="409" priority="5" operator="greaterThan">
      <formula>0.99</formula>
    </cfRule>
  </conditionalFormatting>
  <conditionalFormatting sqref="AK34">
    <cfRule type="cellIs" dxfId="408" priority="4" operator="equal">
      <formula>0</formula>
    </cfRule>
  </conditionalFormatting>
  <conditionalFormatting sqref="AK34">
    <cfRule type="cellIs" dxfId="407" priority="3" operator="greaterThan">
      <formula>1179</formula>
    </cfRule>
  </conditionalFormatting>
  <conditionalFormatting sqref="AK34">
    <cfRule type="cellIs" dxfId="406" priority="2" operator="greaterThan">
      <formula>99</formula>
    </cfRule>
  </conditionalFormatting>
  <conditionalFormatting sqref="AK34">
    <cfRule type="cellIs" dxfId="405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A28" zoomScaleNormal="100" workbookViewId="0">
      <selection activeCell="K14" sqref="K14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41990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25640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16'!Q34</f>
        <v>17997454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16'!AG34</f>
        <v>33223676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16'!AP34</f>
        <v>7332857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11</v>
      </c>
      <c r="E11" s="47">
        <f>D11/1.42</f>
        <v>7.746478873239437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125</v>
      </c>
      <c r="P11" s="52">
        <v>96</v>
      </c>
      <c r="Q11" s="52">
        <v>18001124</v>
      </c>
      <c r="R11" s="53">
        <f>Q11-Q10</f>
        <v>3670</v>
      </c>
      <c r="S11" s="54">
        <f>R11*24/1000</f>
        <v>88.08</v>
      </c>
      <c r="T11" s="54">
        <f>R11/1000</f>
        <v>3.67</v>
      </c>
      <c r="U11" s="55">
        <v>4.9000000000000004</v>
      </c>
      <c r="V11" s="55">
        <f t="shared" ref="V11:V34" si="0">U11</f>
        <v>4.9000000000000004</v>
      </c>
      <c r="W11" s="174" t="s">
        <v>130</v>
      </c>
      <c r="X11" s="173">
        <v>0</v>
      </c>
      <c r="Y11" s="173">
        <v>0</v>
      </c>
      <c r="Z11" s="173">
        <v>1009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33224264</v>
      </c>
      <c r="AH11" s="58">
        <f>IF(ISBLANK(AG11),"-",AG11-AG10)</f>
        <v>588</v>
      </c>
      <c r="AI11" s="59">
        <f>AH11/T11</f>
        <v>160.21798365122615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7334116</v>
      </c>
      <c r="AQ11" s="173">
        <f t="shared" ref="AQ11:AQ34" si="1">AP11-AP10</f>
        <v>1259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13</v>
      </c>
      <c r="E12" s="47">
        <f t="shared" ref="E12:E34" si="2">D12/1.42</f>
        <v>9.1549295774647899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128</v>
      </c>
      <c r="P12" s="52">
        <v>92</v>
      </c>
      <c r="Q12" s="52">
        <v>18004804</v>
      </c>
      <c r="R12" s="53">
        <f t="shared" ref="R12:R34" si="5">Q12-Q11</f>
        <v>3680</v>
      </c>
      <c r="S12" s="54">
        <f t="shared" ref="S12:S34" si="6">R12*24/1000</f>
        <v>88.32</v>
      </c>
      <c r="T12" s="54">
        <f t="shared" ref="T12:T34" si="7">R12/1000</f>
        <v>3.68</v>
      </c>
      <c r="U12" s="55">
        <v>6.3</v>
      </c>
      <c r="V12" s="55">
        <f t="shared" si="0"/>
        <v>6.3</v>
      </c>
      <c r="W12" s="174" t="s">
        <v>130</v>
      </c>
      <c r="X12" s="173">
        <v>0</v>
      </c>
      <c r="Y12" s="173">
        <v>0</v>
      </c>
      <c r="Z12" s="173">
        <v>934</v>
      </c>
      <c r="AA12" s="173">
        <v>0</v>
      </c>
      <c r="AB12" s="173">
        <v>1109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33224845</v>
      </c>
      <c r="AH12" s="58">
        <f>IF(ISBLANK(AG12),"-",AG12-AG11)</f>
        <v>581</v>
      </c>
      <c r="AI12" s="59">
        <f t="shared" ref="AI12:AI34" si="8">AH12/T12</f>
        <v>157.88043478260869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7335377</v>
      </c>
      <c r="AQ12" s="173">
        <f t="shared" si="1"/>
        <v>1261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15</v>
      </c>
      <c r="E13" s="47">
        <f t="shared" si="2"/>
        <v>10.563380281690142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122</v>
      </c>
      <c r="P13" s="52">
        <v>90</v>
      </c>
      <c r="Q13" s="52">
        <v>18008489</v>
      </c>
      <c r="R13" s="53">
        <f t="shared" si="5"/>
        <v>3685</v>
      </c>
      <c r="S13" s="54">
        <f t="shared" si="6"/>
        <v>88.44</v>
      </c>
      <c r="T13" s="54">
        <f t="shared" si="7"/>
        <v>3.6850000000000001</v>
      </c>
      <c r="U13" s="55">
        <v>7.9</v>
      </c>
      <c r="V13" s="55">
        <f t="shared" si="0"/>
        <v>7.9</v>
      </c>
      <c r="W13" s="174" t="s">
        <v>130</v>
      </c>
      <c r="X13" s="173">
        <v>0</v>
      </c>
      <c r="Y13" s="173">
        <v>0</v>
      </c>
      <c r="Z13" s="173">
        <v>950</v>
      </c>
      <c r="AA13" s="173">
        <v>0</v>
      </c>
      <c r="AB13" s="173">
        <v>1109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33225424</v>
      </c>
      <c r="AH13" s="58">
        <f>IF(ISBLANK(AG13),"-",AG13-AG12)</f>
        <v>579</v>
      </c>
      <c r="AI13" s="59">
        <f t="shared" si="8"/>
        <v>157.12347354138399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7336643</v>
      </c>
      <c r="AQ13" s="173">
        <f t="shared" si="1"/>
        <v>1266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16</v>
      </c>
      <c r="E14" s="47">
        <f t="shared" si="2"/>
        <v>11.267605633802818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123</v>
      </c>
      <c r="P14" s="52">
        <v>92</v>
      </c>
      <c r="Q14" s="52">
        <v>18012177</v>
      </c>
      <c r="R14" s="53">
        <f t="shared" si="5"/>
        <v>3688</v>
      </c>
      <c r="S14" s="54">
        <f t="shared" si="6"/>
        <v>88.512</v>
      </c>
      <c r="T14" s="54">
        <f t="shared" si="7"/>
        <v>3.6880000000000002</v>
      </c>
      <c r="U14" s="55">
        <v>9.1</v>
      </c>
      <c r="V14" s="55">
        <f t="shared" si="0"/>
        <v>9.1</v>
      </c>
      <c r="W14" s="174" t="s">
        <v>130</v>
      </c>
      <c r="X14" s="173">
        <v>0</v>
      </c>
      <c r="Y14" s="173">
        <v>0</v>
      </c>
      <c r="Z14" s="173">
        <v>979</v>
      </c>
      <c r="AA14" s="173">
        <v>0</v>
      </c>
      <c r="AB14" s="173">
        <v>1059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33226030</v>
      </c>
      <c r="AH14" s="58">
        <f t="shared" ref="AH14:AH34" si="9">IF(ISBLANK(AG14),"-",AG14-AG13)</f>
        <v>606</v>
      </c>
      <c r="AI14" s="59">
        <f t="shared" si="8"/>
        <v>164.31670281995662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7337922</v>
      </c>
      <c r="AQ14" s="173">
        <f t="shared" si="1"/>
        <v>1279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21</v>
      </c>
      <c r="E15" s="47">
        <f t="shared" si="2"/>
        <v>14.788732394366198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110</v>
      </c>
      <c r="P15" s="52">
        <v>96</v>
      </c>
      <c r="Q15" s="52">
        <v>18016404</v>
      </c>
      <c r="R15" s="53">
        <f t="shared" si="5"/>
        <v>4227</v>
      </c>
      <c r="S15" s="54">
        <f t="shared" si="6"/>
        <v>101.44799999999999</v>
      </c>
      <c r="T15" s="54">
        <f t="shared" si="7"/>
        <v>4.2270000000000003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1010</v>
      </c>
      <c r="AA15" s="173">
        <v>0</v>
      </c>
      <c r="AB15" s="173">
        <v>1059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33226652</v>
      </c>
      <c r="AH15" s="58">
        <f t="shared" si="9"/>
        <v>622</v>
      </c>
      <c r="AI15" s="59">
        <f t="shared" si="8"/>
        <v>147.1492784480719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0.35</v>
      </c>
      <c r="AP15" s="173">
        <v>7338278</v>
      </c>
      <c r="AQ15" s="173">
        <f t="shared" si="1"/>
        <v>356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13</v>
      </c>
      <c r="E16" s="47">
        <f t="shared" si="2"/>
        <v>9.1549295774647899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116</v>
      </c>
      <c r="P16" s="52">
        <v>115</v>
      </c>
      <c r="Q16" s="52">
        <v>18020632</v>
      </c>
      <c r="R16" s="53">
        <f t="shared" si="5"/>
        <v>4228</v>
      </c>
      <c r="S16" s="54">
        <f t="shared" si="6"/>
        <v>101.47199999999999</v>
      </c>
      <c r="T16" s="54">
        <f t="shared" si="7"/>
        <v>4.2279999999999998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1180</v>
      </c>
      <c r="AA16" s="173">
        <v>0</v>
      </c>
      <c r="AB16" s="173">
        <v>1109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33227274</v>
      </c>
      <c r="AH16" s="58">
        <f t="shared" si="9"/>
        <v>622</v>
      </c>
      <c r="AI16" s="59">
        <f t="shared" si="8"/>
        <v>147.11447492904446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7338278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9</v>
      </c>
      <c r="E17" s="47">
        <f t="shared" si="2"/>
        <v>6.3380281690140849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140</v>
      </c>
      <c r="P17" s="52">
        <v>149</v>
      </c>
      <c r="Q17" s="52">
        <v>18026302</v>
      </c>
      <c r="R17" s="53">
        <f t="shared" si="5"/>
        <v>5670</v>
      </c>
      <c r="S17" s="54">
        <f t="shared" si="6"/>
        <v>136.08000000000001</v>
      </c>
      <c r="T17" s="54">
        <f t="shared" si="7"/>
        <v>5.67</v>
      </c>
      <c r="U17" s="55">
        <v>9.3000000000000007</v>
      </c>
      <c r="V17" s="55">
        <f t="shared" si="0"/>
        <v>9.3000000000000007</v>
      </c>
      <c r="W17" s="229" t="s">
        <v>147</v>
      </c>
      <c r="X17" s="173">
        <v>0</v>
      </c>
      <c r="Y17" s="173">
        <v>988</v>
      </c>
      <c r="Z17" s="173">
        <v>1195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33228554</v>
      </c>
      <c r="AH17" s="58">
        <f t="shared" si="9"/>
        <v>1280</v>
      </c>
      <c r="AI17" s="59">
        <f t="shared" si="8"/>
        <v>225.74955908289243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7338278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136</v>
      </c>
      <c r="P18" s="52">
        <v>146</v>
      </c>
      <c r="Q18" s="52">
        <v>18032395</v>
      </c>
      <c r="R18" s="53">
        <f t="shared" si="5"/>
        <v>6093</v>
      </c>
      <c r="S18" s="54">
        <f t="shared" si="6"/>
        <v>146.232</v>
      </c>
      <c r="T18" s="54">
        <f t="shared" si="7"/>
        <v>6.093</v>
      </c>
      <c r="U18" s="55">
        <v>8.9</v>
      </c>
      <c r="V18" s="55">
        <f t="shared" si="0"/>
        <v>8.9</v>
      </c>
      <c r="W18" s="229" t="s">
        <v>147</v>
      </c>
      <c r="X18" s="173">
        <v>0</v>
      </c>
      <c r="Y18" s="173">
        <v>1065</v>
      </c>
      <c r="Z18" s="224">
        <v>1195</v>
      </c>
      <c r="AA18" s="224">
        <v>1185</v>
      </c>
      <c r="AB18" s="224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33229918</v>
      </c>
      <c r="AH18" s="58">
        <f t="shared" si="9"/>
        <v>1364</v>
      </c>
      <c r="AI18" s="59">
        <f t="shared" si="8"/>
        <v>223.86344986049565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7338278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133</v>
      </c>
      <c r="P19" s="52">
        <v>144</v>
      </c>
      <c r="Q19" s="52">
        <v>18038631</v>
      </c>
      <c r="R19" s="53">
        <f t="shared" si="5"/>
        <v>6236</v>
      </c>
      <c r="S19" s="54">
        <f t="shared" si="6"/>
        <v>149.66399999999999</v>
      </c>
      <c r="T19" s="54">
        <f t="shared" si="7"/>
        <v>6.2359999999999998</v>
      </c>
      <c r="U19" s="55">
        <v>8.1</v>
      </c>
      <c r="V19" s="55">
        <f t="shared" si="0"/>
        <v>8.1</v>
      </c>
      <c r="W19" s="229" t="s">
        <v>147</v>
      </c>
      <c r="X19" s="173">
        <v>0</v>
      </c>
      <c r="Y19" s="173">
        <v>1103</v>
      </c>
      <c r="Z19" s="224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33231332</v>
      </c>
      <c r="AH19" s="58">
        <f t="shared" si="9"/>
        <v>1414</v>
      </c>
      <c r="AI19" s="59">
        <f t="shared" si="8"/>
        <v>226.74791533033996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7338278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135</v>
      </c>
      <c r="P20" s="52">
        <v>147</v>
      </c>
      <c r="Q20" s="52">
        <v>18044795</v>
      </c>
      <c r="R20" s="53">
        <f t="shared" si="5"/>
        <v>6164</v>
      </c>
      <c r="S20" s="54">
        <f t="shared" si="6"/>
        <v>147.93600000000001</v>
      </c>
      <c r="T20" s="54">
        <f t="shared" si="7"/>
        <v>6.1639999999999997</v>
      </c>
      <c r="U20" s="55">
        <v>7.4</v>
      </c>
      <c r="V20" s="55">
        <v>9</v>
      </c>
      <c r="W20" s="229" t="s">
        <v>147</v>
      </c>
      <c r="X20" s="173">
        <v>0</v>
      </c>
      <c r="Y20" s="173">
        <v>1086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33232730</v>
      </c>
      <c r="AH20" s="58">
        <f t="shared" si="9"/>
        <v>1398</v>
      </c>
      <c r="AI20" s="59">
        <f t="shared" si="8"/>
        <v>226.80077871512006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7338278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137</v>
      </c>
      <c r="P21" s="52">
        <v>147</v>
      </c>
      <c r="Q21" s="52">
        <v>18050980</v>
      </c>
      <c r="R21" s="53">
        <f>Q21-Q20</f>
        <v>6185</v>
      </c>
      <c r="S21" s="54">
        <f t="shared" si="6"/>
        <v>148.44</v>
      </c>
      <c r="T21" s="54">
        <f t="shared" si="7"/>
        <v>6.1849999999999996</v>
      </c>
      <c r="U21" s="55">
        <v>6.7</v>
      </c>
      <c r="V21" s="55">
        <v>8.5</v>
      </c>
      <c r="W21" s="229" t="s">
        <v>147</v>
      </c>
      <c r="X21" s="173">
        <v>0</v>
      </c>
      <c r="Y21" s="173">
        <v>1085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33234122</v>
      </c>
      <c r="AH21" s="58">
        <f t="shared" si="9"/>
        <v>1392</v>
      </c>
      <c r="AI21" s="59">
        <f t="shared" si="8"/>
        <v>225.06063055780115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7338278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7</v>
      </c>
      <c r="E22" s="47">
        <f t="shared" si="2"/>
        <v>4.9295774647887329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133</v>
      </c>
      <c r="P22" s="52">
        <v>146</v>
      </c>
      <c r="Q22" s="52">
        <v>18057003</v>
      </c>
      <c r="R22" s="53">
        <f t="shared" si="5"/>
        <v>6023</v>
      </c>
      <c r="S22" s="54">
        <f t="shared" si="6"/>
        <v>144.55199999999999</v>
      </c>
      <c r="T22" s="54">
        <f t="shared" si="7"/>
        <v>6.0229999999999997</v>
      </c>
      <c r="U22" s="55">
        <v>6</v>
      </c>
      <c r="V22" s="55">
        <f t="shared" si="0"/>
        <v>6</v>
      </c>
      <c r="W22" s="229" t="s">
        <v>147</v>
      </c>
      <c r="X22" s="173">
        <v>0</v>
      </c>
      <c r="Y22" s="173">
        <v>1080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33235514</v>
      </c>
      <c r="AH22" s="58">
        <f t="shared" si="9"/>
        <v>1392</v>
      </c>
      <c r="AI22" s="59">
        <f t="shared" si="8"/>
        <v>231.11406275942224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7338278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134</v>
      </c>
      <c r="P23" s="52">
        <v>146</v>
      </c>
      <c r="Q23" s="52">
        <v>18062944</v>
      </c>
      <c r="R23" s="53">
        <f t="shared" si="5"/>
        <v>5941</v>
      </c>
      <c r="S23" s="54">
        <f t="shared" si="6"/>
        <v>142.584</v>
      </c>
      <c r="T23" s="54">
        <f t="shared" si="7"/>
        <v>5.9409999999999998</v>
      </c>
      <c r="U23" s="55">
        <v>5.5</v>
      </c>
      <c r="V23" s="55">
        <f t="shared" si="0"/>
        <v>5.5</v>
      </c>
      <c r="W23" s="229" t="s">
        <v>147</v>
      </c>
      <c r="X23" s="173">
        <v>0</v>
      </c>
      <c r="Y23" s="173">
        <v>1042</v>
      </c>
      <c r="Z23" s="224">
        <v>1195</v>
      </c>
      <c r="AA23" s="224">
        <v>1185</v>
      </c>
      <c r="AB23" s="224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33236870</v>
      </c>
      <c r="AH23" s="58">
        <f t="shared" si="9"/>
        <v>1356</v>
      </c>
      <c r="AI23" s="59">
        <f t="shared" si="8"/>
        <v>228.24440329910789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7338278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137</v>
      </c>
      <c r="P24" s="52">
        <v>135</v>
      </c>
      <c r="Q24" s="52">
        <v>18068637</v>
      </c>
      <c r="R24" s="53">
        <f t="shared" si="5"/>
        <v>5693</v>
      </c>
      <c r="S24" s="54">
        <f t="shared" si="6"/>
        <v>136.63200000000001</v>
      </c>
      <c r="T24" s="54">
        <f t="shared" si="7"/>
        <v>5.6929999999999996</v>
      </c>
      <c r="U24" s="55">
        <v>5.3</v>
      </c>
      <c r="V24" s="55">
        <f t="shared" si="0"/>
        <v>5.3</v>
      </c>
      <c r="W24" s="229" t="s">
        <v>147</v>
      </c>
      <c r="X24" s="173">
        <v>0</v>
      </c>
      <c r="Y24" s="173">
        <v>1007</v>
      </c>
      <c r="Z24" s="224">
        <v>1195</v>
      </c>
      <c r="AA24" s="224">
        <v>1185</v>
      </c>
      <c r="AB24" s="224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33238182</v>
      </c>
      <c r="AH24" s="58">
        <f t="shared" si="9"/>
        <v>1312</v>
      </c>
      <c r="AI24" s="59">
        <f t="shared" si="8"/>
        <v>230.45845775513791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7338278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134</v>
      </c>
      <c r="P25" s="52">
        <v>134</v>
      </c>
      <c r="Q25" s="52">
        <v>18074291</v>
      </c>
      <c r="R25" s="53">
        <f t="shared" si="5"/>
        <v>5654</v>
      </c>
      <c r="S25" s="54">
        <f t="shared" si="6"/>
        <v>135.696</v>
      </c>
      <c r="T25" s="54">
        <f t="shared" si="7"/>
        <v>5.6539999999999999</v>
      </c>
      <c r="U25" s="55">
        <v>5.2</v>
      </c>
      <c r="V25" s="55">
        <f t="shared" si="0"/>
        <v>5.2</v>
      </c>
      <c r="W25" s="229" t="s">
        <v>147</v>
      </c>
      <c r="X25" s="173">
        <v>0</v>
      </c>
      <c r="Y25" s="173">
        <v>1000</v>
      </c>
      <c r="Z25" s="224">
        <v>1195</v>
      </c>
      <c r="AA25" s="224">
        <v>1185</v>
      </c>
      <c r="AB25" s="224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33239502</v>
      </c>
      <c r="AH25" s="58">
        <f t="shared" si="9"/>
        <v>1320</v>
      </c>
      <c r="AI25" s="59">
        <f t="shared" si="8"/>
        <v>233.46303501945525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7338278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7</v>
      </c>
      <c r="E26" s="47">
        <f t="shared" si="2"/>
        <v>4.9295774647887329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133</v>
      </c>
      <c r="P26" s="52">
        <v>135</v>
      </c>
      <c r="Q26" s="52">
        <v>18079776</v>
      </c>
      <c r="R26" s="53">
        <f t="shared" si="5"/>
        <v>5485</v>
      </c>
      <c r="S26" s="54">
        <f t="shared" si="6"/>
        <v>131.63999999999999</v>
      </c>
      <c r="T26" s="54">
        <f t="shared" si="7"/>
        <v>5.4850000000000003</v>
      </c>
      <c r="U26" s="55">
        <v>5.0999999999999996</v>
      </c>
      <c r="V26" s="55">
        <f t="shared" si="0"/>
        <v>5.0999999999999996</v>
      </c>
      <c r="W26" s="229" t="s">
        <v>147</v>
      </c>
      <c r="X26" s="173">
        <v>0</v>
      </c>
      <c r="Y26" s="173">
        <v>998</v>
      </c>
      <c r="Z26" s="173">
        <v>1186</v>
      </c>
      <c r="AA26" s="224">
        <v>1185</v>
      </c>
      <c r="AB26" s="173">
        <v>1190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33240792</v>
      </c>
      <c r="AH26" s="58">
        <f t="shared" si="9"/>
        <v>1290</v>
      </c>
      <c r="AI26" s="59">
        <f t="shared" si="8"/>
        <v>235.18687329079305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7338278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125</v>
      </c>
      <c r="P27" s="52">
        <v>132</v>
      </c>
      <c r="Q27" s="52">
        <v>18085328</v>
      </c>
      <c r="R27" s="53">
        <f t="shared" si="5"/>
        <v>5552</v>
      </c>
      <c r="S27" s="54">
        <f t="shared" si="6"/>
        <v>133.24799999999999</v>
      </c>
      <c r="T27" s="54">
        <f t="shared" si="7"/>
        <v>5.5519999999999996</v>
      </c>
      <c r="U27" s="55">
        <v>4.5999999999999996</v>
      </c>
      <c r="V27" s="55">
        <f t="shared" si="0"/>
        <v>4.5999999999999996</v>
      </c>
      <c r="W27" s="229" t="s">
        <v>147</v>
      </c>
      <c r="X27" s="173">
        <v>0</v>
      </c>
      <c r="Y27" s="173">
        <v>1072</v>
      </c>
      <c r="Z27" s="173">
        <v>1175</v>
      </c>
      <c r="AA27" s="224">
        <v>1185</v>
      </c>
      <c r="AB27" s="173">
        <v>1189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33242098</v>
      </c>
      <c r="AH27" s="58">
        <f t="shared" si="9"/>
        <v>1306</v>
      </c>
      <c r="AI27" s="59">
        <f t="shared" si="8"/>
        <v>235.23054755043231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7338278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128</v>
      </c>
      <c r="P28" s="52">
        <v>138</v>
      </c>
      <c r="Q28" s="52">
        <v>18090906</v>
      </c>
      <c r="R28" s="53">
        <f t="shared" si="5"/>
        <v>5578</v>
      </c>
      <c r="S28" s="54">
        <f t="shared" si="6"/>
        <v>133.87200000000001</v>
      </c>
      <c r="T28" s="54">
        <f t="shared" si="7"/>
        <v>5.5780000000000003</v>
      </c>
      <c r="U28" s="55">
        <v>4.0999999999999996</v>
      </c>
      <c r="V28" s="55">
        <f t="shared" si="0"/>
        <v>4.0999999999999996</v>
      </c>
      <c r="W28" s="229" t="s">
        <v>147</v>
      </c>
      <c r="X28" s="173">
        <v>0</v>
      </c>
      <c r="Y28" s="173">
        <v>1030</v>
      </c>
      <c r="Z28" s="173">
        <v>1165</v>
      </c>
      <c r="AA28" s="224">
        <v>1185</v>
      </c>
      <c r="AB28" s="173">
        <v>1170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33243374</v>
      </c>
      <c r="AH28" s="58">
        <f t="shared" si="9"/>
        <v>1276</v>
      </c>
      <c r="AI28" s="59">
        <f t="shared" si="8"/>
        <v>228.75582646109714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7338278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5</v>
      </c>
      <c r="E29" s="47">
        <f t="shared" si="2"/>
        <v>3.5211267605633805</v>
      </c>
      <c r="F29" s="223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131</v>
      </c>
      <c r="P29" s="52">
        <v>134</v>
      </c>
      <c r="Q29" s="52">
        <v>18096487</v>
      </c>
      <c r="R29" s="53">
        <f t="shared" si="5"/>
        <v>5581</v>
      </c>
      <c r="S29" s="54">
        <f t="shared" si="6"/>
        <v>133.94399999999999</v>
      </c>
      <c r="T29" s="54">
        <f t="shared" si="7"/>
        <v>5.5810000000000004</v>
      </c>
      <c r="U29" s="55">
        <v>3.7</v>
      </c>
      <c r="V29" s="55">
        <f t="shared" si="0"/>
        <v>3.7</v>
      </c>
      <c r="W29" s="229" t="s">
        <v>147</v>
      </c>
      <c r="X29" s="173">
        <v>0</v>
      </c>
      <c r="Y29" s="173">
        <v>1004</v>
      </c>
      <c r="Z29" s="173">
        <v>1165</v>
      </c>
      <c r="AA29" s="224">
        <v>1185</v>
      </c>
      <c r="AB29" s="173">
        <v>1169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33244646</v>
      </c>
      <c r="AH29" s="58">
        <f t="shared" si="9"/>
        <v>1272</v>
      </c>
      <c r="AI29" s="59">
        <f t="shared" si="8"/>
        <v>227.91614406020426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7338278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6</v>
      </c>
      <c r="E30" s="47">
        <f t="shared" si="2"/>
        <v>4.2253521126760569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130</v>
      </c>
      <c r="P30" s="52">
        <v>132</v>
      </c>
      <c r="Q30" s="52">
        <v>18101859</v>
      </c>
      <c r="R30" s="53">
        <f t="shared" si="5"/>
        <v>5372</v>
      </c>
      <c r="S30" s="54">
        <f t="shared" si="6"/>
        <v>128.928</v>
      </c>
      <c r="T30" s="54">
        <f t="shared" si="7"/>
        <v>5.3719999999999999</v>
      </c>
      <c r="U30" s="55">
        <v>3.5</v>
      </c>
      <c r="V30" s="55">
        <f t="shared" si="0"/>
        <v>3.5</v>
      </c>
      <c r="W30" s="229" t="s">
        <v>147</v>
      </c>
      <c r="X30" s="173">
        <v>0</v>
      </c>
      <c r="Y30" s="173">
        <v>980</v>
      </c>
      <c r="Z30" s="173">
        <v>1125</v>
      </c>
      <c r="AA30" s="224">
        <v>1185</v>
      </c>
      <c r="AB30" s="173">
        <v>1150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33245834</v>
      </c>
      <c r="AH30" s="58">
        <f t="shared" si="9"/>
        <v>1188</v>
      </c>
      <c r="AI30" s="59">
        <f t="shared" si="8"/>
        <v>221.14668652271035</v>
      </c>
      <c r="AJ30" s="170">
        <v>0</v>
      </c>
      <c r="AK30" s="219">
        <v>1</v>
      </c>
      <c r="AL30" s="219">
        <v>1</v>
      </c>
      <c r="AM30" s="219">
        <v>1</v>
      </c>
      <c r="AN30" s="219">
        <v>1</v>
      </c>
      <c r="AO30" s="219">
        <v>0</v>
      </c>
      <c r="AP30" s="224">
        <v>7338278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116</v>
      </c>
      <c r="P31" s="52">
        <v>126</v>
      </c>
      <c r="Q31" s="52">
        <v>18107108</v>
      </c>
      <c r="R31" s="53">
        <f t="shared" si="5"/>
        <v>5249</v>
      </c>
      <c r="S31" s="54">
        <f t="shared" si="6"/>
        <v>125.976</v>
      </c>
      <c r="T31" s="54">
        <f t="shared" si="7"/>
        <v>5.2489999999999997</v>
      </c>
      <c r="U31" s="55">
        <v>3</v>
      </c>
      <c r="V31" s="55">
        <f t="shared" si="0"/>
        <v>3</v>
      </c>
      <c r="W31" s="229" t="s">
        <v>149</v>
      </c>
      <c r="X31" s="173">
        <v>0</v>
      </c>
      <c r="Y31" s="173">
        <v>1034</v>
      </c>
      <c r="Z31" s="173">
        <v>1195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33246890</v>
      </c>
      <c r="AH31" s="58">
        <f t="shared" si="9"/>
        <v>1056</v>
      </c>
      <c r="AI31" s="59">
        <f t="shared" si="8"/>
        <v>201.18117736711756</v>
      </c>
      <c r="AJ31" s="170">
        <v>0</v>
      </c>
      <c r="AK31" s="219">
        <v>1</v>
      </c>
      <c r="AL31" s="219">
        <v>1</v>
      </c>
      <c r="AM31" s="170">
        <v>0</v>
      </c>
      <c r="AN31" s="219">
        <v>1</v>
      </c>
      <c r="AO31" s="219">
        <v>0</v>
      </c>
      <c r="AP31" s="224">
        <v>7338278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14</v>
      </c>
      <c r="E32" s="47">
        <f t="shared" si="2"/>
        <v>9.8591549295774659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118</v>
      </c>
      <c r="P32" s="52">
        <v>120</v>
      </c>
      <c r="Q32" s="52">
        <v>18112106</v>
      </c>
      <c r="R32" s="53">
        <f>Q32-Q31</f>
        <v>4998</v>
      </c>
      <c r="S32" s="54">
        <f t="shared" si="6"/>
        <v>119.952</v>
      </c>
      <c r="T32" s="54">
        <f t="shared" si="7"/>
        <v>4.9980000000000002</v>
      </c>
      <c r="U32" s="55">
        <v>2.7</v>
      </c>
      <c r="V32" s="55">
        <f t="shared" si="0"/>
        <v>2.7</v>
      </c>
      <c r="W32" s="229" t="s">
        <v>149</v>
      </c>
      <c r="X32" s="173">
        <v>0</v>
      </c>
      <c r="Y32" s="173">
        <v>995</v>
      </c>
      <c r="Z32" s="173">
        <v>1196</v>
      </c>
      <c r="AA32" s="173">
        <v>0</v>
      </c>
      <c r="AB32" s="173">
        <v>1170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33247878</v>
      </c>
      <c r="AH32" s="58">
        <f t="shared" si="9"/>
        <v>988</v>
      </c>
      <c r="AI32" s="59">
        <f t="shared" si="8"/>
        <v>197.67907162865146</v>
      </c>
      <c r="AJ32" s="170">
        <v>0</v>
      </c>
      <c r="AK32" s="170">
        <v>1</v>
      </c>
      <c r="AL32" s="219">
        <v>1</v>
      </c>
      <c r="AM32" s="170">
        <v>0</v>
      </c>
      <c r="AN32" s="219">
        <v>1</v>
      </c>
      <c r="AO32" s="219">
        <v>0</v>
      </c>
      <c r="AP32" s="224">
        <v>7338278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10</v>
      </c>
      <c r="E33" s="47">
        <f t="shared" si="2"/>
        <v>7.042253521126761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127</v>
      </c>
      <c r="P33" s="52">
        <v>97</v>
      </c>
      <c r="Q33" s="52">
        <v>18116457</v>
      </c>
      <c r="R33" s="53">
        <f t="shared" si="5"/>
        <v>4351</v>
      </c>
      <c r="S33" s="54">
        <f t="shared" si="6"/>
        <v>104.42400000000001</v>
      </c>
      <c r="T33" s="54">
        <f t="shared" si="7"/>
        <v>4.351</v>
      </c>
      <c r="U33" s="55">
        <v>3.6</v>
      </c>
      <c r="V33" s="55">
        <f t="shared" si="0"/>
        <v>3.6</v>
      </c>
      <c r="W33" s="174" t="s">
        <v>130</v>
      </c>
      <c r="X33" s="173">
        <v>0</v>
      </c>
      <c r="Y33" s="173">
        <v>0</v>
      </c>
      <c r="Z33" s="173">
        <v>1067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33248626</v>
      </c>
      <c r="AH33" s="58">
        <f t="shared" si="9"/>
        <v>748</v>
      </c>
      <c r="AI33" s="59">
        <f t="shared" si="8"/>
        <v>171.91450241323832</v>
      </c>
      <c r="AJ33" s="170">
        <v>0</v>
      </c>
      <c r="AK33" s="170">
        <v>0</v>
      </c>
      <c r="AL33" s="219">
        <v>1</v>
      </c>
      <c r="AM33" s="170">
        <v>0</v>
      </c>
      <c r="AN33" s="219">
        <v>1</v>
      </c>
      <c r="AO33" s="170">
        <v>0.35</v>
      </c>
      <c r="AP33" s="173">
        <v>7339157</v>
      </c>
      <c r="AQ33" s="173">
        <f t="shared" si="1"/>
        <v>879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12</v>
      </c>
      <c r="E34" s="47">
        <f t="shared" si="2"/>
        <v>8.4507042253521139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125</v>
      </c>
      <c r="P34" s="52">
        <v>95</v>
      </c>
      <c r="Q34" s="52">
        <v>18120429</v>
      </c>
      <c r="R34" s="53">
        <f t="shared" si="5"/>
        <v>3972</v>
      </c>
      <c r="S34" s="54">
        <f t="shared" si="6"/>
        <v>95.328000000000003</v>
      </c>
      <c r="T34" s="54">
        <f t="shared" si="7"/>
        <v>3.972</v>
      </c>
      <c r="U34" s="55">
        <v>4.9000000000000004</v>
      </c>
      <c r="V34" s="55">
        <f t="shared" si="0"/>
        <v>4.9000000000000004</v>
      </c>
      <c r="W34" s="174" t="s">
        <v>130</v>
      </c>
      <c r="X34" s="173">
        <v>0</v>
      </c>
      <c r="Y34" s="173">
        <v>0</v>
      </c>
      <c r="Z34" s="173">
        <v>1039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33249316</v>
      </c>
      <c r="AH34" s="58">
        <f t="shared" si="9"/>
        <v>690</v>
      </c>
      <c r="AI34" s="59">
        <f t="shared" si="8"/>
        <v>173.71601208459214</v>
      </c>
      <c r="AJ34" s="170">
        <v>0</v>
      </c>
      <c r="AK34" s="170">
        <v>0</v>
      </c>
      <c r="AL34" s="219">
        <v>1</v>
      </c>
      <c r="AM34" s="170">
        <v>0</v>
      </c>
      <c r="AN34" s="219">
        <v>1</v>
      </c>
      <c r="AO34" s="170">
        <v>0.35</v>
      </c>
      <c r="AP34" s="173">
        <v>7340148</v>
      </c>
      <c r="AQ34" s="173">
        <f t="shared" si="1"/>
        <v>991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124.33333333333333</v>
      </c>
      <c r="Q35" s="80">
        <f>Q34-Q10</f>
        <v>122975</v>
      </c>
      <c r="R35" s="81">
        <f>SUM(R11:R34)</f>
        <v>122975</v>
      </c>
      <c r="S35" s="82">
        <f>AVERAGE(S11:S34)</f>
        <v>122.97500000000001</v>
      </c>
      <c r="T35" s="82">
        <f>SUM(T11:T34)</f>
        <v>122.97499999999999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25640</v>
      </c>
      <c r="AH35" s="88">
        <f>SUM(AH11:AH34)</f>
        <v>25640</v>
      </c>
      <c r="AI35" s="89">
        <f>$AH$35/$T35</f>
        <v>208.49766212644846</v>
      </c>
      <c r="AJ35" s="86"/>
      <c r="AK35" s="90"/>
      <c r="AL35" s="90"/>
      <c r="AM35" s="90"/>
      <c r="AN35" s="91"/>
      <c r="AO35" s="92"/>
      <c r="AP35" s="93">
        <f>AP34-AP10</f>
        <v>7291</v>
      </c>
      <c r="AQ35" s="94">
        <f>SUM(AQ11:AQ34)</f>
        <v>7291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230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249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156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250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237" t="s">
        <v>251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235" t="s">
        <v>133</v>
      </c>
      <c r="C51" s="190"/>
      <c r="D51" s="190"/>
      <c r="E51" s="190"/>
      <c r="F51" s="190"/>
      <c r="G51" s="190"/>
      <c r="H51" s="190"/>
      <c r="I51" s="190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5" t="s">
        <v>134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2" t="s">
        <v>158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7" t="s">
        <v>244</v>
      </c>
      <c r="C54" s="230"/>
      <c r="D54" s="230"/>
      <c r="E54" s="230"/>
      <c r="F54" s="230"/>
      <c r="G54" s="230"/>
      <c r="H54" s="23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5"/>
      <c r="U54" s="125"/>
      <c r="V54" s="125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5" t="s">
        <v>152</v>
      </c>
      <c r="C55" s="235"/>
      <c r="D55" s="230"/>
      <c r="E55" s="221"/>
      <c r="F55" s="230"/>
      <c r="G55" s="230"/>
      <c r="H55" s="23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05"/>
      <c r="V55" s="10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91" t="s">
        <v>127</v>
      </c>
      <c r="C56" s="232"/>
      <c r="D56" s="230"/>
      <c r="E56" s="221"/>
      <c r="F56" s="230"/>
      <c r="G56" s="230"/>
      <c r="H56" s="23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6" t="s">
        <v>153</v>
      </c>
      <c r="C57" s="232"/>
      <c r="D57" s="230"/>
      <c r="E57" s="230"/>
      <c r="F57" s="230"/>
      <c r="G57" s="230"/>
      <c r="H57" s="23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6" t="s">
        <v>128</v>
      </c>
      <c r="C58" s="232"/>
      <c r="D58" s="230"/>
      <c r="E58" s="221"/>
      <c r="F58" s="230"/>
      <c r="G58" s="230"/>
      <c r="H58" s="23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9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6"/>
      <c r="C59" s="232"/>
      <c r="D59" s="230"/>
      <c r="E59" s="230"/>
      <c r="F59" s="230"/>
      <c r="G59" s="230"/>
      <c r="H59" s="230"/>
      <c r="I59" s="171"/>
      <c r="J59" s="192"/>
      <c r="K59" s="192"/>
      <c r="L59" s="192"/>
      <c r="M59" s="192"/>
      <c r="N59" s="192"/>
      <c r="O59" s="192"/>
      <c r="P59" s="192"/>
      <c r="Q59" s="192"/>
      <c r="R59" s="192"/>
      <c r="S59" s="193"/>
      <c r="T59" s="193"/>
      <c r="U59" s="193"/>
      <c r="V59" s="193"/>
      <c r="W59" s="193"/>
      <c r="X59" s="193"/>
      <c r="Y59" s="193"/>
      <c r="Z59" s="106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12"/>
      <c r="AW59" s="183"/>
      <c r="AX59" s="183"/>
      <c r="AY59" s="183"/>
    </row>
    <row r="60" spans="2:51" x14ac:dyDescent="0.25">
      <c r="B60" s="185"/>
      <c r="C60" s="186"/>
      <c r="D60" s="190"/>
      <c r="E60" s="190"/>
      <c r="F60" s="190"/>
      <c r="G60" s="190"/>
      <c r="H60" s="190"/>
      <c r="I60" s="171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06"/>
      <c r="X60" s="106"/>
      <c r="Y60" s="106"/>
      <c r="Z60" s="113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12"/>
      <c r="AW60" s="183"/>
      <c r="AX60" s="183"/>
      <c r="AY60" s="183"/>
    </row>
    <row r="61" spans="2:51" x14ac:dyDescent="0.25">
      <c r="B61" s="185"/>
      <c r="C61" s="186"/>
      <c r="D61" s="171"/>
      <c r="E61" s="190"/>
      <c r="F61" s="190"/>
      <c r="G61" s="190"/>
      <c r="H61" s="190"/>
      <c r="I61" s="190"/>
      <c r="J61" s="193"/>
      <c r="K61" s="193"/>
      <c r="L61" s="193"/>
      <c r="M61" s="193"/>
      <c r="N61" s="193"/>
      <c r="O61" s="193"/>
      <c r="P61" s="193"/>
      <c r="Q61" s="193"/>
      <c r="R61" s="193"/>
      <c r="S61" s="192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8"/>
      <c r="D62" s="171"/>
      <c r="E62" s="190"/>
      <c r="F62" s="190"/>
      <c r="G62" s="190"/>
      <c r="H62" s="190"/>
      <c r="I62" s="190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188"/>
      <c r="D63" s="190"/>
      <c r="E63" s="171"/>
      <c r="F63" s="190"/>
      <c r="G63" s="171"/>
      <c r="H63" s="171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4"/>
      <c r="D64" s="190"/>
      <c r="E64" s="171"/>
      <c r="F64" s="171"/>
      <c r="G64" s="171"/>
      <c r="H64" s="171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4"/>
      <c r="D65" s="190"/>
      <c r="E65" s="190"/>
      <c r="F65" s="171"/>
      <c r="G65" s="190"/>
      <c r="H65" s="190"/>
      <c r="I65" s="193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93"/>
      <c r="D66" s="190"/>
      <c r="E66" s="190"/>
      <c r="F66" s="190"/>
      <c r="G66" s="190"/>
      <c r="H66" s="190"/>
      <c r="I66" s="193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83"/>
      <c r="AV66" s="112"/>
      <c r="AW66" s="183"/>
      <c r="AX66" s="183"/>
      <c r="AY66" s="183"/>
    </row>
    <row r="67" spans="1:51" x14ac:dyDescent="0.25">
      <c r="B67" s="2"/>
      <c r="C67" s="188"/>
      <c r="D67" s="193"/>
      <c r="E67" s="190"/>
      <c r="F67" s="190"/>
      <c r="G67" s="190"/>
      <c r="H67" s="190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A68" s="113"/>
      <c r="B68" s="104"/>
      <c r="C68" s="184"/>
      <c r="D68" s="193"/>
      <c r="E68" s="190"/>
      <c r="F68" s="190"/>
      <c r="G68" s="190"/>
      <c r="H68" s="190"/>
      <c r="I68" s="114"/>
      <c r="J68" s="114"/>
      <c r="K68" s="114"/>
      <c r="L68" s="114"/>
      <c r="M68" s="114"/>
      <c r="N68" s="114"/>
      <c r="O68" s="115"/>
      <c r="P68" s="109"/>
      <c r="R68" s="112"/>
      <c r="AS68" s="183"/>
      <c r="AT68" s="183"/>
      <c r="AU68" s="183"/>
      <c r="AV68" s="183"/>
      <c r="AW68" s="183"/>
      <c r="AX68" s="183"/>
      <c r="AY68" s="183"/>
    </row>
    <row r="69" spans="1:51" x14ac:dyDescent="0.25">
      <c r="A69" s="113"/>
      <c r="B69" s="104"/>
      <c r="C69" s="188"/>
      <c r="D69" s="190"/>
      <c r="E69" s="193"/>
      <c r="F69" s="190"/>
      <c r="G69" s="193"/>
      <c r="H69" s="193"/>
      <c r="I69" s="114"/>
      <c r="J69" s="114"/>
      <c r="K69" s="114"/>
      <c r="L69" s="114"/>
      <c r="M69" s="114"/>
      <c r="N69" s="114"/>
      <c r="O69" s="115"/>
      <c r="P69" s="109"/>
      <c r="R69" s="109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104"/>
      <c r="C70" s="187"/>
      <c r="D70" s="190"/>
      <c r="E70" s="193"/>
      <c r="F70" s="193"/>
      <c r="G70" s="193"/>
      <c r="H70" s="193"/>
      <c r="I70" s="114"/>
      <c r="J70" s="114"/>
      <c r="K70" s="114"/>
      <c r="L70" s="114"/>
      <c r="M70" s="114"/>
      <c r="N70" s="114"/>
      <c r="O70" s="115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04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6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Q86" s="109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7"/>
      <c r="P87" s="109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R96" s="109"/>
      <c r="S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T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09"/>
      <c r="Q100" s="109"/>
      <c r="R100" s="109"/>
      <c r="S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U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15" spans="45:51" x14ac:dyDescent="0.25">
      <c r="AS115" s="183"/>
      <c r="AT115" s="183"/>
      <c r="AU115" s="183"/>
      <c r="AV115" s="183"/>
      <c r="AW115" s="183"/>
      <c r="AX115" s="183"/>
      <c r="AY115" s="183"/>
    </row>
  </sheetData>
  <protectedRanges>
    <protectedRange sqref="N59:R59 B74 S61:T67 B66:B71 S55:T58 N62:R67 T43 T53:T54" name="Range2_12_5_1_1"/>
    <protectedRange sqref="N10 L10 L6 D6 D8 AD8 AF8 O8:U8 AJ8:AR8 AF10 AR11:AR34 L24:N31 G23:G34 N12:N23 N11:AG11 E23:E34 O12:AG16 E11:G22 N33:AG34 O17:V31 N32:V32 X17:AG32" name="Range1_16_3_1_1"/>
    <protectedRange sqref="I64 J62:M67 J59:M59 I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72:B73 J60:R61 D67:D68 I65:I66 Z58:Z59 S59:Y60 AA59:AU60 E69:E70 G69:H70 F70" name="Range2_2_1_10_1_1_1_2"/>
    <protectedRange sqref="C66" name="Range2_2_1_10_2_1_1_1"/>
    <protectedRange sqref="N55:R58 G65:H65 D63 F66 E65" name="Range2_12_1_6_1_1"/>
    <protectedRange sqref="I61:I63 I57:M58 G66:H67 G60:H61 E66:E67 F67:F68 F60:F62 E60:E61 J55:M56" name="Range2_2_12_1_7_1_1"/>
    <protectedRange sqref="D64:D65" name="Range2_1_1_1_1_11_1_2_1_1"/>
    <protectedRange sqref="E62 G62:H62 F63" name="Range2_2_2_9_1_1_1_1"/>
    <protectedRange sqref="D60" name="Range2_1_1_1_1_1_9_1_1_1_1"/>
    <protectedRange sqref="C64" name="Range2_1_1_2_1_1"/>
    <protectedRange sqref="C63" name="Range2_1_2_2_1_1"/>
    <protectedRange sqref="C62" name="Range2_3_2_1_1"/>
    <protectedRange sqref="C60:C61" name="Range2_5_1_1_1"/>
    <protectedRange sqref="E63:E64 F64:F65 G63:H64 I59:I60" name="Range2_2_1_1_1_1"/>
    <protectedRange sqref="D61:D62" name="Range2_1_1_1_1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3:S54" name="Range2_12_2_1_1_1_2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47:T52" name="Range2_12_5_1_1_3"/>
    <protectedRange sqref="T45:T46" name="Range2_12_5_1_1_2_2"/>
    <protectedRange sqref="S45:S52" name="Range2_12_4_1_1_1_4_2_2_2"/>
    <protectedRange sqref="Q45:R52" name="Range2_12_1_6_1_1_1_2_3_2_1_1_3"/>
    <protectedRange sqref="N45:P52" name="Range2_12_1_2_3_1_1_1_2_3_2_1_1_3"/>
    <protectedRange sqref="K45:M52" name="Range2_2_12_1_4_3_1_1_1_3_3_2_1_1_3"/>
    <protectedRange sqref="J45:J52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3:B65" name="Range2_12_5_1_1_2"/>
    <protectedRange sqref="B62" name="Range2_12_5_1_1_2_1_4_1_1_1_2_1_1_1_1_1_1_1"/>
    <protectedRange sqref="B60:B61" name="Range2_12_5_1_1_2_1"/>
    <protectedRange sqref="B44:B46 B50" name="Range2_12_5_1_1_1_2_2_1_1_1_1_1_1_1_1_1"/>
    <protectedRange sqref="B47" name="Range2_12_5_1_1_1_3_1_1_1_1_1_1_1_1_1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6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3:H53" name="Range2_2_12_1_3_1_2_1_1_1_2_1_1_1_1_1_1_2_1_1_1_1_1_2"/>
    <protectedRange sqref="D53:E53" name="Range2_2_12_1_3_1_2_1_1_1_2_1_1_1_1_3_1_1_1_1_1_2_1_1"/>
    <protectedRange sqref="F53" name="Range2_2_12_1_3_1_2_1_1_1_3_1_1_1_1_1_3_1_1_1_1_1_1_1_1"/>
    <protectedRange sqref="W17:W32" name="Range1_16_3_1_1_1"/>
    <protectedRange sqref="D58:D59 G59:H59 E59" name="Range2_2_12_1_7_1_1_2"/>
    <protectedRange sqref="C59" name="Range2_1_1_2_1_1_2"/>
    <protectedRange sqref="F58:F59 E58 G58:H58" name="Range2_2_12_1_1_1_1_1_2"/>
    <protectedRange sqref="C58" name="Range2_1_4_2_1_1_1_1"/>
    <protectedRange sqref="F57:H57" name="Range2_2_12_1_1_1_1_1_1_1"/>
    <protectedRange sqref="D57:E57" name="Range2_2_12_1_7_1_1_2_1_1"/>
    <protectedRange sqref="C57" name="Range2_1_1_2_1_1_1_1"/>
    <protectedRange sqref="B59" name="Range2_12_5_1_1_2_1_2_1_1"/>
    <protectedRange sqref="G56:H56" name="Range2_2_12_1_3_1_2_1_1_1_2_1_1_1_1_1_1_2_1_1_1_1_1_1_1_1_1"/>
    <protectedRange sqref="F56 G55:H55" name="Range2_2_12_1_3_3_1_1_1_2_1_1_1_1_1_1_1_1_1_1_1_1_1_1_1_1"/>
    <protectedRange sqref="F55" name="Range2_2_12_1_3_1_2_1_1_1_3_1_1_1_1_1_3_1_1_1_1_1_1_1_1_1"/>
    <protectedRange sqref="F54:H54" name="Range2_2_12_1_3_1_2_1_1_1_1_2_1_1_1_1_1_1_1_1_1_1_1"/>
    <protectedRange sqref="D56" name="Range2_2_12_1_7_1_1_2_1_1_1_1_1"/>
    <protectedRange sqref="E56" name="Range2_2_12_1_1_1_1_1_1_1_1_1_1_1"/>
    <protectedRange sqref="C56" name="Range2_1_4_2_1_1_1_1_1_1_1_1"/>
    <protectedRange sqref="D55:E55" name="Range2_2_12_1_3_1_2_1_1_1_3_1_1_1_1_1_1_1_2_1_1_1_1_1_1_1"/>
    <protectedRange sqref="D54:E54" name="Range2_2_12_1_3_1_2_1_1_1_2_1_1_1_1_3_1_1_1_1_1_1_1_1_1_1"/>
    <protectedRange sqref="B54" name="Range2_12_5_1_1_1_2_2_1_1_1_1_1_1_1_1_1_1_1_1"/>
    <protectedRange sqref="B58" name="Range2_12_5_1_1_2_1_2_2_1_1"/>
    <protectedRange sqref="B57" name="Range2_12_5_1_1_2_1_4_1_1_1_2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04" priority="9" operator="containsText" text="N/A">
      <formula>NOT(ISERROR(SEARCH("N/A",X11)))</formula>
    </cfRule>
    <cfRule type="cellIs" dxfId="403" priority="27" operator="equal">
      <formula>0</formula>
    </cfRule>
  </conditionalFormatting>
  <conditionalFormatting sqref="X11:AE34">
    <cfRule type="cellIs" dxfId="402" priority="26" operator="greaterThanOrEqual">
      <formula>1185</formula>
    </cfRule>
  </conditionalFormatting>
  <conditionalFormatting sqref="X11:AE34">
    <cfRule type="cellIs" dxfId="401" priority="25" operator="between">
      <formula>0.1</formula>
      <formula>1184</formula>
    </cfRule>
  </conditionalFormatting>
  <conditionalFormatting sqref="X8 AJ11:AO11 AJ15:AL15 AJ12:AN14 AJ16:AJ34 AL16 AM15:AN16 AK32 AK17:AN22 AO12:AO22 AK23:AO23 AK24:AN31 AL32:AN34 AO24:AO32">
    <cfRule type="cellIs" dxfId="400" priority="24" operator="equal">
      <formula>0</formula>
    </cfRule>
  </conditionalFormatting>
  <conditionalFormatting sqref="X8 AJ11:AO11 AJ15:AL15 AJ12:AN14 AJ16:AJ34 AL16 AM15:AN16 AK32 AK17:AN22 AO12:AO22 AK23:AO23 AK24:AN31 AL32:AN34 AO24:AO32">
    <cfRule type="cellIs" dxfId="399" priority="23" operator="greaterThan">
      <formula>1179</formula>
    </cfRule>
  </conditionalFormatting>
  <conditionalFormatting sqref="X8 AJ11:AO11 AJ15:AL15 AJ12:AN14 AJ16:AJ34 AL16 AM15:AN16 AK32 AK17:AN22 AO12:AO22 AK23:AO23 AK24:AN31 AL32:AN34 AO24:AO32">
    <cfRule type="cellIs" dxfId="398" priority="22" operator="greaterThan">
      <formula>99</formula>
    </cfRule>
  </conditionalFormatting>
  <conditionalFormatting sqref="X8 AJ11:AO11 AJ15:AL15 AJ12:AN14 AJ16:AJ34 AL16 AM15:AN16 AK32 AK17:AN22 AO12:AO22 AK23:AO23 AK24:AN31 AL32:AN34 AO24:AO32">
    <cfRule type="cellIs" dxfId="397" priority="21" operator="greaterThan">
      <formula>0.99</formula>
    </cfRule>
  </conditionalFormatting>
  <conditionalFormatting sqref="AB8">
    <cfRule type="cellIs" dxfId="396" priority="20" operator="equal">
      <formula>0</formula>
    </cfRule>
  </conditionalFormatting>
  <conditionalFormatting sqref="AB8">
    <cfRule type="cellIs" dxfId="395" priority="19" operator="greaterThan">
      <formula>1179</formula>
    </cfRule>
  </conditionalFormatting>
  <conditionalFormatting sqref="AB8">
    <cfRule type="cellIs" dxfId="394" priority="18" operator="greaterThan">
      <formula>99</formula>
    </cfRule>
  </conditionalFormatting>
  <conditionalFormatting sqref="AB8">
    <cfRule type="cellIs" dxfId="393" priority="17" operator="greaterThan">
      <formula>0.99</formula>
    </cfRule>
  </conditionalFormatting>
  <conditionalFormatting sqref="AQ11:AQ34 AK33 AK16 AO33:AO34">
    <cfRule type="cellIs" dxfId="392" priority="16" operator="equal">
      <formula>0</formula>
    </cfRule>
  </conditionalFormatting>
  <conditionalFormatting sqref="AQ11:AQ34 AK33 AK16 AO33:AO34">
    <cfRule type="cellIs" dxfId="391" priority="15" operator="greaterThan">
      <formula>1179</formula>
    </cfRule>
  </conditionalFormatting>
  <conditionalFormatting sqref="AQ11:AQ34 AK33 AK16 AO33:AO34">
    <cfRule type="cellIs" dxfId="390" priority="14" operator="greaterThan">
      <formula>99</formula>
    </cfRule>
  </conditionalFormatting>
  <conditionalFormatting sqref="AQ11:AQ34 AK33 AK16 AO33:AO34">
    <cfRule type="cellIs" dxfId="389" priority="13" operator="greaterThan">
      <formula>0.99</formula>
    </cfRule>
  </conditionalFormatting>
  <conditionalFormatting sqref="AI11:AI34">
    <cfRule type="cellIs" dxfId="388" priority="12" operator="greaterThan">
      <formula>$AI$8</formula>
    </cfRule>
  </conditionalFormatting>
  <conditionalFormatting sqref="AH11:AH34">
    <cfRule type="cellIs" dxfId="387" priority="10" operator="greaterThan">
      <formula>$AH$8</formula>
    </cfRule>
    <cfRule type="cellIs" dxfId="386" priority="11" operator="greaterThan">
      <formula>$AH$8</formula>
    </cfRule>
  </conditionalFormatting>
  <conditionalFormatting sqref="AP11:AP34">
    <cfRule type="cellIs" dxfId="385" priority="8" operator="equal">
      <formula>0</formula>
    </cfRule>
  </conditionalFormatting>
  <conditionalFormatting sqref="AP11:AP34">
    <cfRule type="cellIs" dxfId="384" priority="7" operator="greaterThan">
      <formula>1179</formula>
    </cfRule>
  </conditionalFormatting>
  <conditionalFormatting sqref="AP11:AP34">
    <cfRule type="cellIs" dxfId="383" priority="6" operator="greaterThan">
      <formula>99</formula>
    </cfRule>
  </conditionalFormatting>
  <conditionalFormatting sqref="AP11:AP34">
    <cfRule type="cellIs" dxfId="382" priority="5" operator="greaterThan">
      <formula>0.99</formula>
    </cfRule>
  </conditionalFormatting>
  <conditionalFormatting sqref="AK34">
    <cfRule type="cellIs" dxfId="381" priority="4" operator="equal">
      <formula>0</formula>
    </cfRule>
  </conditionalFormatting>
  <conditionalFormatting sqref="AK34">
    <cfRule type="cellIs" dxfId="380" priority="3" operator="greaterThan">
      <formula>1179</formula>
    </cfRule>
  </conditionalFormatting>
  <conditionalFormatting sqref="AK34">
    <cfRule type="cellIs" dxfId="379" priority="2" operator="greaterThan">
      <formula>99</formula>
    </cfRule>
  </conditionalFormatting>
  <conditionalFormatting sqref="AK34">
    <cfRule type="cellIs" dxfId="378" priority="1" operator="greaterThan">
      <formula>0.99</formula>
    </cfRule>
  </conditionalFormatting>
  <dataValidations disablePrompts="1"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zoomScaleNormal="100" workbookViewId="0">
      <selection activeCell="B49" sqref="B49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131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41991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25232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17'!Q34</f>
        <v>18120429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17'!AG34</f>
        <v>33249316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17'!AP34</f>
        <v>7340148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15</v>
      </c>
      <c r="E11" s="47">
        <f>D11/1.42</f>
        <v>10.563380281690142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123</v>
      </c>
      <c r="P11" s="52">
        <v>85</v>
      </c>
      <c r="Q11" s="52">
        <v>18124148</v>
      </c>
      <c r="R11" s="53">
        <f>Q11-Q10</f>
        <v>3719</v>
      </c>
      <c r="S11" s="54">
        <f>R11*24/1000</f>
        <v>89.256</v>
      </c>
      <c r="T11" s="54">
        <f>R11/1000</f>
        <v>3.7189999999999999</v>
      </c>
      <c r="U11" s="55">
        <v>5.8</v>
      </c>
      <c r="V11" s="55">
        <f t="shared" ref="V11:V34" si="0">U11</f>
        <v>5.8</v>
      </c>
      <c r="W11" s="174" t="s">
        <v>130</v>
      </c>
      <c r="X11" s="173">
        <v>0</v>
      </c>
      <c r="Y11" s="173">
        <v>0</v>
      </c>
      <c r="Z11" s="173">
        <v>900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33249906</v>
      </c>
      <c r="AH11" s="58">
        <f>IF(ISBLANK(AG11),"-",AG11-AG10)</f>
        <v>590</v>
      </c>
      <c r="AI11" s="59">
        <f>AH11/T11</f>
        <v>158.64479698843775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0.38</v>
      </c>
      <c r="AP11" s="173">
        <v>7341270</v>
      </c>
      <c r="AQ11" s="173">
        <f t="shared" ref="AQ11:AQ34" si="1">AP11-AP10</f>
        <v>1122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16</v>
      </c>
      <c r="E12" s="47">
        <f t="shared" ref="E12:E34" si="2">D12/1.42</f>
        <v>11.267605633802818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125</v>
      </c>
      <c r="P12" s="52">
        <v>80</v>
      </c>
      <c r="Q12" s="52">
        <v>18127873</v>
      </c>
      <c r="R12" s="53">
        <f t="shared" ref="R12:R34" si="5">Q12-Q11</f>
        <v>3725</v>
      </c>
      <c r="S12" s="54">
        <f t="shared" ref="S12:S34" si="6">R12*24/1000</f>
        <v>89.4</v>
      </c>
      <c r="T12" s="54">
        <f t="shared" ref="T12:T34" si="7">R12/1000</f>
        <v>3.7250000000000001</v>
      </c>
      <c r="U12" s="55">
        <v>7.1</v>
      </c>
      <c r="V12" s="55">
        <f t="shared" si="0"/>
        <v>7.1</v>
      </c>
      <c r="W12" s="174" t="s">
        <v>130</v>
      </c>
      <c r="X12" s="173">
        <v>0</v>
      </c>
      <c r="Y12" s="173">
        <v>0</v>
      </c>
      <c r="Z12" s="173">
        <v>906</v>
      </c>
      <c r="AA12" s="173">
        <v>0</v>
      </c>
      <c r="AB12" s="173">
        <v>1109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33250488</v>
      </c>
      <c r="AH12" s="58">
        <f>IF(ISBLANK(AG12),"-",AG12-AG11)</f>
        <v>582</v>
      </c>
      <c r="AI12" s="59">
        <f t="shared" ref="AI12:AI34" si="8">AH12/T12</f>
        <v>156.24161073825502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0.38</v>
      </c>
      <c r="AP12" s="173">
        <v>7342389</v>
      </c>
      <c r="AQ12" s="173">
        <f t="shared" si="1"/>
        <v>1119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17</v>
      </c>
      <c r="E13" s="47">
        <f t="shared" si="2"/>
        <v>11.971830985915494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121</v>
      </c>
      <c r="P13" s="52">
        <v>83</v>
      </c>
      <c r="Q13" s="52">
        <v>18131613</v>
      </c>
      <c r="R13" s="53">
        <f t="shared" si="5"/>
        <v>3740</v>
      </c>
      <c r="S13" s="54">
        <f t="shared" si="6"/>
        <v>89.76</v>
      </c>
      <c r="T13" s="54">
        <f t="shared" si="7"/>
        <v>3.74</v>
      </c>
      <c r="U13" s="55">
        <v>8</v>
      </c>
      <c r="V13" s="55">
        <f t="shared" si="0"/>
        <v>8</v>
      </c>
      <c r="W13" s="174" t="s">
        <v>130</v>
      </c>
      <c r="X13" s="173">
        <v>0</v>
      </c>
      <c r="Y13" s="173">
        <v>0</v>
      </c>
      <c r="Z13" s="173">
        <v>907</v>
      </c>
      <c r="AA13" s="173">
        <v>0</v>
      </c>
      <c r="AB13" s="173">
        <v>1110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33251081</v>
      </c>
      <c r="AH13" s="58">
        <f>IF(ISBLANK(AG13),"-",AG13-AG12)</f>
        <v>593</v>
      </c>
      <c r="AI13" s="59">
        <f t="shared" si="8"/>
        <v>158.5561497326203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0.38</v>
      </c>
      <c r="AP13" s="173">
        <v>7343514</v>
      </c>
      <c r="AQ13" s="173">
        <f t="shared" si="1"/>
        <v>1125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25</v>
      </c>
      <c r="E14" s="47">
        <f t="shared" si="2"/>
        <v>17.605633802816904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90</v>
      </c>
      <c r="P14" s="52">
        <v>89</v>
      </c>
      <c r="Q14" s="52">
        <v>18135347</v>
      </c>
      <c r="R14" s="53">
        <f t="shared" si="5"/>
        <v>3734</v>
      </c>
      <c r="S14" s="54">
        <f t="shared" si="6"/>
        <v>89.616</v>
      </c>
      <c r="T14" s="54">
        <f t="shared" si="7"/>
        <v>3.734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862</v>
      </c>
      <c r="AA14" s="173">
        <v>0</v>
      </c>
      <c r="AB14" s="173">
        <v>1069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33251678</v>
      </c>
      <c r="AH14" s="58">
        <f t="shared" ref="AH14:AH34" si="9">IF(ISBLANK(AG14),"-",AG14-AG13)</f>
        <v>597</v>
      </c>
      <c r="AI14" s="59">
        <f t="shared" si="8"/>
        <v>159.88216389930369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0.38</v>
      </c>
      <c r="AP14" s="173">
        <v>7344636</v>
      </c>
      <c r="AQ14" s="173">
        <f t="shared" si="1"/>
        <v>1122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23</v>
      </c>
      <c r="E15" s="47">
        <f t="shared" si="2"/>
        <v>16.197183098591552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95</v>
      </c>
      <c r="P15" s="52">
        <v>96</v>
      </c>
      <c r="Q15" s="52">
        <v>18139314</v>
      </c>
      <c r="R15" s="53">
        <f t="shared" si="5"/>
        <v>3967</v>
      </c>
      <c r="S15" s="54">
        <f t="shared" si="6"/>
        <v>95.207999999999998</v>
      </c>
      <c r="T15" s="54">
        <f t="shared" si="7"/>
        <v>3.9670000000000001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1010</v>
      </c>
      <c r="AA15" s="173">
        <v>0</v>
      </c>
      <c r="AB15" s="173">
        <v>1058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33252243</v>
      </c>
      <c r="AH15" s="58">
        <f t="shared" si="9"/>
        <v>565</v>
      </c>
      <c r="AI15" s="59">
        <f t="shared" si="8"/>
        <v>142.42500630199143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7344636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16</v>
      </c>
      <c r="E16" s="47">
        <f t="shared" si="2"/>
        <v>11.267605633802818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116</v>
      </c>
      <c r="P16" s="52">
        <v>115</v>
      </c>
      <c r="Q16" s="52">
        <v>18143281</v>
      </c>
      <c r="R16" s="53">
        <f t="shared" si="5"/>
        <v>3967</v>
      </c>
      <c r="S16" s="54">
        <f t="shared" si="6"/>
        <v>95.207999999999998</v>
      </c>
      <c r="T16" s="54">
        <f t="shared" si="7"/>
        <v>3.9670000000000001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1161</v>
      </c>
      <c r="AA16" s="173">
        <v>0</v>
      </c>
      <c r="AB16" s="173">
        <v>1058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33252808</v>
      </c>
      <c r="AH16" s="58">
        <f t="shared" si="9"/>
        <v>565</v>
      </c>
      <c r="AI16" s="59">
        <f t="shared" si="8"/>
        <v>142.42500630199143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7344636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8</v>
      </c>
      <c r="E17" s="47">
        <f t="shared" si="2"/>
        <v>5.6338028169014089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144</v>
      </c>
      <c r="P17" s="52">
        <v>139</v>
      </c>
      <c r="Q17" s="52">
        <v>18149045</v>
      </c>
      <c r="R17" s="53">
        <f t="shared" si="5"/>
        <v>5764</v>
      </c>
      <c r="S17" s="54">
        <f t="shared" si="6"/>
        <v>138.33600000000001</v>
      </c>
      <c r="T17" s="54">
        <f t="shared" si="7"/>
        <v>5.7640000000000002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1195</v>
      </c>
      <c r="AA17" s="173">
        <v>1185</v>
      </c>
      <c r="AB17" s="173">
        <v>1198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33254054</v>
      </c>
      <c r="AH17" s="58">
        <f t="shared" si="9"/>
        <v>1246</v>
      </c>
      <c r="AI17" s="59">
        <f t="shared" si="8"/>
        <v>216.16932685634976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7344636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136</v>
      </c>
      <c r="P18" s="52">
        <v>147</v>
      </c>
      <c r="Q18" s="52">
        <v>18155241</v>
      </c>
      <c r="R18" s="53">
        <f t="shared" si="5"/>
        <v>6196</v>
      </c>
      <c r="S18" s="54">
        <f t="shared" si="6"/>
        <v>148.70400000000001</v>
      </c>
      <c r="T18" s="54">
        <f t="shared" si="7"/>
        <v>6.1959999999999997</v>
      </c>
      <c r="U18" s="55">
        <v>9.1</v>
      </c>
      <c r="V18" s="55">
        <f t="shared" si="0"/>
        <v>9.1</v>
      </c>
      <c r="W18" s="174" t="s">
        <v>147</v>
      </c>
      <c r="X18" s="173">
        <v>0</v>
      </c>
      <c r="Y18" s="173">
        <v>1058</v>
      </c>
      <c r="Z18" s="173">
        <v>1195</v>
      </c>
      <c r="AA18" s="224">
        <v>1185</v>
      </c>
      <c r="AB18" s="224">
        <v>1198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33255443</v>
      </c>
      <c r="AH18" s="58">
        <f t="shared" si="9"/>
        <v>1389</v>
      </c>
      <c r="AI18" s="59">
        <f t="shared" si="8"/>
        <v>224.17688831504196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7344636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7</v>
      </c>
      <c r="E19" s="47">
        <f t="shared" si="2"/>
        <v>4.9295774647887329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135</v>
      </c>
      <c r="P19" s="52">
        <v>148</v>
      </c>
      <c r="Q19" s="52">
        <v>18161438</v>
      </c>
      <c r="R19" s="53">
        <f t="shared" si="5"/>
        <v>6197</v>
      </c>
      <c r="S19" s="54">
        <f t="shared" si="6"/>
        <v>148.72800000000001</v>
      </c>
      <c r="T19" s="54">
        <f t="shared" si="7"/>
        <v>6.1970000000000001</v>
      </c>
      <c r="U19" s="55">
        <v>8.3000000000000007</v>
      </c>
      <c r="V19" s="55">
        <f t="shared" si="0"/>
        <v>8.3000000000000007</v>
      </c>
      <c r="W19" s="229" t="s">
        <v>147</v>
      </c>
      <c r="X19" s="173">
        <v>0</v>
      </c>
      <c r="Y19" s="173">
        <v>1092</v>
      </c>
      <c r="Z19" s="173">
        <v>1195</v>
      </c>
      <c r="AA19" s="224">
        <v>1185</v>
      </c>
      <c r="AB19" s="224">
        <v>1198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33256832</v>
      </c>
      <c r="AH19" s="58">
        <f t="shared" si="9"/>
        <v>1389</v>
      </c>
      <c r="AI19" s="59">
        <f t="shared" si="8"/>
        <v>224.14071324834597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7344636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7</v>
      </c>
      <c r="E20" s="47">
        <f t="shared" si="2"/>
        <v>4.9295774647887329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136</v>
      </c>
      <c r="P20" s="52">
        <v>146</v>
      </c>
      <c r="Q20" s="52">
        <v>18167497</v>
      </c>
      <c r="R20" s="53">
        <f t="shared" si="5"/>
        <v>6059</v>
      </c>
      <c r="S20" s="54">
        <f t="shared" si="6"/>
        <v>145.416</v>
      </c>
      <c r="T20" s="54">
        <f t="shared" si="7"/>
        <v>6.0590000000000002</v>
      </c>
      <c r="U20" s="55">
        <v>7.4</v>
      </c>
      <c r="V20" s="55">
        <v>9</v>
      </c>
      <c r="W20" s="229" t="s">
        <v>147</v>
      </c>
      <c r="X20" s="173">
        <v>0</v>
      </c>
      <c r="Y20" s="173">
        <v>1052</v>
      </c>
      <c r="Z20" s="224">
        <v>1195</v>
      </c>
      <c r="AA20" s="224">
        <v>1185</v>
      </c>
      <c r="AB20" s="224">
        <v>1198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33258212</v>
      </c>
      <c r="AH20" s="58">
        <f t="shared" si="9"/>
        <v>1380</v>
      </c>
      <c r="AI20" s="59">
        <f t="shared" si="8"/>
        <v>227.76035649447104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7344636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138</v>
      </c>
      <c r="P21" s="52">
        <v>146</v>
      </c>
      <c r="Q21" s="52">
        <v>18173562</v>
      </c>
      <c r="R21" s="53">
        <f>Q21-Q20</f>
        <v>6065</v>
      </c>
      <c r="S21" s="54">
        <f t="shared" si="6"/>
        <v>145.56</v>
      </c>
      <c r="T21" s="54">
        <f t="shared" si="7"/>
        <v>6.0650000000000004</v>
      </c>
      <c r="U21" s="55">
        <v>6.9</v>
      </c>
      <c r="V21" s="55">
        <v>8.5</v>
      </c>
      <c r="W21" s="229" t="s">
        <v>147</v>
      </c>
      <c r="X21" s="173">
        <v>0</v>
      </c>
      <c r="Y21" s="173">
        <v>1046</v>
      </c>
      <c r="Z21" s="224">
        <v>1195</v>
      </c>
      <c r="AA21" s="224">
        <v>1185</v>
      </c>
      <c r="AB21" s="224">
        <v>1198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33259602</v>
      </c>
      <c r="AH21" s="58">
        <f t="shared" si="9"/>
        <v>1390</v>
      </c>
      <c r="AI21" s="59">
        <f t="shared" si="8"/>
        <v>229.1838417147568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7344636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7</v>
      </c>
      <c r="E22" s="47">
        <f t="shared" si="2"/>
        <v>4.9295774647887329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134</v>
      </c>
      <c r="P22" s="52">
        <v>144</v>
      </c>
      <c r="Q22" s="52">
        <v>18179584</v>
      </c>
      <c r="R22" s="53">
        <f t="shared" si="5"/>
        <v>6022</v>
      </c>
      <c r="S22" s="54">
        <f t="shared" si="6"/>
        <v>144.52799999999999</v>
      </c>
      <c r="T22" s="54">
        <f t="shared" si="7"/>
        <v>6.0220000000000002</v>
      </c>
      <c r="U22" s="55">
        <v>6.4</v>
      </c>
      <c r="V22" s="55">
        <f t="shared" si="0"/>
        <v>6.4</v>
      </c>
      <c r="W22" s="229" t="s">
        <v>147</v>
      </c>
      <c r="X22" s="173">
        <v>0</v>
      </c>
      <c r="Y22" s="173">
        <v>1052</v>
      </c>
      <c r="Z22" s="224">
        <v>1195</v>
      </c>
      <c r="AA22" s="224">
        <v>1185</v>
      </c>
      <c r="AB22" s="224">
        <v>1198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33260970</v>
      </c>
      <c r="AH22" s="58">
        <f t="shared" si="9"/>
        <v>1368</v>
      </c>
      <c r="AI22" s="59">
        <f t="shared" si="8"/>
        <v>227.16705413483891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7344636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133</v>
      </c>
      <c r="P23" s="52">
        <v>146</v>
      </c>
      <c r="Q23" s="52">
        <v>18185584</v>
      </c>
      <c r="R23" s="53">
        <f t="shared" si="5"/>
        <v>6000</v>
      </c>
      <c r="S23" s="54">
        <f t="shared" si="6"/>
        <v>144</v>
      </c>
      <c r="T23" s="54">
        <f t="shared" si="7"/>
        <v>6</v>
      </c>
      <c r="U23" s="55">
        <v>6.2</v>
      </c>
      <c r="V23" s="55">
        <f t="shared" si="0"/>
        <v>6.2</v>
      </c>
      <c r="W23" s="229" t="s">
        <v>147</v>
      </c>
      <c r="X23" s="173">
        <v>0</v>
      </c>
      <c r="Y23" s="173">
        <v>1014</v>
      </c>
      <c r="Z23" s="173">
        <v>1196</v>
      </c>
      <c r="AA23" s="224">
        <v>1185</v>
      </c>
      <c r="AB23" s="173">
        <v>1198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33262324</v>
      </c>
      <c r="AH23" s="58">
        <f t="shared" si="9"/>
        <v>1354</v>
      </c>
      <c r="AI23" s="59">
        <f t="shared" si="8"/>
        <v>225.66666666666666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7344636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6</v>
      </c>
      <c r="E24" s="47">
        <f t="shared" si="2"/>
        <v>4.2253521126760569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133</v>
      </c>
      <c r="P24" s="52">
        <v>140</v>
      </c>
      <c r="Q24" s="52">
        <v>18191260</v>
      </c>
      <c r="R24" s="53">
        <f t="shared" si="5"/>
        <v>5676</v>
      </c>
      <c r="S24" s="54">
        <f t="shared" si="6"/>
        <v>136.22399999999999</v>
      </c>
      <c r="T24" s="54">
        <f t="shared" si="7"/>
        <v>5.6760000000000002</v>
      </c>
      <c r="U24" s="55">
        <v>6</v>
      </c>
      <c r="V24" s="55">
        <f t="shared" si="0"/>
        <v>6</v>
      </c>
      <c r="W24" s="229" t="s">
        <v>147</v>
      </c>
      <c r="X24" s="173">
        <v>0</v>
      </c>
      <c r="Y24" s="173">
        <v>1001</v>
      </c>
      <c r="Z24" s="173">
        <v>1195</v>
      </c>
      <c r="AA24" s="224">
        <v>1185</v>
      </c>
      <c r="AB24" s="173">
        <v>1198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33263658</v>
      </c>
      <c r="AH24" s="58">
        <f t="shared" si="9"/>
        <v>1334</v>
      </c>
      <c r="AI24" s="59">
        <f t="shared" si="8"/>
        <v>235.0246652572234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7344636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8</v>
      </c>
      <c r="E25" s="47">
        <f t="shared" si="2"/>
        <v>5.6338028169014089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137</v>
      </c>
      <c r="P25" s="52">
        <v>132</v>
      </c>
      <c r="Q25" s="52">
        <v>18196711</v>
      </c>
      <c r="R25" s="53">
        <f t="shared" si="5"/>
        <v>5451</v>
      </c>
      <c r="S25" s="54">
        <f t="shared" si="6"/>
        <v>130.82400000000001</v>
      </c>
      <c r="T25" s="54">
        <f t="shared" si="7"/>
        <v>5.4509999999999996</v>
      </c>
      <c r="U25" s="55">
        <v>5.9</v>
      </c>
      <c r="V25" s="55">
        <f t="shared" si="0"/>
        <v>5.9</v>
      </c>
      <c r="W25" s="229" t="s">
        <v>147</v>
      </c>
      <c r="X25" s="173">
        <v>0</v>
      </c>
      <c r="Y25" s="173">
        <v>979</v>
      </c>
      <c r="Z25" s="173">
        <v>1186</v>
      </c>
      <c r="AA25" s="224">
        <v>1185</v>
      </c>
      <c r="AB25" s="173">
        <v>1180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33264930</v>
      </c>
      <c r="AH25" s="58">
        <f t="shared" si="9"/>
        <v>1272</v>
      </c>
      <c r="AI25" s="59">
        <f t="shared" si="8"/>
        <v>233.35167859108421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7344636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8</v>
      </c>
      <c r="E26" s="47">
        <f t="shared" si="2"/>
        <v>5.6338028169014089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134</v>
      </c>
      <c r="P26" s="52">
        <v>132</v>
      </c>
      <c r="Q26" s="52">
        <v>18202273</v>
      </c>
      <c r="R26" s="53">
        <f t="shared" si="5"/>
        <v>5562</v>
      </c>
      <c r="S26" s="54">
        <f t="shared" si="6"/>
        <v>133.488</v>
      </c>
      <c r="T26" s="54">
        <f t="shared" si="7"/>
        <v>5.5620000000000003</v>
      </c>
      <c r="U26" s="217">
        <v>5.9</v>
      </c>
      <c r="V26" s="55">
        <f t="shared" si="0"/>
        <v>5.9</v>
      </c>
      <c r="W26" s="229" t="s">
        <v>147</v>
      </c>
      <c r="X26" s="173">
        <v>0</v>
      </c>
      <c r="Y26" s="173">
        <v>994</v>
      </c>
      <c r="Z26" s="173">
        <v>1165</v>
      </c>
      <c r="AA26" s="224">
        <v>1185</v>
      </c>
      <c r="AB26" s="173">
        <v>1169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33266190</v>
      </c>
      <c r="AH26" s="58">
        <f t="shared" si="9"/>
        <v>1260</v>
      </c>
      <c r="AI26" s="59">
        <f t="shared" si="8"/>
        <v>226.53721682847896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7344636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133</v>
      </c>
      <c r="P27" s="52">
        <v>136</v>
      </c>
      <c r="Q27" s="52">
        <v>18208092</v>
      </c>
      <c r="R27" s="53">
        <f t="shared" si="5"/>
        <v>5819</v>
      </c>
      <c r="S27" s="54">
        <f t="shared" si="6"/>
        <v>139.65600000000001</v>
      </c>
      <c r="T27" s="54">
        <f t="shared" si="7"/>
        <v>5.819</v>
      </c>
      <c r="U27" s="55">
        <v>5.7</v>
      </c>
      <c r="V27" s="55">
        <f t="shared" si="0"/>
        <v>5.7</v>
      </c>
      <c r="W27" s="229" t="s">
        <v>147</v>
      </c>
      <c r="X27" s="173">
        <v>0</v>
      </c>
      <c r="Y27" s="173">
        <v>1018</v>
      </c>
      <c r="Z27" s="173">
        <v>1195</v>
      </c>
      <c r="AA27" s="224">
        <v>1185</v>
      </c>
      <c r="AB27" s="173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33267534</v>
      </c>
      <c r="AH27" s="58">
        <f t="shared" si="9"/>
        <v>1344</v>
      </c>
      <c r="AI27" s="59">
        <f t="shared" si="8"/>
        <v>230.96752019247293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7344636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5</v>
      </c>
      <c r="E28" s="47">
        <f t="shared" si="2"/>
        <v>3.5211267605633805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130</v>
      </c>
      <c r="P28" s="52">
        <v>130</v>
      </c>
      <c r="Q28" s="52">
        <v>18213530</v>
      </c>
      <c r="R28" s="53">
        <f t="shared" si="5"/>
        <v>5438</v>
      </c>
      <c r="S28" s="54">
        <f t="shared" si="6"/>
        <v>130.512</v>
      </c>
      <c r="T28" s="54">
        <f t="shared" si="7"/>
        <v>5.4379999999999997</v>
      </c>
      <c r="U28" s="55">
        <v>5.3</v>
      </c>
      <c r="V28" s="55">
        <f t="shared" si="0"/>
        <v>5.3</v>
      </c>
      <c r="W28" s="229" t="s">
        <v>147</v>
      </c>
      <c r="X28" s="173">
        <v>0</v>
      </c>
      <c r="Y28" s="173">
        <v>1005</v>
      </c>
      <c r="Z28" s="173">
        <v>1164</v>
      </c>
      <c r="AA28" s="224">
        <v>1185</v>
      </c>
      <c r="AB28" s="173">
        <v>1169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33268770</v>
      </c>
      <c r="AH28" s="58">
        <f t="shared" si="9"/>
        <v>1236</v>
      </c>
      <c r="AI28" s="59">
        <f t="shared" si="8"/>
        <v>227.28944464876795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7344636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6</v>
      </c>
      <c r="E29" s="47">
        <f t="shared" si="2"/>
        <v>4.2253521126760569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131</v>
      </c>
      <c r="P29" s="52">
        <v>131</v>
      </c>
      <c r="Q29" s="52">
        <v>18218988</v>
      </c>
      <c r="R29" s="53">
        <f t="shared" si="5"/>
        <v>5458</v>
      </c>
      <c r="S29" s="54">
        <f t="shared" si="6"/>
        <v>130.99199999999999</v>
      </c>
      <c r="T29" s="54">
        <f t="shared" si="7"/>
        <v>5.4580000000000002</v>
      </c>
      <c r="U29" s="55">
        <v>5.2</v>
      </c>
      <c r="V29" s="55">
        <f t="shared" si="0"/>
        <v>5.2</v>
      </c>
      <c r="W29" s="229" t="s">
        <v>147</v>
      </c>
      <c r="X29" s="173">
        <v>0</v>
      </c>
      <c r="Y29" s="173">
        <v>955</v>
      </c>
      <c r="Z29" s="173">
        <v>1170</v>
      </c>
      <c r="AA29" s="224">
        <v>1185</v>
      </c>
      <c r="AB29" s="173">
        <v>1174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33270024</v>
      </c>
      <c r="AH29" s="58">
        <f t="shared" si="9"/>
        <v>1254</v>
      </c>
      <c r="AI29" s="59">
        <f t="shared" si="8"/>
        <v>229.75448882374496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7344636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11</v>
      </c>
      <c r="E30" s="47">
        <f t="shared" si="2"/>
        <v>7.746478873239437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116</v>
      </c>
      <c r="P30" s="52">
        <v>128</v>
      </c>
      <c r="Q30" s="52">
        <v>18224324</v>
      </c>
      <c r="R30" s="53">
        <f t="shared" si="5"/>
        <v>5336</v>
      </c>
      <c r="S30" s="54">
        <f t="shared" si="6"/>
        <v>128.06399999999999</v>
      </c>
      <c r="T30" s="54">
        <f t="shared" si="7"/>
        <v>5.3360000000000003</v>
      </c>
      <c r="U30" s="55">
        <v>4.5999999999999996</v>
      </c>
      <c r="V30" s="55">
        <f t="shared" si="0"/>
        <v>4.5999999999999996</v>
      </c>
      <c r="W30" s="229" t="s">
        <v>149</v>
      </c>
      <c r="X30" s="173">
        <v>0</v>
      </c>
      <c r="Y30" s="173">
        <v>1046</v>
      </c>
      <c r="Z30" s="173">
        <v>1196</v>
      </c>
      <c r="AA30" s="173">
        <v>0</v>
      </c>
      <c r="AB30" s="173">
        <v>1199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33271106</v>
      </c>
      <c r="AH30" s="58">
        <f t="shared" si="9"/>
        <v>1082</v>
      </c>
      <c r="AI30" s="59">
        <f t="shared" si="8"/>
        <v>202.77361319340329</v>
      </c>
      <c r="AJ30" s="170">
        <v>0</v>
      </c>
      <c r="AK30" s="219">
        <v>1</v>
      </c>
      <c r="AL30" s="219">
        <v>1</v>
      </c>
      <c r="AM30" s="170">
        <v>0</v>
      </c>
      <c r="AN30" s="219">
        <v>1</v>
      </c>
      <c r="AO30" s="219">
        <v>0</v>
      </c>
      <c r="AP30" s="224">
        <v>7344636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115</v>
      </c>
      <c r="P31" s="52">
        <v>123</v>
      </c>
      <c r="Q31" s="52">
        <v>18229460</v>
      </c>
      <c r="R31" s="53">
        <f t="shared" si="5"/>
        <v>5136</v>
      </c>
      <c r="S31" s="54">
        <f t="shared" si="6"/>
        <v>123.264</v>
      </c>
      <c r="T31" s="54">
        <f t="shared" si="7"/>
        <v>5.1360000000000001</v>
      </c>
      <c r="U31" s="55">
        <v>4</v>
      </c>
      <c r="V31" s="55">
        <f t="shared" si="0"/>
        <v>4</v>
      </c>
      <c r="W31" s="229" t="s">
        <v>149</v>
      </c>
      <c r="X31" s="173">
        <v>0</v>
      </c>
      <c r="Y31" s="173">
        <v>1011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33272138</v>
      </c>
      <c r="AH31" s="58">
        <f t="shared" si="9"/>
        <v>1032</v>
      </c>
      <c r="AI31" s="59">
        <f t="shared" si="8"/>
        <v>200.93457943925233</v>
      </c>
      <c r="AJ31" s="170">
        <v>0</v>
      </c>
      <c r="AK31" s="219">
        <v>1</v>
      </c>
      <c r="AL31" s="219">
        <v>1</v>
      </c>
      <c r="AM31" s="219">
        <v>0</v>
      </c>
      <c r="AN31" s="219">
        <v>1</v>
      </c>
      <c r="AO31" s="219">
        <v>0</v>
      </c>
      <c r="AP31" s="224">
        <v>7344636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14</v>
      </c>
      <c r="E32" s="47">
        <f t="shared" si="2"/>
        <v>9.8591549295774659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113</v>
      </c>
      <c r="P32" s="52">
        <v>118</v>
      </c>
      <c r="Q32" s="52">
        <v>18234357</v>
      </c>
      <c r="R32" s="53">
        <f>Q32-Q31</f>
        <v>4897</v>
      </c>
      <c r="S32" s="54">
        <f t="shared" si="6"/>
        <v>117.52800000000001</v>
      </c>
      <c r="T32" s="54">
        <f t="shared" si="7"/>
        <v>4.8970000000000002</v>
      </c>
      <c r="U32" s="55">
        <v>3.6</v>
      </c>
      <c r="V32" s="55">
        <f t="shared" si="0"/>
        <v>3.6</v>
      </c>
      <c r="W32" s="229" t="s">
        <v>149</v>
      </c>
      <c r="X32" s="173">
        <v>0</v>
      </c>
      <c r="Y32" s="173">
        <v>997</v>
      </c>
      <c r="Z32" s="173">
        <v>1165</v>
      </c>
      <c r="AA32" s="173">
        <v>0</v>
      </c>
      <c r="AB32" s="173">
        <v>1169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33273094</v>
      </c>
      <c r="AH32" s="58">
        <f t="shared" si="9"/>
        <v>956</v>
      </c>
      <c r="AI32" s="59">
        <f t="shared" si="8"/>
        <v>195.22156422299366</v>
      </c>
      <c r="AJ32" s="170">
        <v>0</v>
      </c>
      <c r="AK32" s="170">
        <v>1</v>
      </c>
      <c r="AL32" s="219">
        <v>1</v>
      </c>
      <c r="AM32" s="170">
        <v>0</v>
      </c>
      <c r="AN32" s="219">
        <v>1</v>
      </c>
      <c r="AO32" s="219">
        <v>0</v>
      </c>
      <c r="AP32" s="224">
        <v>7344636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7</v>
      </c>
      <c r="E33" s="47">
        <f t="shared" si="2"/>
        <v>4.9295774647887329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119</v>
      </c>
      <c r="P33" s="52">
        <v>99</v>
      </c>
      <c r="Q33" s="52">
        <v>18238664</v>
      </c>
      <c r="R33" s="53">
        <f t="shared" si="5"/>
        <v>4307</v>
      </c>
      <c r="S33" s="54">
        <f t="shared" si="6"/>
        <v>103.36799999999999</v>
      </c>
      <c r="T33" s="54">
        <f t="shared" si="7"/>
        <v>4.3070000000000004</v>
      </c>
      <c r="U33" s="55">
        <v>4.4000000000000004</v>
      </c>
      <c r="V33" s="55">
        <f t="shared" si="0"/>
        <v>4.4000000000000004</v>
      </c>
      <c r="W33" s="174" t="s">
        <v>130</v>
      </c>
      <c r="X33" s="173">
        <v>0</v>
      </c>
      <c r="Y33" s="173">
        <v>0</v>
      </c>
      <c r="Z33" s="173">
        <v>1127</v>
      </c>
      <c r="AA33" s="173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33273850</v>
      </c>
      <c r="AH33" s="58">
        <f t="shared" si="9"/>
        <v>756</v>
      </c>
      <c r="AI33" s="59">
        <f t="shared" si="8"/>
        <v>175.5282098908753</v>
      </c>
      <c r="AJ33" s="170">
        <v>0</v>
      </c>
      <c r="AK33" s="170">
        <v>0</v>
      </c>
      <c r="AL33" s="219">
        <v>1</v>
      </c>
      <c r="AM33" s="170">
        <v>0</v>
      </c>
      <c r="AN33" s="219">
        <v>1</v>
      </c>
      <c r="AO33" s="170">
        <v>0.35</v>
      </c>
      <c r="AP33" s="173">
        <v>7345208</v>
      </c>
      <c r="AQ33" s="173">
        <f t="shared" si="1"/>
        <v>572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8</v>
      </c>
      <c r="E34" s="47">
        <f t="shared" si="2"/>
        <v>5.6338028169014089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120</v>
      </c>
      <c r="P34" s="52">
        <v>98</v>
      </c>
      <c r="Q34" s="52">
        <v>18242637</v>
      </c>
      <c r="R34" s="53">
        <f t="shared" si="5"/>
        <v>3973</v>
      </c>
      <c r="S34" s="54">
        <f t="shared" si="6"/>
        <v>95.352000000000004</v>
      </c>
      <c r="T34" s="54">
        <f t="shared" si="7"/>
        <v>3.9729999999999999</v>
      </c>
      <c r="U34" s="55">
        <v>5.6</v>
      </c>
      <c r="V34" s="55">
        <f t="shared" si="0"/>
        <v>5.6</v>
      </c>
      <c r="W34" s="174" t="s">
        <v>130</v>
      </c>
      <c r="X34" s="173">
        <v>0</v>
      </c>
      <c r="Y34" s="173">
        <v>0</v>
      </c>
      <c r="Z34" s="173">
        <v>1087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33274548</v>
      </c>
      <c r="AH34" s="58">
        <f t="shared" si="9"/>
        <v>698</v>
      </c>
      <c r="AI34" s="59">
        <f t="shared" si="8"/>
        <v>175.68587968789328</v>
      </c>
      <c r="AJ34" s="170">
        <v>0</v>
      </c>
      <c r="AK34" s="170">
        <v>0</v>
      </c>
      <c r="AL34" s="219">
        <v>1</v>
      </c>
      <c r="AM34" s="170">
        <v>0</v>
      </c>
      <c r="AN34" s="219">
        <v>1</v>
      </c>
      <c r="AO34" s="170">
        <v>0.35</v>
      </c>
      <c r="AP34" s="173">
        <v>7345990</v>
      </c>
      <c r="AQ34" s="173">
        <f t="shared" si="1"/>
        <v>782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122.125</v>
      </c>
      <c r="Q35" s="80">
        <f>Q34-Q10</f>
        <v>122208</v>
      </c>
      <c r="R35" s="81">
        <f>SUM(R11:R34)</f>
        <v>122208</v>
      </c>
      <c r="S35" s="82">
        <f>AVERAGE(S11:S34)</f>
        <v>122.20800000000001</v>
      </c>
      <c r="T35" s="82">
        <f>SUM(T11:T34)</f>
        <v>122.208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25232</v>
      </c>
      <c r="AH35" s="88">
        <f>SUM(AH11:AH34)</f>
        <v>25232</v>
      </c>
      <c r="AI35" s="89">
        <f>$AH$35/$T35</f>
        <v>206.4676616915423</v>
      </c>
      <c r="AJ35" s="86"/>
      <c r="AK35" s="90"/>
      <c r="AL35" s="90"/>
      <c r="AM35" s="90"/>
      <c r="AN35" s="91"/>
      <c r="AO35" s="92"/>
      <c r="AP35" s="93">
        <f>AP34-AP10</f>
        <v>5842</v>
      </c>
      <c r="AQ35" s="94">
        <f>SUM(AQ11:AQ34)</f>
        <v>5842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252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253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8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4" t="s">
        <v>126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233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9" t="s">
        <v>254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273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235" t="s">
        <v>133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237" t="s">
        <v>256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5" t="s">
        <v>134</v>
      </c>
      <c r="C52" s="190"/>
      <c r="D52" s="190"/>
      <c r="E52" s="190"/>
      <c r="F52" s="190"/>
      <c r="G52" s="190"/>
      <c r="H52" s="190"/>
      <c r="I52" s="190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2" t="s">
        <v>255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25"/>
      <c r="U53" s="125"/>
      <c r="V53" s="125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7" t="s">
        <v>244</v>
      </c>
      <c r="C54" s="230"/>
      <c r="D54" s="230"/>
      <c r="E54" s="230"/>
      <c r="F54" s="230"/>
      <c r="G54" s="230"/>
      <c r="H54" s="23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5"/>
      <c r="U54" s="105"/>
      <c r="V54" s="105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5" t="s">
        <v>152</v>
      </c>
      <c r="C55" s="235"/>
      <c r="D55" s="230"/>
      <c r="E55" s="221"/>
      <c r="F55" s="230"/>
      <c r="G55" s="230"/>
      <c r="H55" s="23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05"/>
      <c r="V55" s="10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91" t="s">
        <v>127</v>
      </c>
      <c r="C56" s="232"/>
      <c r="D56" s="230"/>
      <c r="E56" s="221"/>
      <c r="F56" s="230"/>
      <c r="G56" s="230"/>
      <c r="H56" s="23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6" t="s">
        <v>153</v>
      </c>
      <c r="C57" s="232"/>
      <c r="D57" s="230"/>
      <c r="E57" s="230"/>
      <c r="F57" s="230"/>
      <c r="G57" s="230"/>
      <c r="H57" s="23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9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6" t="s">
        <v>128</v>
      </c>
      <c r="C58" s="232"/>
      <c r="D58" s="230"/>
      <c r="E58" s="221"/>
      <c r="F58" s="230"/>
      <c r="G58" s="230"/>
      <c r="H58" s="230"/>
      <c r="I58" s="171"/>
      <c r="J58" s="192"/>
      <c r="K58" s="192"/>
      <c r="L58" s="192"/>
      <c r="M58" s="192"/>
      <c r="N58" s="192"/>
      <c r="O58" s="192"/>
      <c r="P58" s="192"/>
      <c r="Q58" s="192"/>
      <c r="R58" s="192"/>
      <c r="S58" s="193"/>
      <c r="T58" s="193"/>
      <c r="U58" s="193"/>
      <c r="V58" s="193"/>
      <c r="W58" s="193"/>
      <c r="X58" s="193"/>
      <c r="Y58" s="193"/>
      <c r="Z58" s="106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12"/>
      <c r="AW58" s="183"/>
      <c r="AX58" s="183"/>
      <c r="AY58" s="183"/>
    </row>
    <row r="59" spans="2:51" x14ac:dyDescent="0.25">
      <c r="B59" s="185"/>
      <c r="C59" s="186"/>
      <c r="D59" s="190"/>
      <c r="E59" s="190"/>
      <c r="F59" s="190"/>
      <c r="G59" s="190"/>
      <c r="H59" s="190"/>
      <c r="I59" s="171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06"/>
      <c r="X59" s="106"/>
      <c r="Y59" s="106"/>
      <c r="Z59" s="113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12"/>
      <c r="AW59" s="183"/>
      <c r="AX59" s="183"/>
      <c r="AY59" s="183"/>
    </row>
    <row r="60" spans="2:51" x14ac:dyDescent="0.25">
      <c r="B60" s="185"/>
      <c r="C60" s="186"/>
      <c r="D60" s="171"/>
      <c r="E60" s="190"/>
      <c r="F60" s="190"/>
      <c r="G60" s="190"/>
      <c r="H60" s="190"/>
      <c r="I60" s="190"/>
      <c r="J60" s="193"/>
      <c r="K60" s="193"/>
      <c r="L60" s="193"/>
      <c r="M60" s="193"/>
      <c r="N60" s="193"/>
      <c r="O60" s="193"/>
      <c r="P60" s="193"/>
      <c r="Q60" s="193"/>
      <c r="R60" s="193"/>
      <c r="S60" s="192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8"/>
      <c r="D61" s="171"/>
      <c r="E61" s="190"/>
      <c r="F61" s="190"/>
      <c r="G61" s="190"/>
      <c r="H61" s="190"/>
      <c r="I61" s="190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8"/>
      <c r="D62" s="190"/>
      <c r="E62" s="171"/>
      <c r="F62" s="190"/>
      <c r="G62" s="171"/>
      <c r="H62" s="171"/>
      <c r="I62" s="190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184"/>
      <c r="D63" s="190"/>
      <c r="E63" s="171"/>
      <c r="F63" s="171"/>
      <c r="G63" s="171"/>
      <c r="H63" s="171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2"/>
      <c r="C64" s="184"/>
      <c r="D64" s="190"/>
      <c r="E64" s="190"/>
      <c r="F64" s="171"/>
      <c r="G64" s="190"/>
      <c r="H64" s="190"/>
      <c r="I64" s="193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2"/>
      <c r="C65" s="193"/>
      <c r="D65" s="190"/>
      <c r="E65" s="190"/>
      <c r="F65" s="190"/>
      <c r="G65" s="190"/>
      <c r="H65" s="190"/>
      <c r="I65" s="193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U65" s="183"/>
      <c r="AV65" s="112"/>
      <c r="AW65" s="183"/>
      <c r="AX65" s="183"/>
      <c r="AY65" s="183"/>
    </row>
    <row r="66" spans="1:51" x14ac:dyDescent="0.25">
      <c r="B66" s="104"/>
      <c r="C66" s="188"/>
      <c r="D66" s="193"/>
      <c r="E66" s="190"/>
      <c r="F66" s="190"/>
      <c r="G66" s="190"/>
      <c r="H66" s="190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83"/>
      <c r="AV66" s="112"/>
      <c r="AW66" s="183"/>
      <c r="AX66" s="183"/>
      <c r="AY66" s="183"/>
    </row>
    <row r="67" spans="1:51" x14ac:dyDescent="0.25">
      <c r="A67" s="113"/>
      <c r="B67" s="104"/>
      <c r="C67" s="184"/>
      <c r="D67" s="193"/>
      <c r="E67" s="190"/>
      <c r="F67" s="190"/>
      <c r="G67" s="190"/>
      <c r="H67" s="190"/>
      <c r="I67" s="114"/>
      <c r="J67" s="114"/>
      <c r="K67" s="114"/>
      <c r="L67" s="114"/>
      <c r="M67" s="114"/>
      <c r="N67" s="114"/>
      <c r="O67" s="115"/>
      <c r="P67" s="109"/>
      <c r="R67" s="112"/>
      <c r="AS67" s="183"/>
      <c r="AT67" s="183"/>
      <c r="AU67" s="183"/>
      <c r="AV67" s="183"/>
      <c r="AW67" s="183"/>
      <c r="AX67" s="183"/>
      <c r="AY67" s="183"/>
    </row>
    <row r="68" spans="1:51" x14ac:dyDescent="0.25">
      <c r="A68" s="113"/>
      <c r="B68" s="104"/>
      <c r="C68" s="188"/>
      <c r="D68" s="190"/>
      <c r="E68" s="193"/>
      <c r="F68" s="190"/>
      <c r="G68" s="193"/>
      <c r="H68" s="193"/>
      <c r="I68" s="114"/>
      <c r="J68" s="114"/>
      <c r="K68" s="114"/>
      <c r="L68" s="114"/>
      <c r="M68" s="114"/>
      <c r="N68" s="114"/>
      <c r="O68" s="115"/>
      <c r="P68" s="109"/>
      <c r="R68" s="109"/>
      <c r="AS68" s="183"/>
      <c r="AT68" s="183"/>
      <c r="AU68" s="183"/>
      <c r="AV68" s="183"/>
      <c r="AW68" s="183"/>
      <c r="AX68" s="183"/>
      <c r="AY68" s="183"/>
    </row>
    <row r="69" spans="1:51" x14ac:dyDescent="0.25">
      <c r="A69" s="113"/>
      <c r="B69" s="104"/>
      <c r="C69" s="187"/>
      <c r="D69" s="190"/>
      <c r="E69" s="193"/>
      <c r="F69" s="193"/>
      <c r="G69" s="193"/>
      <c r="H69" s="193"/>
      <c r="I69" s="114"/>
      <c r="J69" s="114"/>
      <c r="K69" s="114"/>
      <c r="L69" s="114"/>
      <c r="M69" s="114"/>
      <c r="N69" s="114"/>
      <c r="O69" s="115"/>
      <c r="P69" s="109"/>
      <c r="R69" s="109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193"/>
      <c r="I70" s="114"/>
      <c r="J70" s="114"/>
      <c r="K70" s="114"/>
      <c r="L70" s="114"/>
      <c r="M70" s="114"/>
      <c r="N70" s="114"/>
      <c r="O70" s="115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93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04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I73" s="114"/>
      <c r="J73" s="114"/>
      <c r="K73" s="114"/>
      <c r="L73" s="114"/>
      <c r="M73" s="114"/>
      <c r="N73" s="114"/>
      <c r="O73" s="115"/>
      <c r="P73" s="109"/>
      <c r="R73" s="106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I74" s="114"/>
      <c r="J74" s="114"/>
      <c r="K74" s="114"/>
      <c r="L74" s="114"/>
      <c r="M74" s="114"/>
      <c r="N74" s="114"/>
      <c r="O74" s="115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O75" s="115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Q85" s="109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7"/>
      <c r="P86" s="109"/>
      <c r="Q86" s="109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7"/>
      <c r="P87" s="109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R95" s="109"/>
      <c r="S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R96" s="109"/>
      <c r="S96" s="109"/>
      <c r="T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T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09"/>
      <c r="Q99" s="109"/>
      <c r="R99" s="109"/>
      <c r="S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U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T102" s="109"/>
      <c r="U102" s="109"/>
      <c r="AS102" s="183"/>
      <c r="AT102" s="183"/>
      <c r="AU102" s="183"/>
      <c r="AV102" s="183"/>
      <c r="AW102" s="183"/>
      <c r="AX102" s="183"/>
      <c r="AY102" s="183"/>
    </row>
    <row r="114" spans="45:51" x14ac:dyDescent="0.25">
      <c r="AS114" s="183"/>
      <c r="AT114" s="183"/>
      <c r="AU114" s="183"/>
      <c r="AV114" s="183"/>
      <c r="AW114" s="183"/>
      <c r="AX114" s="183"/>
      <c r="AY114" s="183"/>
    </row>
  </sheetData>
  <protectedRanges>
    <protectedRange sqref="N58:R58 B72 S60:T66 B64:B69 S54:T57 N61:R66 T43 T52:T53" name="Range2_12_5_1_1"/>
    <protectedRange sqref="N10 L10 L6 D6 D8 AD8 AF8 O8:U8 AJ8:AR8 AF10 AR11:AR34 L24:N31 G23:G34 N12:N23 N32:N34 N11:AG11 E23:E34 E11:G22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Q10" name="Range1_17_1_1_1"/>
    <protectedRange sqref="AG10" name="Range1_18_1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70:B71 J59:R60 D66:D67 I64:I65 Z57:Z58 S58:Y59 AA58:AU59 E68:E69 G68:H69 F69" name="Range2_2_1_10_1_1_1_2"/>
    <protectedRange sqref="C65" name="Range2_2_1_10_2_1_1_1"/>
    <protectedRange sqref="N54:R57 G64:H64 D62 F65 E64" name="Range2_12_1_6_1_1"/>
    <protectedRange sqref="I60:I62 I56:M57 G65:H66 G59:H60 E65:E66 F66:F67 F59:F61 E59:E60 J54:M55" name="Range2_2_12_1_7_1_1"/>
    <protectedRange sqref="D63:D64" name="Range2_1_1_1_1_11_1_2_1_1"/>
    <protectedRange sqref="E61 G61:H61 F62" name="Range2_2_2_9_1_1_1_1"/>
    <protectedRange sqref="D59" name="Range2_1_1_1_1_1_9_1_1_1_1"/>
    <protectedRange sqref="C63" name="Range2_1_1_2_1_1"/>
    <protectedRange sqref="C62" name="Range2_1_2_2_1_1"/>
    <protectedRange sqref="C61" name="Range2_3_2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R73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2:S53" name="Range2_12_2_1_1_1_2_1_1"/>
    <protectedRange sqref="Q53:R53" name="Range2_12_1_4_1_1_1_1_1_1_1_1_1_1_1_1_1_1"/>
    <protectedRange sqref="N53:P53" name="Range2_12_1_2_1_1_1_1_1_1_1_1_1_1_1_1_1_1_1"/>
    <protectedRange sqref="J53:M53" name="Range2_2_12_1_4_1_1_1_1_1_1_1_1_1_1_1_1_1_1_1"/>
    <protectedRange sqref="Q52:R52" name="Range2_12_1_6_1_1_1_2_3_1_1_3_1_1_1_1_1_1"/>
    <protectedRange sqref="N52:P52" name="Range2_12_1_2_3_1_1_1_2_3_1_1_3_1_1_1_1_1_1"/>
    <protectedRange sqref="J52:M52" name="Range2_2_12_1_4_3_1_1_1_3_3_1_1_3_1_1_1_1_1_1"/>
    <protectedRange sqref="T48:T51" name="Range2_12_5_1_1_3"/>
    <protectedRange sqref="T46:T47" name="Range2_12_5_1_1_2_2"/>
    <protectedRange sqref="S46:S51" name="Range2_12_4_1_1_1_4_2_2_2"/>
    <protectedRange sqref="Q46:R51" name="Range2_12_1_6_1_1_1_2_3_2_1_1_3"/>
    <protectedRange sqref="N46:P51" name="Range2_12_1_2_3_1_1_1_2_3_2_1_1_3"/>
    <protectedRange sqref="K46:M51" name="Range2_2_12_1_4_3_1_1_1_3_3_2_1_1_3"/>
    <protectedRange sqref="J46:J51" name="Range2_2_12_1_4_3_1_1_1_3_2_1_2_2"/>
    <protectedRange sqref="G48:H49" name="Range2_2_12_1_3_1_2_1_1_1_2_1_1_1_1_1_1_2_1_1"/>
    <protectedRange sqref="D48:E49" name="Range2_2_12_1_3_1_2_1_1_1_2_1_1_1_1_3_1_1_1_1"/>
    <protectedRange sqref="F48:F49" name="Range2_2_12_1_3_1_2_1_1_1_3_1_1_1_1_1_3_1_1_1_1"/>
    <protectedRange sqref="I48:I49" name="Range2_2_12_1_4_3_1_1_1_2_1_2_1_1_3_1_1_1_1_1_1"/>
    <protectedRange sqref="T45" name="Range2_12_5_1_1_2_1_1"/>
    <protectedRange sqref="E45:H46" name="Range2_2_12_1_3_1_2_1_1_1_1_2_1_1_1_1_1_1"/>
    <protectedRange sqref="D45:D46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7:H47 D47:E47" name="Range2_2_12_1_3_1_2_1_1_1_2_1_3_2_1_2_1_1_1_1_1"/>
    <protectedRange sqref="F47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4:E44" name="Range2_2_12_1_3_1_2_1_1_1_2_1_2_3_2_1_1"/>
    <protectedRange sqref="I45" name="Range2_2_12_1_4_2_1_1_1_4_1_2_1_1_1_2_1_1"/>
    <protectedRange sqref="F44:H44" name="Range2_2_12_1_3_1_1_1_1_1_4_1_2_1_2_1_2_1_1"/>
    <protectedRange sqref="I46:I47" name="Range2_2_12_1_4_2_1_1_1_4_1_2_1_1_1_2_2_1"/>
    <protectedRange sqref="B61:B63" name="Range2_12_5_1_1_2"/>
    <protectedRange sqref="B60" name="Range2_12_5_1_1_2_1_4_1_1_1_2_1_1_1_1_1_1_1"/>
    <protectedRange sqref="B59" name="Range2_12_5_1_1_2_1"/>
    <protectedRange sqref="B47 B44:B45" name="Range2_12_5_1_1_1_2_2_1_1_1_1_1_1_1_1_1"/>
    <protectedRange sqref="B46" name="Range2_12_5_1_1_1_3_1_1_1_1_1_1_1_1_1_1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I52:I55" name="Range2_2_12_1_7_1_1_2_2_1"/>
    <protectedRange sqref="I51" name="Range2_2_12_1_4_3_1_1_1_3_3_1_1_3_1_1_1_1_1_1_2_1"/>
    <protectedRange sqref="E51:H51" name="Range2_2_12_1_3_1_2_1_1_1_1_2_1_1_1_1_1_1_2_1"/>
    <protectedRange sqref="D51" name="Range2_2_12_1_3_1_2_1_1_1_2_1_2_3_1_1_1_1_1_1"/>
    <protectedRange sqref="G52:H52" name="Range2_2_12_1_3_1_2_1_1_1_2_1_1_1_1_1_1_2_1_1_1_1_1_2"/>
    <protectedRange sqref="D52:E52" name="Range2_2_12_1_3_1_2_1_1_1_2_1_1_1_1_3_1_1_1_1_1_2_1_1"/>
    <protectedRange sqref="F52" name="Range2_2_12_1_3_1_2_1_1_1_3_1_1_1_1_1_3_1_1_1_1_1_1_1_1"/>
    <protectedRange sqref="F53:H53" name="Range2_2_12_1_3_1_2_1_1_1_1_2_1_1_1_1_1_1_1_1_1_1"/>
    <protectedRange sqref="D53:E53" name="Range2_2_12_1_3_1_2_1_1_1_2_1_1_1_1_3_1_1_1_1_1_1_1_1_1"/>
    <protectedRange sqref="B51" name="Range2_12_5_1_1_1_2_2_1_1_1_1_1_1_1_1_1_2"/>
    <protectedRange sqref="D58" name="Range2_2_12_1_7_1_1_2"/>
    <protectedRange sqref="E58:H58" name="Range2_2_12_1_1_1_1_1_2"/>
    <protectedRange sqref="C58" name="Range2_1_4_2_1_1_1_1"/>
    <protectedRange sqref="F57:H57" name="Range2_2_12_1_1_1_1_1_1_1"/>
    <protectedRange sqref="D57:E57" name="Range2_2_12_1_7_1_1_2_1_1"/>
    <protectedRange sqref="C57" name="Range2_1_1_2_1_1_1_1"/>
    <protectedRange sqref="G56:H56" name="Range2_2_12_1_3_1_2_1_1_1_2_1_1_1_1_1_1_2_1_1_1_1_1_1_1_1_1"/>
    <protectedRange sqref="F56 G55:H55" name="Range2_2_12_1_3_3_1_1_1_2_1_1_1_1_1_1_1_1_1_1_1_1_1_1_1_1"/>
    <protectedRange sqref="F55" name="Range2_2_12_1_3_1_2_1_1_1_3_1_1_1_1_1_3_1_1_1_1_1_1_1_1_1"/>
    <protectedRange sqref="F54:H54" name="Range2_2_12_1_3_1_2_1_1_1_1_2_1_1_1_1_1_1_1_1_1_1_1"/>
    <protectedRange sqref="D56" name="Range2_2_12_1_7_1_1_2_1_1_1_1_1"/>
    <protectedRange sqref="E56" name="Range2_2_12_1_1_1_1_1_1_1_1_1_1_1"/>
    <protectedRange sqref="C56" name="Range2_1_4_2_1_1_1_1_1_1_1_1"/>
    <protectedRange sqref="D55:E55" name="Range2_2_12_1_3_1_2_1_1_1_3_1_1_1_1_1_1_1_2_1_1_1_1_1_1_1"/>
    <protectedRange sqref="D54:E54" name="Range2_2_12_1_3_1_2_1_1_1_2_1_1_1_1_3_1_1_1_1_1_1_1_1_1_1"/>
    <protectedRange sqref="B54" name="Range2_12_5_1_1_1_2_2_1_1_1_1_1_1_1_1_1_1_1_1"/>
    <protectedRange sqref="B58" name="Range2_12_5_1_1_2_1_2_2_1_1"/>
    <protectedRange sqref="B57" name="Range2_12_5_1_1_2_1_4_1_1_1_2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77" priority="9" operator="containsText" text="N/A">
      <formula>NOT(ISERROR(SEARCH("N/A",X11)))</formula>
    </cfRule>
    <cfRule type="cellIs" dxfId="376" priority="27" operator="equal">
      <formula>0</formula>
    </cfRule>
  </conditionalFormatting>
  <conditionalFormatting sqref="X11:AE34">
    <cfRule type="cellIs" dxfId="375" priority="26" operator="greaterThanOrEqual">
      <formula>1185</formula>
    </cfRule>
  </conditionalFormatting>
  <conditionalFormatting sqref="X11:AE34">
    <cfRule type="cellIs" dxfId="374" priority="25" operator="between">
      <formula>0.1</formula>
      <formula>1184</formula>
    </cfRule>
  </conditionalFormatting>
  <conditionalFormatting sqref="X8 AJ11:AO11 AJ15:AL15 AJ12:AN14 AJ16:AJ34 AL16 AM15:AN16 AK32 AK17:AN22 AO12:AO22 AK23:AO23 AK24:AN31 AL32:AN34 AO24:AO32">
    <cfRule type="cellIs" dxfId="373" priority="24" operator="equal">
      <formula>0</formula>
    </cfRule>
  </conditionalFormatting>
  <conditionalFormatting sqref="X8 AJ11:AO11 AJ15:AL15 AJ12:AN14 AJ16:AJ34 AL16 AM15:AN16 AK32 AK17:AN22 AO12:AO22 AK23:AO23 AK24:AN31 AL32:AN34 AO24:AO32">
    <cfRule type="cellIs" dxfId="372" priority="23" operator="greaterThan">
      <formula>1179</formula>
    </cfRule>
  </conditionalFormatting>
  <conditionalFormatting sqref="X8 AJ11:AO11 AJ15:AL15 AJ12:AN14 AJ16:AJ34 AL16 AM15:AN16 AK32 AK17:AN22 AO12:AO22 AK23:AO23 AK24:AN31 AL32:AN34 AO24:AO32">
    <cfRule type="cellIs" dxfId="371" priority="22" operator="greaterThan">
      <formula>99</formula>
    </cfRule>
  </conditionalFormatting>
  <conditionalFormatting sqref="X8 AJ11:AO11 AJ15:AL15 AJ12:AN14 AJ16:AJ34 AL16 AM15:AN16 AK32 AK17:AN22 AO12:AO22 AK23:AO23 AK24:AN31 AL32:AN34 AO24:AO32">
    <cfRule type="cellIs" dxfId="370" priority="21" operator="greaterThan">
      <formula>0.99</formula>
    </cfRule>
  </conditionalFormatting>
  <conditionalFormatting sqref="AB8">
    <cfRule type="cellIs" dxfId="369" priority="20" operator="equal">
      <formula>0</formula>
    </cfRule>
  </conditionalFormatting>
  <conditionalFormatting sqref="AB8">
    <cfRule type="cellIs" dxfId="368" priority="19" operator="greaterThan">
      <formula>1179</formula>
    </cfRule>
  </conditionalFormatting>
  <conditionalFormatting sqref="AB8">
    <cfRule type="cellIs" dxfId="367" priority="18" operator="greaterThan">
      <formula>99</formula>
    </cfRule>
  </conditionalFormatting>
  <conditionalFormatting sqref="AB8">
    <cfRule type="cellIs" dxfId="366" priority="17" operator="greaterThan">
      <formula>0.99</formula>
    </cfRule>
  </conditionalFormatting>
  <conditionalFormatting sqref="AQ11:AQ34 AK33 AK16 AO33:AO34">
    <cfRule type="cellIs" dxfId="365" priority="16" operator="equal">
      <formula>0</formula>
    </cfRule>
  </conditionalFormatting>
  <conditionalFormatting sqref="AQ11:AQ34 AK33 AK16 AO33:AO34">
    <cfRule type="cellIs" dxfId="364" priority="15" operator="greaterThan">
      <formula>1179</formula>
    </cfRule>
  </conditionalFormatting>
  <conditionalFormatting sqref="AQ11:AQ34 AK33 AK16 AO33:AO34">
    <cfRule type="cellIs" dxfId="363" priority="14" operator="greaterThan">
      <formula>99</formula>
    </cfRule>
  </conditionalFormatting>
  <conditionalFormatting sqref="AQ11:AQ34 AK33 AK16 AO33:AO34">
    <cfRule type="cellIs" dxfId="362" priority="13" operator="greaterThan">
      <formula>0.99</formula>
    </cfRule>
  </conditionalFormatting>
  <conditionalFormatting sqref="AI11:AI34">
    <cfRule type="cellIs" dxfId="361" priority="12" operator="greaterThan">
      <formula>$AI$8</formula>
    </cfRule>
  </conditionalFormatting>
  <conditionalFormatting sqref="AH11:AH34">
    <cfRule type="cellIs" dxfId="360" priority="10" operator="greaterThan">
      <formula>$AH$8</formula>
    </cfRule>
    <cfRule type="cellIs" dxfId="359" priority="11" operator="greaterThan">
      <formula>$AH$8</formula>
    </cfRule>
  </conditionalFormatting>
  <conditionalFormatting sqref="AP11:AP34">
    <cfRule type="cellIs" dxfId="358" priority="8" operator="equal">
      <formula>0</formula>
    </cfRule>
  </conditionalFormatting>
  <conditionalFormatting sqref="AP11:AP34">
    <cfRule type="cellIs" dxfId="357" priority="7" operator="greaterThan">
      <formula>1179</formula>
    </cfRule>
  </conditionalFormatting>
  <conditionalFormatting sqref="AP11:AP34">
    <cfRule type="cellIs" dxfId="356" priority="6" operator="greaterThan">
      <formula>99</formula>
    </cfRule>
  </conditionalFormatting>
  <conditionalFormatting sqref="AP11:AP34">
    <cfRule type="cellIs" dxfId="355" priority="5" operator="greaterThan">
      <formula>0.99</formula>
    </cfRule>
  </conditionalFormatting>
  <conditionalFormatting sqref="AK34">
    <cfRule type="cellIs" dxfId="354" priority="4" operator="equal">
      <formula>0</formula>
    </cfRule>
  </conditionalFormatting>
  <conditionalFormatting sqref="AK34">
    <cfRule type="cellIs" dxfId="353" priority="3" operator="greaterThan">
      <formula>1179</formula>
    </cfRule>
  </conditionalFormatting>
  <conditionalFormatting sqref="AK34">
    <cfRule type="cellIs" dxfId="352" priority="2" operator="greaterThan">
      <formula>99</formula>
    </cfRule>
  </conditionalFormatting>
  <conditionalFormatting sqref="AK34">
    <cfRule type="cellIs" dxfId="351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7"/>
  <sheetViews>
    <sheetView showGridLines="0" topLeftCell="W13" zoomScaleNormal="100" workbookViewId="0">
      <selection activeCell="B56" sqref="B56:I60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41992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25574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18'!Q34</f>
        <v>18242637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18'!AG34</f>
        <v>33274548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18'!AP34</f>
        <v>7345990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13</v>
      </c>
      <c r="E11" s="47">
        <f>D11/1.42</f>
        <v>9.1549295774647899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122</v>
      </c>
      <c r="P11" s="52">
        <v>90</v>
      </c>
      <c r="Q11" s="52">
        <v>18246252</v>
      </c>
      <c r="R11" s="53">
        <f>Q11-Q10</f>
        <v>3615</v>
      </c>
      <c r="S11" s="54">
        <f>R11*24/1000</f>
        <v>86.76</v>
      </c>
      <c r="T11" s="54">
        <f>R11/1000</f>
        <v>3.6150000000000002</v>
      </c>
      <c r="U11" s="55">
        <v>6.1</v>
      </c>
      <c r="V11" s="55">
        <f t="shared" ref="V11:V34" si="0">U11</f>
        <v>6.1</v>
      </c>
      <c r="W11" s="174" t="s">
        <v>130</v>
      </c>
      <c r="X11" s="173">
        <v>0</v>
      </c>
      <c r="Y11" s="173">
        <v>0</v>
      </c>
      <c r="Z11" s="173">
        <v>992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33275097</v>
      </c>
      <c r="AH11" s="58">
        <f>IF(ISBLANK(AG11),"-",AG11-AG10)</f>
        <v>549</v>
      </c>
      <c r="AI11" s="59">
        <f>AH11/T11</f>
        <v>151.86721991701245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7347016</v>
      </c>
      <c r="AQ11" s="173">
        <f t="shared" ref="AQ11:AQ34" si="1">AP11-AP10</f>
        <v>1026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15</v>
      </c>
      <c r="E12" s="47">
        <f t="shared" ref="E12:E34" si="2">D12/1.42</f>
        <v>10.563380281690142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120</v>
      </c>
      <c r="P12" s="52">
        <v>88</v>
      </c>
      <c r="Q12" s="52">
        <v>18249882</v>
      </c>
      <c r="R12" s="53">
        <f t="shared" ref="R12:R34" si="5">Q12-Q11</f>
        <v>3630</v>
      </c>
      <c r="S12" s="54">
        <f t="shared" ref="S12:S34" si="6">R12*24/1000</f>
        <v>87.12</v>
      </c>
      <c r="T12" s="54">
        <f t="shared" ref="T12:T34" si="7">R12/1000</f>
        <v>3.63</v>
      </c>
      <c r="U12" s="55">
        <v>7.3</v>
      </c>
      <c r="V12" s="55">
        <f t="shared" si="0"/>
        <v>7.3</v>
      </c>
      <c r="W12" s="174" t="s">
        <v>130</v>
      </c>
      <c r="X12" s="173">
        <v>0</v>
      </c>
      <c r="Y12" s="173">
        <v>0</v>
      </c>
      <c r="Z12" s="173">
        <v>946</v>
      </c>
      <c r="AA12" s="173">
        <v>0</v>
      </c>
      <c r="AB12" s="173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33275653</v>
      </c>
      <c r="AH12" s="58">
        <f>IF(ISBLANK(AG12),"-",AG12-AG11)</f>
        <v>556</v>
      </c>
      <c r="AI12" s="59">
        <f t="shared" ref="AI12:AI34" si="8">AH12/T12</f>
        <v>153.16804407713499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7348048</v>
      </c>
      <c r="AQ12" s="173">
        <f t="shared" si="1"/>
        <v>1032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17</v>
      </c>
      <c r="E13" s="47">
        <f t="shared" si="2"/>
        <v>11.971830985915494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119</v>
      </c>
      <c r="P13" s="52">
        <v>85</v>
      </c>
      <c r="Q13" s="52">
        <v>18253511</v>
      </c>
      <c r="R13" s="53">
        <f t="shared" si="5"/>
        <v>3629</v>
      </c>
      <c r="S13" s="54">
        <f t="shared" si="6"/>
        <v>87.096000000000004</v>
      </c>
      <c r="T13" s="54">
        <f t="shared" si="7"/>
        <v>3.629</v>
      </c>
      <c r="U13" s="55">
        <v>8.6</v>
      </c>
      <c r="V13" s="55">
        <f t="shared" si="0"/>
        <v>8.6</v>
      </c>
      <c r="W13" s="174" t="s">
        <v>130</v>
      </c>
      <c r="X13" s="173">
        <v>0</v>
      </c>
      <c r="Y13" s="173">
        <v>0</v>
      </c>
      <c r="Z13" s="173">
        <v>901</v>
      </c>
      <c r="AA13" s="173">
        <v>0</v>
      </c>
      <c r="AB13" s="173">
        <v>1109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33276230</v>
      </c>
      <c r="AH13" s="58">
        <f>IF(ISBLANK(AG13),"-",AG13-AG12)</f>
        <v>577</v>
      </c>
      <c r="AI13" s="59">
        <f t="shared" si="8"/>
        <v>158.99696886194545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7349088</v>
      </c>
      <c r="AQ13" s="173">
        <f t="shared" si="1"/>
        <v>1040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24</v>
      </c>
      <c r="E14" s="47">
        <f t="shared" si="2"/>
        <v>16.901408450704228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88</v>
      </c>
      <c r="P14" s="52">
        <v>102</v>
      </c>
      <c r="Q14" s="52">
        <v>18257154</v>
      </c>
      <c r="R14" s="53">
        <f t="shared" si="5"/>
        <v>3643</v>
      </c>
      <c r="S14" s="54">
        <f t="shared" si="6"/>
        <v>87.432000000000002</v>
      </c>
      <c r="T14" s="54">
        <f t="shared" si="7"/>
        <v>3.6429999999999998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869</v>
      </c>
      <c r="AA14" s="173">
        <v>0</v>
      </c>
      <c r="AB14" s="173">
        <v>1058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33276892</v>
      </c>
      <c r="AH14" s="58">
        <f t="shared" ref="AH14:AH34" si="9">IF(ISBLANK(AG14),"-",AG14-AG13)</f>
        <v>662</v>
      </c>
      <c r="AI14" s="59">
        <f t="shared" si="8"/>
        <v>181.71836398572606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7350183</v>
      </c>
      <c r="AQ14" s="173">
        <f t="shared" si="1"/>
        <v>1095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18</v>
      </c>
      <c r="E15" s="47">
        <f t="shared" si="2"/>
        <v>12.67605633802817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95</v>
      </c>
      <c r="P15" s="52">
        <v>105</v>
      </c>
      <c r="Q15" s="52">
        <v>18261055</v>
      </c>
      <c r="R15" s="53">
        <f t="shared" si="5"/>
        <v>3901</v>
      </c>
      <c r="S15" s="54">
        <f t="shared" si="6"/>
        <v>93.623999999999995</v>
      </c>
      <c r="T15" s="54">
        <f t="shared" si="7"/>
        <v>3.9009999999999998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850</v>
      </c>
      <c r="AA15" s="173">
        <v>0</v>
      </c>
      <c r="AB15" s="173">
        <v>1058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33277423</v>
      </c>
      <c r="AH15" s="58">
        <f t="shared" si="9"/>
        <v>531</v>
      </c>
      <c r="AI15" s="59">
        <f t="shared" si="8"/>
        <v>136.1189438605486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7350183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15</v>
      </c>
      <c r="E16" s="47">
        <f t="shared" si="2"/>
        <v>10.563380281690142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117</v>
      </c>
      <c r="P16" s="52">
        <v>113</v>
      </c>
      <c r="Q16" s="52">
        <v>18265155</v>
      </c>
      <c r="R16" s="53">
        <f t="shared" si="5"/>
        <v>4100</v>
      </c>
      <c r="S16" s="54">
        <f t="shared" si="6"/>
        <v>98.4</v>
      </c>
      <c r="T16" s="54">
        <f t="shared" si="7"/>
        <v>4.0999999999999996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1046</v>
      </c>
      <c r="AA16" s="173">
        <v>0</v>
      </c>
      <c r="AB16" s="173">
        <v>1059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33278030</v>
      </c>
      <c r="AH16" s="58">
        <f t="shared" si="9"/>
        <v>607</v>
      </c>
      <c r="AI16" s="59">
        <f t="shared" si="8"/>
        <v>148.04878048780489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7350183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9</v>
      </c>
      <c r="E17" s="47">
        <f t="shared" si="2"/>
        <v>6.3380281690140849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141</v>
      </c>
      <c r="P17" s="52">
        <v>145</v>
      </c>
      <c r="Q17" s="52">
        <v>18271005</v>
      </c>
      <c r="R17" s="53">
        <f t="shared" si="5"/>
        <v>5850</v>
      </c>
      <c r="S17" s="54">
        <f t="shared" si="6"/>
        <v>140.4</v>
      </c>
      <c r="T17" s="54">
        <f t="shared" si="7"/>
        <v>5.85</v>
      </c>
      <c r="U17" s="55">
        <v>9.5</v>
      </c>
      <c r="V17" s="55">
        <f t="shared" si="0"/>
        <v>9.5</v>
      </c>
      <c r="W17" s="174" t="s">
        <v>147</v>
      </c>
      <c r="X17" s="173">
        <v>0</v>
      </c>
      <c r="Y17" s="173">
        <v>985</v>
      </c>
      <c r="Z17" s="173">
        <v>1195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33279302</v>
      </c>
      <c r="AH17" s="58">
        <f t="shared" si="9"/>
        <v>1272</v>
      </c>
      <c r="AI17" s="59">
        <f t="shared" si="8"/>
        <v>217.43589743589746</v>
      </c>
      <c r="AJ17" s="170">
        <v>0</v>
      </c>
      <c r="AK17" s="170">
        <v>1</v>
      </c>
      <c r="AL17" s="170">
        <v>1</v>
      </c>
      <c r="AM17" s="170">
        <v>1</v>
      </c>
      <c r="AN17" s="170">
        <v>1</v>
      </c>
      <c r="AO17" s="170">
        <v>0</v>
      </c>
      <c r="AP17" s="224">
        <v>7350183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135</v>
      </c>
      <c r="P18" s="52">
        <v>146</v>
      </c>
      <c r="Q18" s="52">
        <v>18277111</v>
      </c>
      <c r="R18" s="53">
        <f t="shared" si="5"/>
        <v>6106</v>
      </c>
      <c r="S18" s="54">
        <f t="shared" si="6"/>
        <v>146.54400000000001</v>
      </c>
      <c r="T18" s="54">
        <f t="shared" si="7"/>
        <v>6.1059999999999999</v>
      </c>
      <c r="U18" s="55">
        <v>9</v>
      </c>
      <c r="V18" s="217">
        <f t="shared" si="0"/>
        <v>9</v>
      </c>
      <c r="W18" s="229" t="s">
        <v>147</v>
      </c>
      <c r="X18" s="173">
        <v>0</v>
      </c>
      <c r="Y18" s="173">
        <v>1065</v>
      </c>
      <c r="Z18" s="224">
        <v>1195</v>
      </c>
      <c r="AA18" s="224">
        <v>1185</v>
      </c>
      <c r="AB18" s="224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33280666</v>
      </c>
      <c r="AH18" s="58">
        <f t="shared" si="9"/>
        <v>1364</v>
      </c>
      <c r="AI18" s="59">
        <f t="shared" si="8"/>
        <v>223.38683262364887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7350183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134</v>
      </c>
      <c r="P19" s="52">
        <v>145</v>
      </c>
      <c r="Q19" s="52">
        <v>18283276</v>
      </c>
      <c r="R19" s="53">
        <f t="shared" si="5"/>
        <v>6165</v>
      </c>
      <c r="S19" s="54">
        <f t="shared" si="6"/>
        <v>147.96</v>
      </c>
      <c r="T19" s="54">
        <f t="shared" si="7"/>
        <v>6.165</v>
      </c>
      <c r="U19" s="55">
        <v>8.1999999999999993</v>
      </c>
      <c r="V19" s="217">
        <f t="shared" si="0"/>
        <v>8.1999999999999993</v>
      </c>
      <c r="W19" s="229" t="s">
        <v>147</v>
      </c>
      <c r="X19" s="173">
        <v>0</v>
      </c>
      <c r="Y19" s="173">
        <v>1094</v>
      </c>
      <c r="Z19" s="224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33282062</v>
      </c>
      <c r="AH19" s="58">
        <f t="shared" si="9"/>
        <v>1396</v>
      </c>
      <c r="AI19" s="59">
        <f t="shared" si="8"/>
        <v>226.43957826439578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7350183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133</v>
      </c>
      <c r="P20" s="52">
        <v>144</v>
      </c>
      <c r="Q20" s="52">
        <v>18289447</v>
      </c>
      <c r="R20" s="53">
        <f t="shared" si="5"/>
        <v>6171</v>
      </c>
      <c r="S20" s="54">
        <f t="shared" si="6"/>
        <v>148.10400000000001</v>
      </c>
      <c r="T20" s="54">
        <f t="shared" si="7"/>
        <v>6.1710000000000003</v>
      </c>
      <c r="U20" s="55">
        <v>7.4</v>
      </c>
      <c r="V20" s="217">
        <f t="shared" si="0"/>
        <v>7.4</v>
      </c>
      <c r="W20" s="229" t="s">
        <v>147</v>
      </c>
      <c r="X20" s="173">
        <v>0</v>
      </c>
      <c r="Y20" s="173">
        <v>1103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33283482</v>
      </c>
      <c r="AH20" s="58">
        <f t="shared" si="9"/>
        <v>1420</v>
      </c>
      <c r="AI20" s="59">
        <f t="shared" si="8"/>
        <v>230.10857235456166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7350183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133</v>
      </c>
      <c r="P21" s="52">
        <v>143</v>
      </c>
      <c r="Q21" s="52">
        <v>18295604</v>
      </c>
      <c r="R21" s="53">
        <f>Q21-Q20</f>
        <v>6157</v>
      </c>
      <c r="S21" s="54">
        <f t="shared" si="6"/>
        <v>147.768</v>
      </c>
      <c r="T21" s="54">
        <f t="shared" si="7"/>
        <v>6.157</v>
      </c>
      <c r="U21" s="55">
        <v>6.6</v>
      </c>
      <c r="V21" s="217">
        <f t="shared" si="0"/>
        <v>6.6</v>
      </c>
      <c r="W21" s="229" t="s">
        <v>147</v>
      </c>
      <c r="X21" s="173">
        <v>0</v>
      </c>
      <c r="Y21" s="173">
        <v>1053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33284894</v>
      </c>
      <c r="AH21" s="58">
        <f t="shared" si="9"/>
        <v>1412</v>
      </c>
      <c r="AI21" s="59">
        <f t="shared" si="8"/>
        <v>229.33246711060582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7350183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6</v>
      </c>
      <c r="E22" s="47">
        <f t="shared" si="2"/>
        <v>4.2253521126760569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127</v>
      </c>
      <c r="P22" s="52">
        <v>146</v>
      </c>
      <c r="Q22" s="52">
        <v>18301669</v>
      </c>
      <c r="R22" s="53">
        <f t="shared" si="5"/>
        <v>6065</v>
      </c>
      <c r="S22" s="54">
        <f t="shared" si="6"/>
        <v>145.56</v>
      </c>
      <c r="T22" s="54">
        <f t="shared" si="7"/>
        <v>6.0650000000000004</v>
      </c>
      <c r="U22" s="55">
        <v>5.9</v>
      </c>
      <c r="V22" s="55">
        <f t="shared" si="0"/>
        <v>5.9</v>
      </c>
      <c r="W22" s="229" t="s">
        <v>147</v>
      </c>
      <c r="X22" s="173">
        <v>0</v>
      </c>
      <c r="Y22" s="173">
        <v>1163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33286278</v>
      </c>
      <c r="AH22" s="58">
        <f t="shared" si="9"/>
        <v>1384</v>
      </c>
      <c r="AI22" s="59">
        <f t="shared" si="8"/>
        <v>228.19455894476502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7350183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5</v>
      </c>
      <c r="E23" s="47">
        <f t="shared" si="2"/>
        <v>3.5211267605633805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133</v>
      </c>
      <c r="P23" s="52">
        <v>145</v>
      </c>
      <c r="Q23" s="52">
        <v>18307686</v>
      </c>
      <c r="R23" s="53">
        <f t="shared" si="5"/>
        <v>6017</v>
      </c>
      <c r="S23" s="54">
        <f t="shared" si="6"/>
        <v>144.40799999999999</v>
      </c>
      <c r="T23" s="54">
        <f t="shared" si="7"/>
        <v>6.0170000000000003</v>
      </c>
      <c r="U23" s="55">
        <v>5.2</v>
      </c>
      <c r="V23" s="55">
        <f t="shared" si="0"/>
        <v>5.2</v>
      </c>
      <c r="W23" s="229" t="s">
        <v>147</v>
      </c>
      <c r="X23" s="173">
        <v>0</v>
      </c>
      <c r="Y23" s="173">
        <v>1065</v>
      </c>
      <c r="Z23" s="224">
        <v>1195</v>
      </c>
      <c r="AA23" s="224">
        <v>1185</v>
      </c>
      <c r="AB23" s="224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33287660</v>
      </c>
      <c r="AH23" s="58">
        <f t="shared" si="9"/>
        <v>1382</v>
      </c>
      <c r="AI23" s="59">
        <f t="shared" si="8"/>
        <v>229.68256606282199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7350183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6</v>
      </c>
      <c r="E24" s="47">
        <f t="shared" si="2"/>
        <v>4.2253521126760569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136</v>
      </c>
      <c r="P24" s="52">
        <v>138</v>
      </c>
      <c r="Q24" s="52">
        <v>18313546</v>
      </c>
      <c r="R24" s="53">
        <f t="shared" si="5"/>
        <v>5860</v>
      </c>
      <c r="S24" s="54">
        <f t="shared" si="6"/>
        <v>140.63999999999999</v>
      </c>
      <c r="T24" s="54">
        <f t="shared" si="7"/>
        <v>5.86</v>
      </c>
      <c r="U24" s="55">
        <v>4.8</v>
      </c>
      <c r="V24" s="55">
        <f t="shared" si="0"/>
        <v>4.8</v>
      </c>
      <c r="W24" s="229" t="s">
        <v>147</v>
      </c>
      <c r="X24" s="173">
        <v>0</v>
      </c>
      <c r="Y24" s="173">
        <v>1018</v>
      </c>
      <c r="Z24" s="224">
        <v>1195</v>
      </c>
      <c r="AA24" s="224">
        <v>1185</v>
      </c>
      <c r="AB24" s="224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33289010</v>
      </c>
      <c r="AH24" s="58">
        <f t="shared" si="9"/>
        <v>1350</v>
      </c>
      <c r="AI24" s="59">
        <f t="shared" si="8"/>
        <v>230.37542662116039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7350183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216">
        <v>6</v>
      </c>
      <c r="E25" s="47">
        <f t="shared" si="2"/>
        <v>4.2253521126760569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135</v>
      </c>
      <c r="P25" s="52">
        <v>137</v>
      </c>
      <c r="Q25" s="52">
        <v>18319245</v>
      </c>
      <c r="R25" s="53">
        <f t="shared" si="5"/>
        <v>5699</v>
      </c>
      <c r="S25" s="54">
        <f t="shared" si="6"/>
        <v>136.77600000000001</v>
      </c>
      <c r="T25" s="54">
        <f t="shared" si="7"/>
        <v>5.6989999999999998</v>
      </c>
      <c r="U25" s="55">
        <v>4.5999999999999996</v>
      </c>
      <c r="V25" s="55">
        <f t="shared" si="0"/>
        <v>4.5999999999999996</v>
      </c>
      <c r="W25" s="229" t="s">
        <v>147</v>
      </c>
      <c r="X25" s="173">
        <v>0</v>
      </c>
      <c r="Y25" s="173">
        <v>1007</v>
      </c>
      <c r="Z25" s="224">
        <v>1195</v>
      </c>
      <c r="AA25" s="224">
        <v>1185</v>
      </c>
      <c r="AB25" s="224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33290324</v>
      </c>
      <c r="AH25" s="58">
        <f t="shared" si="9"/>
        <v>1314</v>
      </c>
      <c r="AI25" s="59">
        <f t="shared" si="8"/>
        <v>230.56676609931569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7350183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216">
        <v>6</v>
      </c>
      <c r="E26" s="47">
        <f t="shared" si="2"/>
        <v>4.2253521126760569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134</v>
      </c>
      <c r="P26" s="52">
        <v>134</v>
      </c>
      <c r="Q26" s="52">
        <v>18324960</v>
      </c>
      <c r="R26" s="53">
        <f t="shared" si="5"/>
        <v>5715</v>
      </c>
      <c r="S26" s="54">
        <f t="shared" si="6"/>
        <v>137.16</v>
      </c>
      <c r="T26" s="54">
        <f t="shared" si="7"/>
        <v>5.7149999999999999</v>
      </c>
      <c r="U26" s="55">
        <v>4.4000000000000004</v>
      </c>
      <c r="V26" s="55">
        <f t="shared" si="0"/>
        <v>4.4000000000000004</v>
      </c>
      <c r="W26" s="229" t="s">
        <v>147</v>
      </c>
      <c r="X26" s="173">
        <v>0</v>
      </c>
      <c r="Y26" s="173">
        <v>1021</v>
      </c>
      <c r="Z26" s="224">
        <v>1195</v>
      </c>
      <c r="AA26" s="224">
        <v>1185</v>
      </c>
      <c r="AB26" s="224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33291652</v>
      </c>
      <c r="AH26" s="58">
        <f t="shared" si="9"/>
        <v>1328</v>
      </c>
      <c r="AI26" s="59">
        <f t="shared" si="8"/>
        <v>232.37095363079615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7350183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130</v>
      </c>
      <c r="P27" s="52">
        <v>135</v>
      </c>
      <c r="Q27" s="52">
        <v>18330519</v>
      </c>
      <c r="R27" s="53">
        <f t="shared" si="5"/>
        <v>5559</v>
      </c>
      <c r="S27" s="54">
        <f t="shared" si="6"/>
        <v>133.416</v>
      </c>
      <c r="T27" s="54">
        <f t="shared" si="7"/>
        <v>5.5590000000000002</v>
      </c>
      <c r="U27" s="55">
        <v>4</v>
      </c>
      <c r="V27" s="55">
        <f t="shared" si="0"/>
        <v>4</v>
      </c>
      <c r="W27" s="229" t="s">
        <v>147</v>
      </c>
      <c r="X27" s="173">
        <v>0</v>
      </c>
      <c r="Y27" s="173">
        <v>1075</v>
      </c>
      <c r="Z27" s="224">
        <v>1195</v>
      </c>
      <c r="AA27" s="224">
        <v>1185</v>
      </c>
      <c r="AB27" s="224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33292968</v>
      </c>
      <c r="AH27" s="58">
        <f t="shared" si="9"/>
        <v>1316</v>
      </c>
      <c r="AI27" s="59">
        <f t="shared" si="8"/>
        <v>236.73322540025183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7350183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130</v>
      </c>
      <c r="P28" s="52">
        <v>136</v>
      </c>
      <c r="Q28" s="52">
        <v>18336148</v>
      </c>
      <c r="R28" s="53">
        <f t="shared" si="5"/>
        <v>5629</v>
      </c>
      <c r="S28" s="54">
        <f t="shared" si="6"/>
        <v>135.096</v>
      </c>
      <c r="T28" s="54">
        <f t="shared" si="7"/>
        <v>5.6289999999999996</v>
      </c>
      <c r="U28" s="55">
        <v>3.7</v>
      </c>
      <c r="V28" s="55">
        <f t="shared" si="0"/>
        <v>3.7</v>
      </c>
      <c r="W28" s="229" t="s">
        <v>147</v>
      </c>
      <c r="X28" s="173">
        <v>0</v>
      </c>
      <c r="Y28" s="173">
        <v>1005</v>
      </c>
      <c r="Z28" s="173">
        <v>1176</v>
      </c>
      <c r="AA28" s="173">
        <v>1185</v>
      </c>
      <c r="AB28" s="173">
        <v>1180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33294258</v>
      </c>
      <c r="AH28" s="58">
        <f t="shared" si="9"/>
        <v>1290</v>
      </c>
      <c r="AI28" s="59">
        <f t="shared" si="8"/>
        <v>229.17036773849708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7350183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5</v>
      </c>
      <c r="E29" s="47">
        <f t="shared" si="2"/>
        <v>3.5211267605633805</v>
      </c>
      <c r="F29" s="223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132</v>
      </c>
      <c r="P29" s="52">
        <v>131</v>
      </c>
      <c r="Q29" s="52">
        <v>18341602</v>
      </c>
      <c r="R29" s="53">
        <f t="shared" si="5"/>
        <v>5454</v>
      </c>
      <c r="S29" s="54">
        <f t="shared" si="6"/>
        <v>130.89599999999999</v>
      </c>
      <c r="T29" s="54">
        <f t="shared" si="7"/>
        <v>5.4539999999999997</v>
      </c>
      <c r="U29" s="55">
        <v>3.6</v>
      </c>
      <c r="V29" s="55">
        <f t="shared" si="0"/>
        <v>3.6</v>
      </c>
      <c r="W29" s="229" t="s">
        <v>147</v>
      </c>
      <c r="X29" s="173">
        <v>0</v>
      </c>
      <c r="Y29" s="173">
        <v>995</v>
      </c>
      <c r="Z29" s="173">
        <v>1164</v>
      </c>
      <c r="AA29" s="224">
        <v>1185</v>
      </c>
      <c r="AB29" s="173">
        <v>1169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33295514</v>
      </c>
      <c r="AH29" s="58">
        <f t="shared" si="9"/>
        <v>1256</v>
      </c>
      <c r="AI29" s="59">
        <f t="shared" si="8"/>
        <v>230.28969563623031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7350183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7</v>
      </c>
      <c r="E30" s="47">
        <f t="shared" si="2"/>
        <v>4.9295774647887329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127</v>
      </c>
      <c r="P30" s="52">
        <v>128</v>
      </c>
      <c r="Q30" s="52">
        <v>18346895</v>
      </c>
      <c r="R30" s="53">
        <f t="shared" si="5"/>
        <v>5293</v>
      </c>
      <c r="S30" s="54">
        <f t="shared" si="6"/>
        <v>127.032</v>
      </c>
      <c r="T30" s="54">
        <f t="shared" si="7"/>
        <v>5.2930000000000001</v>
      </c>
      <c r="U30" s="55">
        <v>3.5</v>
      </c>
      <c r="V30" s="55">
        <f t="shared" si="0"/>
        <v>3.5</v>
      </c>
      <c r="W30" s="229" t="s">
        <v>147</v>
      </c>
      <c r="X30" s="173">
        <v>0</v>
      </c>
      <c r="Y30" s="173">
        <v>935</v>
      </c>
      <c r="Z30" s="173">
        <v>1114</v>
      </c>
      <c r="AA30" s="173">
        <v>1185</v>
      </c>
      <c r="AB30" s="173">
        <v>1119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33296686</v>
      </c>
      <c r="AH30" s="58">
        <f t="shared" si="9"/>
        <v>1172</v>
      </c>
      <c r="AI30" s="59">
        <f t="shared" si="8"/>
        <v>221.42452295484603</v>
      </c>
      <c r="AJ30" s="170">
        <v>0</v>
      </c>
      <c r="AK30" s="219">
        <v>1</v>
      </c>
      <c r="AL30" s="219">
        <v>1</v>
      </c>
      <c r="AM30" s="219">
        <v>1</v>
      </c>
      <c r="AN30" s="219">
        <v>1</v>
      </c>
      <c r="AO30" s="219">
        <v>0</v>
      </c>
      <c r="AP30" s="224">
        <v>7350183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223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117</v>
      </c>
      <c r="P31" s="52">
        <v>120</v>
      </c>
      <c r="Q31" s="52">
        <v>18352066</v>
      </c>
      <c r="R31" s="53">
        <f t="shared" si="5"/>
        <v>5171</v>
      </c>
      <c r="S31" s="54">
        <f t="shared" si="6"/>
        <v>124.104</v>
      </c>
      <c r="T31" s="54">
        <f t="shared" si="7"/>
        <v>5.1710000000000003</v>
      </c>
      <c r="U31" s="55">
        <v>3.1</v>
      </c>
      <c r="V31" s="55">
        <f t="shared" si="0"/>
        <v>3.1</v>
      </c>
      <c r="W31" s="229" t="s">
        <v>149</v>
      </c>
      <c r="X31" s="173">
        <v>0</v>
      </c>
      <c r="Y31" s="173">
        <v>1016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33297716</v>
      </c>
      <c r="AH31" s="58">
        <f t="shared" si="9"/>
        <v>1030</v>
      </c>
      <c r="AI31" s="59">
        <f t="shared" si="8"/>
        <v>199.18777799265132</v>
      </c>
      <c r="AJ31" s="170">
        <v>0</v>
      </c>
      <c r="AK31" s="219">
        <v>1</v>
      </c>
      <c r="AL31" s="219">
        <v>1</v>
      </c>
      <c r="AM31" s="170">
        <v>0</v>
      </c>
      <c r="AN31" s="219">
        <v>1</v>
      </c>
      <c r="AO31" s="219">
        <v>0</v>
      </c>
      <c r="AP31" s="224">
        <v>7350183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13</v>
      </c>
      <c r="E32" s="47">
        <f t="shared" si="2"/>
        <v>9.1549295774647899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112</v>
      </c>
      <c r="P32" s="52">
        <v>119</v>
      </c>
      <c r="Q32" s="52">
        <v>18357042</v>
      </c>
      <c r="R32" s="53">
        <f>Q32-Q31</f>
        <v>4976</v>
      </c>
      <c r="S32" s="54">
        <f t="shared" si="6"/>
        <v>119.42400000000001</v>
      </c>
      <c r="T32" s="54">
        <f t="shared" si="7"/>
        <v>4.976</v>
      </c>
      <c r="U32" s="55">
        <v>2.8</v>
      </c>
      <c r="V32" s="55">
        <f t="shared" si="0"/>
        <v>2.8</v>
      </c>
      <c r="W32" s="229" t="s">
        <v>149</v>
      </c>
      <c r="X32" s="173">
        <v>0</v>
      </c>
      <c r="Y32" s="173">
        <v>1031</v>
      </c>
      <c r="Z32" s="173">
        <v>1165</v>
      </c>
      <c r="AA32" s="173">
        <v>0</v>
      </c>
      <c r="AB32" s="173">
        <v>1170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33298694</v>
      </c>
      <c r="AH32" s="58">
        <f t="shared" si="9"/>
        <v>978</v>
      </c>
      <c r="AI32" s="59">
        <f t="shared" si="8"/>
        <v>196.54340836012861</v>
      </c>
      <c r="AJ32" s="170">
        <v>0</v>
      </c>
      <c r="AK32" s="219">
        <v>1</v>
      </c>
      <c r="AL32" s="219">
        <v>1</v>
      </c>
      <c r="AM32" s="219">
        <v>0</v>
      </c>
      <c r="AN32" s="219">
        <v>1</v>
      </c>
      <c r="AO32" s="219">
        <v>0</v>
      </c>
      <c r="AP32" s="224">
        <v>7350183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9</v>
      </c>
      <c r="E33" s="47">
        <f t="shared" si="2"/>
        <v>6.3380281690140849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123</v>
      </c>
      <c r="P33" s="52">
        <v>101</v>
      </c>
      <c r="Q33" s="52">
        <v>18361404</v>
      </c>
      <c r="R33" s="53">
        <f t="shared" si="5"/>
        <v>4362</v>
      </c>
      <c r="S33" s="54">
        <f t="shared" si="6"/>
        <v>104.688</v>
      </c>
      <c r="T33" s="54">
        <f t="shared" si="7"/>
        <v>4.3620000000000001</v>
      </c>
      <c r="U33" s="55">
        <v>3.5</v>
      </c>
      <c r="V33" s="55">
        <f t="shared" si="0"/>
        <v>3.5</v>
      </c>
      <c r="W33" s="174" t="s">
        <v>130</v>
      </c>
      <c r="X33" s="173">
        <v>0</v>
      </c>
      <c r="Y33" s="173">
        <v>0</v>
      </c>
      <c r="Z33" s="173">
        <v>1082</v>
      </c>
      <c r="AA33" s="173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33299450</v>
      </c>
      <c r="AH33" s="58">
        <f t="shared" si="9"/>
        <v>756</v>
      </c>
      <c r="AI33" s="59">
        <f t="shared" si="8"/>
        <v>173.3149931224209</v>
      </c>
      <c r="AJ33" s="170">
        <v>0</v>
      </c>
      <c r="AK33" s="170">
        <v>0</v>
      </c>
      <c r="AL33" s="219">
        <v>1</v>
      </c>
      <c r="AM33" s="219">
        <v>0</v>
      </c>
      <c r="AN33" s="219">
        <v>1</v>
      </c>
      <c r="AO33" s="170">
        <v>0.35</v>
      </c>
      <c r="AP33" s="173">
        <v>7350985</v>
      </c>
      <c r="AQ33" s="173">
        <f t="shared" si="1"/>
        <v>802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11</v>
      </c>
      <c r="E34" s="47">
        <f t="shared" si="2"/>
        <v>7.746478873239437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113</v>
      </c>
      <c r="P34" s="52">
        <v>88</v>
      </c>
      <c r="Q34" s="52">
        <v>18365300</v>
      </c>
      <c r="R34" s="53">
        <f t="shared" si="5"/>
        <v>3896</v>
      </c>
      <c r="S34" s="54">
        <f t="shared" si="6"/>
        <v>93.504000000000005</v>
      </c>
      <c r="T34" s="54">
        <f t="shared" si="7"/>
        <v>3.8959999999999999</v>
      </c>
      <c r="U34" s="55">
        <v>4.5999999999999996</v>
      </c>
      <c r="V34" s="55">
        <f t="shared" si="0"/>
        <v>4.5999999999999996</v>
      </c>
      <c r="W34" s="174" t="s">
        <v>130</v>
      </c>
      <c r="X34" s="173">
        <v>0</v>
      </c>
      <c r="Y34" s="173">
        <v>0</v>
      </c>
      <c r="Z34" s="173">
        <v>1006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33300122</v>
      </c>
      <c r="AH34" s="58">
        <f t="shared" si="9"/>
        <v>672</v>
      </c>
      <c r="AI34" s="59">
        <f t="shared" si="8"/>
        <v>172.48459958932239</v>
      </c>
      <c r="AJ34" s="170">
        <v>0</v>
      </c>
      <c r="AK34" s="170">
        <v>0</v>
      </c>
      <c r="AL34" s="219">
        <v>1</v>
      </c>
      <c r="AM34" s="219">
        <v>0</v>
      </c>
      <c r="AN34" s="219">
        <v>1</v>
      </c>
      <c r="AO34" s="170">
        <v>0.35</v>
      </c>
      <c r="AP34" s="173">
        <v>7351838</v>
      </c>
      <c r="AQ34" s="173">
        <f t="shared" si="1"/>
        <v>853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123.5</v>
      </c>
      <c r="Q35" s="80">
        <f>Q34-Q10</f>
        <v>122663</v>
      </c>
      <c r="R35" s="81">
        <f>SUM(R11:R34)</f>
        <v>122663</v>
      </c>
      <c r="S35" s="82">
        <f>AVERAGE(S11:S34)</f>
        <v>122.66300000000001</v>
      </c>
      <c r="T35" s="82">
        <f>SUM(T11:T34)</f>
        <v>122.663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25574</v>
      </c>
      <c r="AH35" s="88">
        <f>SUM(AH11:AH34)</f>
        <v>25574</v>
      </c>
      <c r="AI35" s="89">
        <f>$AH$35/$T35</f>
        <v>208.4899276880559</v>
      </c>
      <c r="AJ35" s="86"/>
      <c r="AK35" s="90"/>
      <c r="AL35" s="90"/>
      <c r="AM35" s="90"/>
      <c r="AN35" s="91"/>
      <c r="AO35" s="92"/>
      <c r="AP35" s="93">
        <f>AP34-AP10</f>
        <v>5848</v>
      </c>
      <c r="AQ35" s="94">
        <f>SUM(AQ11:AQ34)</f>
        <v>5848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257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8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4" t="s">
        <v>126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258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s="215" customFormat="1" x14ac:dyDescent="0.25">
      <c r="B47" s="237" t="s">
        <v>231</v>
      </c>
      <c r="C47" s="230"/>
      <c r="D47" s="230"/>
      <c r="E47" s="230"/>
      <c r="F47" s="230"/>
      <c r="G47" s="230"/>
      <c r="H47" s="230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4"/>
      <c r="T47" s="233"/>
      <c r="U47" s="233"/>
      <c r="V47" s="233"/>
      <c r="W47" s="226"/>
      <c r="X47" s="226"/>
      <c r="Y47" s="226"/>
      <c r="Z47" s="226"/>
      <c r="AA47" s="226"/>
      <c r="AB47" s="226"/>
      <c r="AC47" s="226"/>
      <c r="AD47" s="226"/>
      <c r="AE47" s="226"/>
      <c r="AM47" s="227"/>
      <c r="AN47" s="227"/>
      <c r="AO47" s="227"/>
      <c r="AP47" s="227"/>
      <c r="AQ47" s="227"/>
      <c r="AR47" s="227"/>
      <c r="AS47" s="228"/>
      <c r="AT47" s="222"/>
      <c r="AU47" s="222"/>
      <c r="AV47" s="225"/>
    </row>
    <row r="48" spans="2:51" s="215" customFormat="1" x14ac:dyDescent="0.25">
      <c r="B48" s="237" t="s">
        <v>260</v>
      </c>
      <c r="C48" s="230"/>
      <c r="D48" s="230"/>
      <c r="E48" s="230"/>
      <c r="F48" s="230"/>
      <c r="G48" s="230"/>
      <c r="H48" s="230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4"/>
      <c r="T48" s="233"/>
      <c r="U48" s="233"/>
      <c r="V48" s="233"/>
      <c r="W48" s="226"/>
      <c r="X48" s="226"/>
      <c r="Y48" s="226"/>
      <c r="Z48" s="226"/>
      <c r="AA48" s="226"/>
      <c r="AB48" s="226"/>
      <c r="AC48" s="226"/>
      <c r="AD48" s="226"/>
      <c r="AE48" s="226"/>
      <c r="AM48" s="227"/>
      <c r="AN48" s="227"/>
      <c r="AO48" s="227"/>
      <c r="AP48" s="227"/>
      <c r="AQ48" s="227"/>
      <c r="AR48" s="227"/>
      <c r="AS48" s="228"/>
      <c r="AT48" s="222"/>
      <c r="AU48" s="222"/>
      <c r="AV48" s="225"/>
    </row>
    <row r="49" spans="2:51" s="215" customFormat="1" x14ac:dyDescent="0.25">
      <c r="B49" s="237" t="s">
        <v>261</v>
      </c>
      <c r="C49" s="230"/>
      <c r="D49" s="230"/>
      <c r="E49" s="230"/>
      <c r="F49" s="230"/>
      <c r="G49" s="230"/>
      <c r="H49" s="230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4"/>
      <c r="T49" s="233"/>
      <c r="U49" s="233"/>
      <c r="V49" s="233"/>
      <c r="W49" s="226"/>
      <c r="X49" s="226"/>
      <c r="Y49" s="226"/>
      <c r="Z49" s="226"/>
      <c r="AA49" s="226"/>
      <c r="AB49" s="226"/>
      <c r="AC49" s="226"/>
      <c r="AD49" s="226"/>
      <c r="AE49" s="226"/>
      <c r="AM49" s="227"/>
      <c r="AN49" s="227"/>
      <c r="AO49" s="227"/>
      <c r="AP49" s="227"/>
      <c r="AQ49" s="227"/>
      <c r="AR49" s="227"/>
      <c r="AS49" s="228"/>
      <c r="AT49" s="222"/>
      <c r="AU49" s="222"/>
      <c r="AV49" s="225"/>
    </row>
    <row r="50" spans="2:51" x14ac:dyDescent="0.25">
      <c r="B50" s="188" t="s">
        <v>259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7" t="s">
        <v>262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5" t="s">
        <v>133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5" t="s">
        <v>134</v>
      </c>
      <c r="C54" s="190"/>
      <c r="D54" s="190"/>
      <c r="E54" s="190"/>
      <c r="F54" s="190"/>
      <c r="G54" s="190"/>
      <c r="H54" s="190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2" t="s">
        <v>158</v>
      </c>
      <c r="C55" s="190"/>
      <c r="D55" s="190"/>
      <c r="E55" s="190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7" t="s">
        <v>263</v>
      </c>
      <c r="C56" s="230"/>
      <c r="D56" s="230"/>
      <c r="E56" s="230"/>
      <c r="F56" s="230"/>
      <c r="G56" s="230"/>
      <c r="H56" s="23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25"/>
      <c r="V56" s="12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5" t="s">
        <v>152</v>
      </c>
      <c r="C57" s="235"/>
      <c r="D57" s="230"/>
      <c r="E57" s="221"/>
      <c r="F57" s="230"/>
      <c r="G57" s="230"/>
      <c r="H57" s="230"/>
      <c r="I57" s="230"/>
      <c r="J57" s="231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91" t="s">
        <v>127</v>
      </c>
      <c r="C58" s="232"/>
      <c r="D58" s="230"/>
      <c r="E58" s="221"/>
      <c r="F58" s="230"/>
      <c r="G58" s="230"/>
      <c r="H58" s="230"/>
      <c r="I58" s="230"/>
      <c r="J58" s="231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6" t="s">
        <v>153</v>
      </c>
      <c r="C59" s="232"/>
      <c r="D59" s="230"/>
      <c r="E59" s="230"/>
      <c r="F59" s="230"/>
      <c r="G59" s="230"/>
      <c r="H59" s="230"/>
      <c r="I59" s="230"/>
      <c r="J59" s="231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236" t="s">
        <v>128</v>
      </c>
      <c r="C60" s="232"/>
      <c r="D60" s="230"/>
      <c r="E60" s="221"/>
      <c r="F60" s="230"/>
      <c r="G60" s="230"/>
      <c r="H60" s="230"/>
      <c r="I60" s="221"/>
      <c r="J60" s="231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9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4"/>
      <c r="D61" s="190"/>
      <c r="E61" s="190"/>
      <c r="F61" s="190"/>
      <c r="G61" s="190"/>
      <c r="H61" s="190"/>
      <c r="I61" s="171"/>
      <c r="J61" s="192"/>
      <c r="K61" s="192"/>
      <c r="L61" s="192"/>
      <c r="M61" s="192"/>
      <c r="N61" s="192"/>
      <c r="O61" s="192"/>
      <c r="P61" s="192"/>
      <c r="Q61" s="192"/>
      <c r="R61" s="192"/>
      <c r="S61" s="193"/>
      <c r="T61" s="193"/>
      <c r="U61" s="193"/>
      <c r="V61" s="193"/>
      <c r="W61" s="193"/>
      <c r="X61" s="193"/>
      <c r="Y61" s="193"/>
      <c r="Z61" s="106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12"/>
      <c r="AW61" s="183"/>
      <c r="AX61" s="183"/>
      <c r="AY61" s="183"/>
    </row>
    <row r="62" spans="2:51" x14ac:dyDescent="0.25">
      <c r="B62" s="185"/>
      <c r="C62" s="186"/>
      <c r="D62" s="190"/>
      <c r="E62" s="190"/>
      <c r="F62" s="190"/>
      <c r="G62" s="190"/>
      <c r="H62" s="190"/>
      <c r="I62" s="171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06"/>
      <c r="X62" s="106"/>
      <c r="Y62" s="106"/>
      <c r="Z62" s="113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12"/>
      <c r="AW62" s="183"/>
      <c r="AX62" s="183"/>
      <c r="AY62" s="183"/>
    </row>
    <row r="63" spans="2:51" x14ac:dyDescent="0.25">
      <c r="B63" s="185"/>
      <c r="C63" s="186"/>
      <c r="D63" s="171"/>
      <c r="E63" s="190"/>
      <c r="F63" s="190"/>
      <c r="G63" s="190"/>
      <c r="H63" s="190"/>
      <c r="I63" s="190"/>
      <c r="J63" s="193"/>
      <c r="K63" s="193"/>
      <c r="L63" s="193"/>
      <c r="M63" s="193"/>
      <c r="N63" s="193"/>
      <c r="O63" s="193"/>
      <c r="P63" s="193"/>
      <c r="Q63" s="193"/>
      <c r="R63" s="193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8"/>
      <c r="D64" s="171"/>
      <c r="E64" s="190"/>
      <c r="F64" s="190"/>
      <c r="G64" s="190"/>
      <c r="H64" s="190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90"/>
      <c r="E65" s="171"/>
      <c r="F65" s="190"/>
      <c r="G65" s="171"/>
      <c r="H65" s="171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4"/>
      <c r="D66" s="190"/>
      <c r="E66" s="171"/>
      <c r="F66" s="171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/>
      <c r="C67" s="184"/>
      <c r="D67" s="190"/>
      <c r="E67" s="190"/>
      <c r="F67" s="171"/>
      <c r="G67" s="190"/>
      <c r="H67" s="190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2"/>
      <c r="C68" s="193"/>
      <c r="D68" s="190"/>
      <c r="E68" s="190"/>
      <c r="F68" s="190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B69" s="2"/>
      <c r="C69" s="188"/>
      <c r="D69" s="193"/>
      <c r="E69" s="190"/>
      <c r="F69" s="190"/>
      <c r="G69" s="190"/>
      <c r="H69" s="190"/>
      <c r="I69" s="190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A70" s="113"/>
      <c r="B70" s="104"/>
      <c r="C70" s="184"/>
      <c r="D70" s="193"/>
      <c r="E70" s="190"/>
      <c r="F70" s="190"/>
      <c r="G70" s="190"/>
      <c r="H70" s="190"/>
      <c r="I70" s="114"/>
      <c r="J70" s="114"/>
      <c r="K70" s="114"/>
      <c r="L70" s="114"/>
      <c r="M70" s="114"/>
      <c r="N70" s="114"/>
      <c r="O70" s="115"/>
      <c r="P70" s="109"/>
      <c r="R70" s="112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04"/>
      <c r="C71" s="188"/>
      <c r="D71" s="190"/>
      <c r="E71" s="193"/>
      <c r="F71" s="190"/>
      <c r="G71" s="193"/>
      <c r="H71" s="193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04"/>
      <c r="C72" s="187"/>
      <c r="D72" s="190"/>
      <c r="E72" s="193"/>
      <c r="F72" s="193"/>
      <c r="G72" s="193"/>
      <c r="H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04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93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B75" s="193"/>
      <c r="I75" s="114"/>
      <c r="J75" s="114"/>
      <c r="K75" s="114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B76" s="104"/>
      <c r="I76" s="114"/>
      <c r="J76" s="114"/>
      <c r="K76" s="114"/>
      <c r="L76" s="114"/>
      <c r="M76" s="114"/>
      <c r="N76" s="114"/>
      <c r="O76" s="115"/>
      <c r="P76" s="109"/>
      <c r="R76" s="106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I77" s="114"/>
      <c r="J77" s="114"/>
      <c r="K77" s="114"/>
      <c r="L77" s="114"/>
      <c r="M77" s="114"/>
      <c r="N77" s="114"/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09"/>
      <c r="Q102" s="109"/>
      <c r="R102" s="109"/>
      <c r="S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17" spans="45:51" x14ac:dyDescent="0.25">
      <c r="AS117" s="183"/>
      <c r="AT117" s="183"/>
      <c r="AU117" s="183"/>
      <c r="AV117" s="183"/>
      <c r="AW117" s="183"/>
      <c r="AX117" s="183"/>
      <c r="AY117" s="183"/>
    </row>
  </sheetData>
  <protectedRanges>
    <protectedRange sqref="N61:R61 B76 S63:T69 B68:B73 S57:T60 N64:R69 T43 T55:T56" name="Range2_12_5_1_1"/>
    <protectedRange sqref="N10 L10 L6 D6 D8 AD8 AF8 O8:U8 AJ8:AR8 AF10 AR11:AR34 L24:N31 G23:G34 N12:N23 N32:N34 N11:AG11 E23:E34 E11:G22 O12:AG34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Q10" name="Range1_17_1_1_1"/>
    <protectedRange sqref="AG10" name="Range1_18_1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4:B75 J62:R63 D69:D70 I67:I68 Z60:Z61 S61:Y62 AA61:AU62 E71:E72 G71:H72 F72" name="Range2_2_1_10_1_1_1_2"/>
    <protectedRange sqref="C68" name="Range2_2_1_10_2_1_1_1"/>
    <protectedRange sqref="N57:R60 G67:H67 D65 F68 E67" name="Range2_12_1_6_1_1"/>
    <protectedRange sqref="D61 I63:I65 G68:H69 G61:H63 E68:E69 F69:F70 F62:F64 E61:E63 K57:M60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1" name="Range2_2_12_1_1_1_1_1"/>
    <protectedRange sqref="C62:C63" name="Range2_5_1_1_1"/>
    <protectedRange sqref="E65:E66 F66:F67 G65:H66 I61: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5:S56" name="Range2_12_2_1_1_1_2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J55:M55" name="Range2_2_12_1_4_3_1_1_1_3_3_1_1_3_1_1_1_1_1_1"/>
    <protectedRange sqref="T46:T54" name="Range2_12_5_1_1_3"/>
    <protectedRange sqref="T44:T45" name="Range2_12_5_1_1_2_2"/>
    <protectedRange sqref="S44:S54" name="Range2_12_4_1_1_1_4_2_2_2"/>
    <protectedRange sqref="Q44:R54" name="Range2_12_1_6_1_1_1_2_3_2_1_1_3"/>
    <protectedRange sqref="N44:P54" name="Range2_12_1_2_3_1_1_1_2_3_2_1_1_3"/>
    <protectedRange sqref="K44:M54" name="Range2_2_12_1_4_3_1_1_1_3_3_2_1_1_3"/>
    <protectedRange sqref="J44:J54" name="Range2_2_12_1_4_3_1_1_1_3_2_1_2_2"/>
    <protectedRange sqref="G46:H51" name="Range2_2_12_1_3_1_2_1_1_1_2_1_1_1_1_1_1_2_1_1"/>
    <protectedRange sqref="D46:E51" name="Range2_2_12_1_3_1_2_1_1_1_2_1_1_1_1_3_1_1_1_1"/>
    <protectedRange sqref="F46:F51" name="Range2_2_12_1_3_1_2_1_1_1_3_1_1_1_1_1_3_1_1_1_1"/>
    <protectedRange sqref="I46:I51" name="Range2_2_12_1_4_3_1_1_1_2_1_2_1_1_3_1_1_1_1_1_1"/>
    <protectedRange sqref="E44:H45" name="Range2_2_12_1_3_1_2_1_1_1_1_2_1_1_1_1_1_1"/>
    <protectedRange sqref="D44:D45" name="Range2_2_12_1_3_1_2_1_1_1_2_1_2_3_1_1_1_1"/>
    <protectedRange sqref="I44:I45" name="Range2_2_12_1_4_2_1_1_1_4_1_2_1_1_1_2_2_1"/>
    <protectedRange sqref="B65:B67" name="Range2_12_5_1_1_2"/>
    <protectedRange sqref="B64" name="Range2_12_5_1_1_2_1_4_1_1_1_2_1_1_1_1_1_1_1"/>
    <protectedRange sqref="B62:B63" name="Range2_12_5_1_1_2_1"/>
    <protectedRange sqref="B61" name="Range2_12_5_1_1_2_1_2_1"/>
    <protectedRange sqref="B44:B45 B47:B49 B52 B56" name="Range2_12_5_1_1_1_2_2_1_1_1_1_1_1_1_1_1"/>
    <protectedRange sqref="B46" name="Range2_12_5_1_1_1_3_1_1_1_1_1_1_1_1_1_1"/>
    <protectedRange sqref="I53" name="Range2_2_12_1_7_1_1_2_2"/>
    <protectedRange sqref="I52" name="Range2_2_12_1_4_3_1_1_1_3_3_1_1_3_1_1_1_1_1_1_2"/>
    <protectedRange sqref="E52:H52 E56:H56" name="Range2_2_12_1_3_1_2_1_1_1_1_2_1_1_1_1_1_1_2"/>
    <protectedRange sqref="D52 D56" name="Range2_2_12_1_3_1_2_1_1_1_2_1_2_3_1_1_1_1_1"/>
    <protectedRange sqref="G53:H53" name="Range2_2_12_1_3_1_2_1_1_1_2_1_1_1_1_1_1_2_1_1_1_1_1"/>
    <protectedRange sqref="D53:E53" name="Range2_2_12_1_3_1_2_1_1_1_2_1_1_1_1_3_1_1_1_1_1_2_1"/>
    <protectedRange sqref="F53" name="Range2_2_12_1_3_1_2_1_1_1_3_1_1_1_1_1_3_1_1_1_1_1_1_1"/>
    <protectedRange sqref="I55:I56" name="Range2_2_12_1_7_1_1_2_2_1"/>
    <protectedRange sqref="I54" name="Range2_2_12_1_4_3_1_1_1_3_3_1_1_3_1_1_1_1_1_1_2_1"/>
    <protectedRange sqref="E54:H54" name="Range2_2_12_1_3_1_2_1_1_1_1_2_1_1_1_1_1_1_2_1"/>
    <protectedRange sqref="D54" name="Range2_2_12_1_3_1_2_1_1_1_2_1_2_3_1_1_1_1_1_1"/>
    <protectedRange sqref="G55:H55" name="Range2_2_12_1_3_1_2_1_1_1_2_1_1_1_1_1_1_2_1_1_1_1_1_2"/>
    <protectedRange sqref="D55:E55" name="Range2_2_12_1_3_1_2_1_1_1_2_1_1_1_1_3_1_1_1_1_1_2_1_1"/>
    <protectedRange sqref="F55" name="Range2_2_12_1_3_1_2_1_1_1_3_1_1_1_1_1_3_1_1_1_1_1_1_1_1"/>
    <protectedRange sqref="J60" name="Range2_2_12_2_1_1_1"/>
    <protectedRange sqref="I58:J59 J57" name="Range2_2_12_1_7_1_1_2"/>
    <protectedRange sqref="I60" name="Range2_2_1_1_1_1_1"/>
    <protectedRange sqref="I57" name="Range2_2_12_1_7_1_1_2_2_1_1"/>
    <protectedRange sqref="D60" name="Range2_2_12_1_7_1_1_2_3"/>
    <protectedRange sqref="E60:H60" name="Range2_2_12_1_1_1_1_1_2"/>
    <protectedRange sqref="C60" name="Range2_1_4_2_1_1_1_1"/>
    <protectedRange sqref="F59:H59" name="Range2_2_12_1_1_1_1_1_1_1"/>
    <protectedRange sqref="D59:E59" name="Range2_2_12_1_7_1_1_2_1_1"/>
    <protectedRange sqref="C59" name="Range2_1_1_2_1_1_1_1"/>
    <protectedRange sqref="G58:H58" name="Range2_2_12_1_3_1_2_1_1_1_2_1_1_1_1_1_1_2_1_1_1_1_1_1_1_1_1"/>
    <protectedRange sqref="F58 G57:H57" name="Range2_2_12_1_3_3_1_1_1_2_1_1_1_1_1_1_1_1_1_1_1_1_1_1_1_1"/>
    <protectedRange sqref="F57" name="Range2_2_12_1_3_1_2_1_1_1_3_1_1_1_1_1_3_1_1_1_1_1_1_1_1_1"/>
    <protectedRange sqref="D58" name="Range2_2_12_1_7_1_1_2_1_1_1_1_1"/>
    <protectedRange sqref="E58" name="Range2_2_12_1_1_1_1_1_1_1_1_1_1_1"/>
    <protectedRange sqref="C58" name="Range2_1_4_2_1_1_1_1_1_1_1_1"/>
    <protectedRange sqref="D57:E57" name="Range2_2_12_1_3_1_2_1_1_1_3_1_1_1_1_1_1_1_2_1_1_1_1_1_1_1"/>
    <protectedRange sqref="B60" name="Range2_12_5_1_1_2_1_2_2_1_1"/>
    <protectedRange sqref="B59" name="Range2_12_5_1_1_2_1_4_1_1_1_2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50" priority="9" operator="containsText" text="N/A">
      <formula>NOT(ISERROR(SEARCH("N/A",X11)))</formula>
    </cfRule>
    <cfRule type="cellIs" dxfId="349" priority="27" operator="equal">
      <formula>0</formula>
    </cfRule>
  </conditionalFormatting>
  <conditionalFormatting sqref="X11:AE34">
    <cfRule type="cellIs" dxfId="348" priority="26" operator="greaterThanOrEqual">
      <formula>1185</formula>
    </cfRule>
  </conditionalFormatting>
  <conditionalFormatting sqref="X11:AE34">
    <cfRule type="cellIs" dxfId="347" priority="25" operator="between">
      <formula>0.1</formula>
      <formula>1184</formula>
    </cfRule>
  </conditionalFormatting>
  <conditionalFormatting sqref="X8 AJ11:AO11 AJ15:AL15 AJ12:AN14 AJ16:AJ34 AL16 AM15:AN16 AK17:AN22 AO12:AO22 AK23:AO23 AK24:AN31 AK32 AL32:AN34 AO24:AO32">
    <cfRule type="cellIs" dxfId="346" priority="24" operator="equal">
      <formula>0</formula>
    </cfRule>
  </conditionalFormatting>
  <conditionalFormatting sqref="X8 AJ11:AO11 AJ15:AL15 AJ12:AN14 AJ16:AJ34 AL16 AM15:AN16 AK17:AN22 AO12:AO22 AK23:AO23 AK24:AN31 AK32 AL32:AN34 AO24:AO32">
    <cfRule type="cellIs" dxfId="345" priority="23" operator="greaterThan">
      <formula>1179</formula>
    </cfRule>
  </conditionalFormatting>
  <conditionalFormatting sqref="X8 AJ11:AO11 AJ15:AL15 AJ12:AN14 AJ16:AJ34 AL16 AM15:AN16 AK17:AN22 AO12:AO22 AK23:AO23 AK24:AN31 AK32 AL32:AN34 AO24:AO32">
    <cfRule type="cellIs" dxfId="344" priority="22" operator="greaterThan">
      <formula>99</formula>
    </cfRule>
  </conditionalFormatting>
  <conditionalFormatting sqref="X8 AJ11:AO11 AJ15:AL15 AJ12:AN14 AJ16:AJ34 AL16 AM15:AN16 AK17:AN22 AO12:AO22 AK23:AO23 AK24:AN31 AK32 AL32:AN34 AO24:AO32">
    <cfRule type="cellIs" dxfId="343" priority="21" operator="greaterThan">
      <formula>0.99</formula>
    </cfRule>
  </conditionalFormatting>
  <conditionalFormatting sqref="AB8">
    <cfRule type="cellIs" dxfId="342" priority="20" operator="equal">
      <formula>0</formula>
    </cfRule>
  </conditionalFormatting>
  <conditionalFormatting sqref="AB8">
    <cfRule type="cellIs" dxfId="341" priority="19" operator="greaterThan">
      <formula>1179</formula>
    </cfRule>
  </conditionalFormatting>
  <conditionalFormatting sqref="AB8">
    <cfRule type="cellIs" dxfId="340" priority="18" operator="greaterThan">
      <formula>99</formula>
    </cfRule>
  </conditionalFormatting>
  <conditionalFormatting sqref="AB8">
    <cfRule type="cellIs" dxfId="339" priority="17" operator="greaterThan">
      <formula>0.99</formula>
    </cfRule>
  </conditionalFormatting>
  <conditionalFormatting sqref="AQ11:AQ34 AK33 AK16 AO33:AO34">
    <cfRule type="cellIs" dxfId="338" priority="16" operator="equal">
      <formula>0</formula>
    </cfRule>
  </conditionalFormatting>
  <conditionalFormatting sqref="AQ11:AQ34 AK33 AK16 AO33:AO34">
    <cfRule type="cellIs" dxfId="337" priority="15" operator="greaterThan">
      <formula>1179</formula>
    </cfRule>
  </conditionalFormatting>
  <conditionalFormatting sqref="AQ11:AQ34 AK33 AK16 AO33:AO34">
    <cfRule type="cellIs" dxfId="336" priority="14" operator="greaterThan">
      <formula>99</formula>
    </cfRule>
  </conditionalFormatting>
  <conditionalFormatting sqref="AQ11:AQ34 AK33 AK16 AO33:AO34">
    <cfRule type="cellIs" dxfId="335" priority="13" operator="greaterThan">
      <formula>0.99</formula>
    </cfRule>
  </conditionalFormatting>
  <conditionalFormatting sqref="AI11:AI34">
    <cfRule type="cellIs" dxfId="334" priority="12" operator="greaterThan">
      <formula>$AI$8</formula>
    </cfRule>
  </conditionalFormatting>
  <conditionalFormatting sqref="AH11:AH34">
    <cfRule type="cellIs" dxfId="333" priority="10" operator="greaterThan">
      <formula>$AH$8</formula>
    </cfRule>
    <cfRule type="cellIs" dxfId="332" priority="11" operator="greaterThan">
      <formula>$AH$8</formula>
    </cfRule>
  </conditionalFormatting>
  <conditionalFormatting sqref="AP11:AP34">
    <cfRule type="cellIs" dxfId="331" priority="8" operator="equal">
      <formula>0</formula>
    </cfRule>
  </conditionalFormatting>
  <conditionalFormatting sqref="AP11:AP34">
    <cfRule type="cellIs" dxfId="330" priority="7" operator="greaterThan">
      <formula>1179</formula>
    </cfRule>
  </conditionalFormatting>
  <conditionalFormatting sqref="AP11:AP34">
    <cfRule type="cellIs" dxfId="329" priority="6" operator="greaterThan">
      <formula>99</formula>
    </cfRule>
  </conditionalFormatting>
  <conditionalFormatting sqref="AP11:AP34">
    <cfRule type="cellIs" dxfId="328" priority="5" operator="greaterThan">
      <formula>0.99</formula>
    </cfRule>
  </conditionalFormatting>
  <conditionalFormatting sqref="AK34">
    <cfRule type="cellIs" dxfId="327" priority="4" operator="equal">
      <formula>0</formula>
    </cfRule>
  </conditionalFormatting>
  <conditionalFormatting sqref="AK34">
    <cfRule type="cellIs" dxfId="326" priority="3" operator="greaterThan">
      <formula>1179</formula>
    </cfRule>
  </conditionalFormatting>
  <conditionalFormatting sqref="AK34">
    <cfRule type="cellIs" dxfId="325" priority="2" operator="greaterThan">
      <formula>99</formula>
    </cfRule>
  </conditionalFormatting>
  <conditionalFormatting sqref="AK34">
    <cfRule type="cellIs" dxfId="324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Q1" zoomScaleNormal="100" workbookViewId="0">
      <selection activeCell="AH12" sqref="AH12:AH13"/>
    </sheetView>
  </sheetViews>
  <sheetFormatPr defaultRowHeight="15" x14ac:dyDescent="0.25"/>
  <cols>
    <col min="1" max="1" width="7.140625" style="153" customWidth="1"/>
    <col min="2" max="2" width="10.28515625" style="153" customWidth="1"/>
    <col min="3" max="3" width="11.7109375" style="153" customWidth="1"/>
    <col min="4" max="7" width="9.140625" style="153"/>
    <col min="8" max="8" width="20.42578125" style="153" customWidth="1"/>
    <col min="9" max="10" width="9.140625" style="153"/>
    <col min="11" max="11" width="9" style="153" customWidth="1"/>
    <col min="12" max="14" width="9.140625" style="153" hidden="1" customWidth="1"/>
    <col min="15" max="16" width="9.140625" style="153"/>
    <col min="17" max="18" width="9.140625" style="153" customWidth="1"/>
    <col min="19" max="32" width="9.140625" style="153"/>
    <col min="33" max="33" width="10.42578125" style="153" bestFit="1" customWidth="1"/>
    <col min="34" max="44" width="9.140625" style="15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5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159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40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44" t="s">
        <v>10</v>
      </c>
      <c r="I7" s="143" t="s">
        <v>11</v>
      </c>
      <c r="J7" s="143" t="s">
        <v>12</v>
      </c>
      <c r="K7" s="143" t="s">
        <v>13</v>
      </c>
      <c r="L7" s="17"/>
      <c r="M7" s="17"/>
      <c r="N7" s="17"/>
      <c r="O7" s="144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43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43" t="s">
        <v>22</v>
      </c>
      <c r="AG7" s="143" t="s">
        <v>23</v>
      </c>
      <c r="AH7" s="143" t="s">
        <v>24</v>
      </c>
      <c r="AI7" s="143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43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41975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25650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43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41" t="s">
        <v>51</v>
      </c>
      <c r="V9" s="14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39" t="s">
        <v>55</v>
      </c>
      <c r="AG9" s="139" t="s">
        <v>56</v>
      </c>
      <c r="AH9" s="239" t="s">
        <v>57</v>
      </c>
      <c r="AI9" s="254" t="s">
        <v>58</v>
      </c>
      <c r="AJ9" s="141" t="s">
        <v>59</v>
      </c>
      <c r="AK9" s="141" t="s">
        <v>60</v>
      </c>
      <c r="AL9" s="141" t="s">
        <v>61</v>
      </c>
      <c r="AM9" s="141" t="s">
        <v>62</v>
      </c>
      <c r="AN9" s="141" t="s">
        <v>63</v>
      </c>
      <c r="AO9" s="141" t="s">
        <v>64</v>
      </c>
      <c r="AP9" s="141" t="s">
        <v>65</v>
      </c>
      <c r="AQ9" s="256" t="s">
        <v>66</v>
      </c>
      <c r="AR9" s="14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41" t="s">
        <v>72</v>
      </c>
      <c r="C10" s="141" t="s">
        <v>73</v>
      </c>
      <c r="D10" s="141" t="s">
        <v>74</v>
      </c>
      <c r="E10" s="141" t="s">
        <v>75</v>
      </c>
      <c r="F10" s="141" t="s">
        <v>74</v>
      </c>
      <c r="G10" s="141" t="s">
        <v>75</v>
      </c>
      <c r="H10" s="265"/>
      <c r="I10" s="141" t="s">
        <v>75</v>
      </c>
      <c r="J10" s="141" t="s">
        <v>75</v>
      </c>
      <c r="K10" s="141" t="s">
        <v>75</v>
      </c>
      <c r="L10" s="33" t="s">
        <v>29</v>
      </c>
      <c r="M10" s="266"/>
      <c r="N10" s="33" t="s">
        <v>29</v>
      </c>
      <c r="O10" s="257"/>
      <c r="P10" s="257"/>
      <c r="Q10" s="6">
        <v>16164229</v>
      </c>
      <c r="R10" s="247"/>
      <c r="S10" s="248"/>
      <c r="T10" s="249"/>
      <c r="U10" s="141" t="s">
        <v>75</v>
      </c>
      <c r="V10" s="14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v>32844912</v>
      </c>
      <c r="AH10" s="239"/>
      <c r="AI10" s="255"/>
      <c r="AJ10" s="141" t="s">
        <v>84</v>
      </c>
      <c r="AK10" s="141" t="s">
        <v>84</v>
      </c>
      <c r="AL10" s="141" t="s">
        <v>84</v>
      </c>
      <c r="AM10" s="141" t="s">
        <v>84</v>
      </c>
      <c r="AN10" s="141" t="s">
        <v>84</v>
      </c>
      <c r="AO10" s="141" t="s">
        <v>84</v>
      </c>
      <c r="AP10" s="5">
        <v>7240043</v>
      </c>
      <c r="AQ10" s="257"/>
      <c r="AR10" s="14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12</v>
      </c>
      <c r="E11" s="47">
        <f>D11/1.42</f>
        <v>8.4507042253521139</v>
      </c>
      <c r="F11" s="110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126</v>
      </c>
      <c r="P11" s="52">
        <v>91</v>
      </c>
      <c r="Q11" s="52">
        <v>16168169</v>
      </c>
      <c r="R11" s="53">
        <f>Q11-Q10</f>
        <v>3940</v>
      </c>
      <c r="S11" s="54">
        <f>R11*24/1000</f>
        <v>94.56</v>
      </c>
      <c r="T11" s="54">
        <f>R11/1000</f>
        <v>3.94</v>
      </c>
      <c r="U11" s="55">
        <v>5.7</v>
      </c>
      <c r="V11" s="55">
        <f t="shared" ref="V11:V34" si="0">U11</f>
        <v>5.7</v>
      </c>
      <c r="W11" s="137" t="s">
        <v>130</v>
      </c>
      <c r="X11" s="136">
        <v>0</v>
      </c>
      <c r="Y11" s="136">
        <v>0</v>
      </c>
      <c r="Z11" s="136">
        <v>1011</v>
      </c>
      <c r="AA11" s="136">
        <v>0</v>
      </c>
      <c r="AB11" s="136">
        <v>1109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32845574</v>
      </c>
      <c r="AH11" s="58">
        <f>IF(ISBLANK(AG11),"-",AG11-AG10)</f>
        <v>662</v>
      </c>
      <c r="AI11" s="59">
        <f>AH11/T11</f>
        <v>168.02030456852793</v>
      </c>
      <c r="AJ11" s="60">
        <v>0</v>
      </c>
      <c r="AK11" s="60">
        <v>0</v>
      </c>
      <c r="AL11" s="60">
        <v>1</v>
      </c>
      <c r="AM11" s="60">
        <v>0</v>
      </c>
      <c r="AN11" s="60">
        <v>1</v>
      </c>
      <c r="AO11" s="60">
        <v>0.4</v>
      </c>
      <c r="AP11" s="136">
        <v>7241294</v>
      </c>
      <c r="AQ11" s="136">
        <f t="shared" ref="AQ11:AQ34" si="1">AP11-AP10</f>
        <v>1251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16</v>
      </c>
      <c r="E12" s="47">
        <f t="shared" ref="E12:E34" si="2">D12/1.42</f>
        <v>11.267605633802818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117</v>
      </c>
      <c r="P12" s="52">
        <v>90</v>
      </c>
      <c r="Q12" s="52">
        <v>16171916</v>
      </c>
      <c r="R12" s="53">
        <f t="shared" ref="R12:R34" si="5">Q12-Q11</f>
        <v>3747</v>
      </c>
      <c r="S12" s="54">
        <f t="shared" ref="S12:S34" si="6">R12*24/1000</f>
        <v>89.927999999999997</v>
      </c>
      <c r="T12" s="54">
        <f t="shared" ref="T12:T34" si="7">R12/1000</f>
        <v>3.7469999999999999</v>
      </c>
      <c r="U12" s="55">
        <v>6.9</v>
      </c>
      <c r="V12" s="55">
        <f t="shared" si="0"/>
        <v>6.9</v>
      </c>
      <c r="W12" s="137" t="s">
        <v>130</v>
      </c>
      <c r="X12" s="173">
        <v>0</v>
      </c>
      <c r="Y12" s="173">
        <v>0</v>
      </c>
      <c r="Z12" s="173">
        <v>986</v>
      </c>
      <c r="AA12" s="173">
        <v>0</v>
      </c>
      <c r="AB12" s="173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32846162</v>
      </c>
      <c r="AH12" s="58">
        <f>IF(ISBLANK(AG12),"-",AG12-AG11)</f>
        <v>588</v>
      </c>
      <c r="AI12" s="59">
        <f t="shared" ref="AI12:AI34" si="8">AH12/T12</f>
        <v>156.92554043234588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60">
        <v>0.4</v>
      </c>
      <c r="AP12" s="136">
        <v>7242504</v>
      </c>
      <c r="AQ12" s="136">
        <f t="shared" si="1"/>
        <v>1210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15</v>
      </c>
      <c r="E13" s="47">
        <f t="shared" si="2"/>
        <v>10.563380281690142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105</v>
      </c>
      <c r="P13" s="52">
        <v>89</v>
      </c>
      <c r="Q13" s="52">
        <v>16175663</v>
      </c>
      <c r="R13" s="53">
        <f t="shared" si="5"/>
        <v>3747</v>
      </c>
      <c r="S13" s="54">
        <f t="shared" si="6"/>
        <v>89.927999999999997</v>
      </c>
      <c r="T13" s="54">
        <f t="shared" si="7"/>
        <v>3.7469999999999999</v>
      </c>
      <c r="U13" s="55">
        <v>8.6999999999999993</v>
      </c>
      <c r="V13" s="55">
        <f t="shared" si="0"/>
        <v>8.6999999999999993</v>
      </c>
      <c r="W13" s="137" t="s">
        <v>130</v>
      </c>
      <c r="X13" s="173">
        <v>0</v>
      </c>
      <c r="Y13" s="173">
        <v>0</v>
      </c>
      <c r="Z13" s="173">
        <v>919</v>
      </c>
      <c r="AA13" s="173">
        <v>0</v>
      </c>
      <c r="AB13" s="173">
        <v>1089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32846750</v>
      </c>
      <c r="AH13" s="58">
        <f>IF(ISBLANK(AG13),"-",AG13-AG12)</f>
        <v>588</v>
      </c>
      <c r="AI13" s="59">
        <f t="shared" si="8"/>
        <v>156.92554043234588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60">
        <v>0.4</v>
      </c>
      <c r="AP13" s="136">
        <v>7243714</v>
      </c>
      <c r="AQ13" s="136">
        <f t="shared" si="1"/>
        <v>1210</v>
      </c>
      <c r="AR13" s="61"/>
      <c r="AS13" s="62" t="s">
        <v>113</v>
      </c>
      <c r="AV13" s="44" t="s">
        <v>94</v>
      </c>
      <c r="AW13" s="44" t="s">
        <v>95</v>
      </c>
      <c r="AY13" s="108" t="s">
        <v>140</v>
      </c>
    </row>
    <row r="14" spans="2:51" x14ac:dyDescent="0.25">
      <c r="B14" s="45">
        <v>2.125</v>
      </c>
      <c r="C14" s="45">
        <v>0.16666666666666699</v>
      </c>
      <c r="D14" s="46">
        <v>23</v>
      </c>
      <c r="E14" s="47">
        <f t="shared" si="2"/>
        <v>16.197183098591552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93</v>
      </c>
      <c r="P14" s="52">
        <v>89</v>
      </c>
      <c r="Q14" s="52">
        <v>16179411</v>
      </c>
      <c r="R14" s="53">
        <f t="shared" si="5"/>
        <v>3748</v>
      </c>
      <c r="S14" s="54">
        <f t="shared" si="6"/>
        <v>89.951999999999998</v>
      </c>
      <c r="T14" s="54">
        <f t="shared" si="7"/>
        <v>3.7480000000000002</v>
      </c>
      <c r="U14" s="55">
        <v>9.5</v>
      </c>
      <c r="V14" s="55">
        <f t="shared" si="0"/>
        <v>9.5</v>
      </c>
      <c r="W14" s="137" t="s">
        <v>130</v>
      </c>
      <c r="X14" s="173">
        <v>0</v>
      </c>
      <c r="Y14" s="173">
        <v>0</v>
      </c>
      <c r="Z14" s="173">
        <v>865</v>
      </c>
      <c r="AA14" s="173">
        <v>0</v>
      </c>
      <c r="AB14" s="173">
        <v>1089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32847340</v>
      </c>
      <c r="AH14" s="58">
        <f t="shared" ref="AH14:AH34" si="9">IF(ISBLANK(AG14),"-",AG14-AG13)</f>
        <v>590</v>
      </c>
      <c r="AI14" s="59">
        <f t="shared" si="8"/>
        <v>157.41728922091781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60">
        <v>0.4</v>
      </c>
      <c r="AP14" s="136">
        <v>7244925</v>
      </c>
      <c r="AQ14" s="136">
        <f t="shared" si="1"/>
        <v>1211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21</v>
      </c>
      <c r="E15" s="47">
        <f t="shared" si="2"/>
        <v>14.788732394366198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101</v>
      </c>
      <c r="P15" s="52">
        <v>97</v>
      </c>
      <c r="Q15" s="52">
        <v>16183252</v>
      </c>
      <c r="R15" s="53">
        <f t="shared" si="5"/>
        <v>3841</v>
      </c>
      <c r="S15" s="54">
        <f t="shared" si="6"/>
        <v>92.183999999999997</v>
      </c>
      <c r="T15" s="54">
        <f t="shared" si="7"/>
        <v>3.8410000000000002</v>
      </c>
      <c r="U15" s="55">
        <v>9.5</v>
      </c>
      <c r="V15" s="55">
        <f t="shared" si="0"/>
        <v>9.5</v>
      </c>
      <c r="W15" s="137" t="s">
        <v>130</v>
      </c>
      <c r="X15" s="173">
        <v>0</v>
      </c>
      <c r="Y15" s="173">
        <v>0</v>
      </c>
      <c r="Z15" s="173">
        <v>957</v>
      </c>
      <c r="AA15" s="173">
        <v>0</v>
      </c>
      <c r="AB15" s="173">
        <v>1038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32847864</v>
      </c>
      <c r="AH15" s="58">
        <f t="shared" si="9"/>
        <v>524</v>
      </c>
      <c r="AI15" s="59">
        <f t="shared" si="8"/>
        <v>136.42280656079146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60">
        <v>0</v>
      </c>
      <c r="AP15" s="173">
        <v>7244925</v>
      </c>
      <c r="AQ15" s="136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159</v>
      </c>
    </row>
    <row r="16" spans="2:51" x14ac:dyDescent="0.25">
      <c r="B16" s="45">
        <v>2.2083333333333299</v>
      </c>
      <c r="C16" s="45">
        <v>0.25</v>
      </c>
      <c r="D16" s="46">
        <v>11</v>
      </c>
      <c r="E16" s="47">
        <f t="shared" si="2"/>
        <v>7.746478873239437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118</v>
      </c>
      <c r="P16" s="52">
        <v>116</v>
      </c>
      <c r="Q16" s="52">
        <v>16187773</v>
      </c>
      <c r="R16" s="53">
        <f t="shared" si="5"/>
        <v>4521</v>
      </c>
      <c r="S16" s="54">
        <f t="shared" si="6"/>
        <v>108.504</v>
      </c>
      <c r="T16" s="54">
        <f t="shared" si="7"/>
        <v>4.5209999999999999</v>
      </c>
      <c r="U16" s="55">
        <v>9.5</v>
      </c>
      <c r="V16" s="55">
        <f t="shared" si="0"/>
        <v>9.5</v>
      </c>
      <c r="W16" s="137" t="s">
        <v>130</v>
      </c>
      <c r="X16" s="173">
        <v>0</v>
      </c>
      <c r="Y16" s="173">
        <v>0</v>
      </c>
      <c r="Z16" s="173">
        <v>1196</v>
      </c>
      <c r="AA16" s="173">
        <v>0</v>
      </c>
      <c r="AB16" s="173">
        <v>1109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32848588</v>
      </c>
      <c r="AH16" s="58">
        <f t="shared" si="9"/>
        <v>724</v>
      </c>
      <c r="AI16" s="59">
        <f t="shared" si="8"/>
        <v>160.14156160141562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60">
        <v>0</v>
      </c>
      <c r="AP16" s="173">
        <v>7244925</v>
      </c>
      <c r="AQ16" s="136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8</v>
      </c>
      <c r="E17" s="47">
        <f t="shared" si="2"/>
        <v>5.6338028169014089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137</v>
      </c>
      <c r="P17" s="52">
        <v>144</v>
      </c>
      <c r="Q17" s="52">
        <v>16193775</v>
      </c>
      <c r="R17" s="53">
        <f t="shared" si="5"/>
        <v>6002</v>
      </c>
      <c r="S17" s="54">
        <f t="shared" si="6"/>
        <v>144.048</v>
      </c>
      <c r="T17" s="54">
        <f t="shared" si="7"/>
        <v>6.0019999999999998</v>
      </c>
      <c r="U17" s="55">
        <v>9.1999999999999993</v>
      </c>
      <c r="V17" s="55">
        <f t="shared" si="0"/>
        <v>9.1999999999999993</v>
      </c>
      <c r="W17" s="174" t="s">
        <v>147</v>
      </c>
      <c r="X17" s="173">
        <v>0</v>
      </c>
      <c r="Y17" s="136">
        <v>1020</v>
      </c>
      <c r="Z17" s="173">
        <v>1196</v>
      </c>
      <c r="AA17" s="136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32849922</v>
      </c>
      <c r="AH17" s="58">
        <f t="shared" si="9"/>
        <v>1334</v>
      </c>
      <c r="AI17" s="59">
        <f t="shared" si="8"/>
        <v>222.2592469176941</v>
      </c>
      <c r="AJ17" s="170">
        <v>0</v>
      </c>
      <c r="AK17" s="60">
        <v>1</v>
      </c>
      <c r="AL17" s="170">
        <v>1</v>
      </c>
      <c r="AM17" s="60">
        <v>1</v>
      </c>
      <c r="AN17" s="60">
        <v>1</v>
      </c>
      <c r="AO17" s="170">
        <v>0</v>
      </c>
      <c r="AP17" s="173">
        <v>7244925</v>
      </c>
      <c r="AQ17" s="136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136</v>
      </c>
      <c r="P18" s="52">
        <v>143</v>
      </c>
      <c r="Q18" s="52">
        <v>16199863</v>
      </c>
      <c r="R18" s="53">
        <f t="shared" si="5"/>
        <v>6088</v>
      </c>
      <c r="S18" s="54">
        <f t="shared" si="6"/>
        <v>146.11199999999999</v>
      </c>
      <c r="T18" s="54">
        <f t="shared" si="7"/>
        <v>6.0880000000000001</v>
      </c>
      <c r="U18" s="55">
        <v>8.5</v>
      </c>
      <c r="V18" s="55">
        <f t="shared" si="0"/>
        <v>8.5</v>
      </c>
      <c r="W18" s="174" t="s">
        <v>147</v>
      </c>
      <c r="X18" s="173">
        <v>0</v>
      </c>
      <c r="Y18" s="136">
        <v>1067</v>
      </c>
      <c r="Z18" s="173">
        <v>1196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32851291</v>
      </c>
      <c r="AH18" s="58">
        <f t="shared" si="9"/>
        <v>1369</v>
      </c>
      <c r="AI18" s="59">
        <f t="shared" si="8"/>
        <v>224.86859395532196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173">
        <v>7244925</v>
      </c>
      <c r="AQ18" s="136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134</v>
      </c>
      <c r="P19" s="52">
        <v>148</v>
      </c>
      <c r="Q19" s="52">
        <v>16206078</v>
      </c>
      <c r="R19" s="53">
        <f t="shared" si="5"/>
        <v>6215</v>
      </c>
      <c r="S19" s="54">
        <f t="shared" si="6"/>
        <v>149.16</v>
      </c>
      <c r="T19" s="54">
        <f t="shared" si="7"/>
        <v>6.2149999999999999</v>
      </c>
      <c r="U19" s="55">
        <v>7.8</v>
      </c>
      <c r="V19" s="55">
        <f t="shared" si="0"/>
        <v>7.8</v>
      </c>
      <c r="W19" s="174" t="s">
        <v>147</v>
      </c>
      <c r="X19" s="173">
        <v>0</v>
      </c>
      <c r="Y19" s="136">
        <v>1099</v>
      </c>
      <c r="Z19" s="173">
        <v>1196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32852690</v>
      </c>
      <c r="AH19" s="58">
        <f t="shared" si="9"/>
        <v>1399</v>
      </c>
      <c r="AI19" s="59">
        <f t="shared" si="8"/>
        <v>225.10056315366052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7244925</v>
      </c>
      <c r="AQ19" s="136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7</v>
      </c>
      <c r="E20" s="47">
        <f t="shared" si="2"/>
        <v>4.9295774647887329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134</v>
      </c>
      <c r="P20" s="52">
        <v>150</v>
      </c>
      <c r="Q20" s="52">
        <v>16212280</v>
      </c>
      <c r="R20" s="53">
        <f t="shared" si="5"/>
        <v>6202</v>
      </c>
      <c r="S20" s="54">
        <f t="shared" si="6"/>
        <v>148.84800000000001</v>
      </c>
      <c r="T20" s="54">
        <f t="shared" si="7"/>
        <v>6.202</v>
      </c>
      <c r="U20" s="55">
        <v>7.1</v>
      </c>
      <c r="V20" s="55">
        <f t="shared" si="0"/>
        <v>7.1</v>
      </c>
      <c r="W20" s="174" t="s">
        <v>147</v>
      </c>
      <c r="X20" s="173">
        <v>0</v>
      </c>
      <c r="Y20" s="136">
        <v>1108</v>
      </c>
      <c r="Z20" s="173">
        <v>1196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32854100</v>
      </c>
      <c r="AH20" s="58">
        <f t="shared" si="9"/>
        <v>1410</v>
      </c>
      <c r="AI20" s="59">
        <f t="shared" si="8"/>
        <v>227.34601741373751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7244925</v>
      </c>
      <c r="AQ20" s="136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137</v>
      </c>
      <c r="P21" s="52">
        <v>145</v>
      </c>
      <c r="Q21" s="52">
        <v>16218370</v>
      </c>
      <c r="R21" s="53">
        <f>Q21-Q20</f>
        <v>6090</v>
      </c>
      <c r="S21" s="54">
        <f t="shared" si="6"/>
        <v>146.16</v>
      </c>
      <c r="T21" s="54">
        <f t="shared" si="7"/>
        <v>6.09</v>
      </c>
      <c r="U21" s="55">
        <v>6.5</v>
      </c>
      <c r="V21" s="55">
        <f t="shared" si="0"/>
        <v>6.5</v>
      </c>
      <c r="W21" s="174" t="s">
        <v>147</v>
      </c>
      <c r="X21" s="173">
        <v>0</v>
      </c>
      <c r="Y21" s="136">
        <v>1063</v>
      </c>
      <c r="Z21" s="173">
        <v>1196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32855476</v>
      </c>
      <c r="AH21" s="58">
        <f t="shared" si="9"/>
        <v>1376</v>
      </c>
      <c r="AI21" s="59">
        <f t="shared" si="8"/>
        <v>225.94417077175697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7244925</v>
      </c>
      <c r="AQ21" s="136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7</v>
      </c>
      <c r="E22" s="47">
        <f t="shared" si="2"/>
        <v>4.9295774647887329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130</v>
      </c>
      <c r="P22" s="52">
        <v>144</v>
      </c>
      <c r="Q22" s="52">
        <v>16224425</v>
      </c>
      <c r="R22" s="53">
        <f t="shared" si="5"/>
        <v>6055</v>
      </c>
      <c r="S22" s="54">
        <f t="shared" si="6"/>
        <v>145.32</v>
      </c>
      <c r="T22" s="54">
        <f t="shared" si="7"/>
        <v>6.0549999999999997</v>
      </c>
      <c r="U22" s="55">
        <v>5.8</v>
      </c>
      <c r="V22" s="55">
        <f t="shared" si="0"/>
        <v>5.8</v>
      </c>
      <c r="W22" s="174" t="s">
        <v>147</v>
      </c>
      <c r="X22" s="173">
        <v>0</v>
      </c>
      <c r="Y22" s="136">
        <v>1124</v>
      </c>
      <c r="Z22" s="173">
        <v>1196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32856858</v>
      </c>
      <c r="AH22" s="58">
        <f t="shared" si="9"/>
        <v>1382</v>
      </c>
      <c r="AI22" s="59">
        <f t="shared" si="8"/>
        <v>228.24112303881091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7244925</v>
      </c>
      <c r="AQ22" s="136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5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10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136</v>
      </c>
      <c r="P23" s="52">
        <v>142</v>
      </c>
      <c r="Q23" s="52">
        <v>16230363</v>
      </c>
      <c r="R23" s="53">
        <f t="shared" si="5"/>
        <v>5938</v>
      </c>
      <c r="S23" s="54">
        <f t="shared" si="6"/>
        <v>142.512</v>
      </c>
      <c r="T23" s="54">
        <f t="shared" si="7"/>
        <v>5.9379999999999997</v>
      </c>
      <c r="U23" s="55">
        <v>5.4</v>
      </c>
      <c r="V23" s="55">
        <f t="shared" si="0"/>
        <v>5.4</v>
      </c>
      <c r="W23" s="174" t="s">
        <v>147</v>
      </c>
      <c r="X23" s="173">
        <v>0</v>
      </c>
      <c r="Y23" s="136">
        <v>1015</v>
      </c>
      <c r="Z23" s="173">
        <v>1196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32858212</v>
      </c>
      <c r="AH23" s="58">
        <f t="shared" si="9"/>
        <v>1354</v>
      </c>
      <c r="AI23" s="59">
        <f t="shared" si="8"/>
        <v>228.02290333445606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7244925</v>
      </c>
      <c r="AQ23" s="136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6</v>
      </c>
      <c r="E24" s="47">
        <f t="shared" si="2"/>
        <v>4.2253521126760569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133</v>
      </c>
      <c r="P24" s="52">
        <v>137</v>
      </c>
      <c r="Q24" s="52">
        <v>16236012</v>
      </c>
      <c r="R24" s="53">
        <f t="shared" si="5"/>
        <v>5649</v>
      </c>
      <c r="S24" s="54">
        <f t="shared" si="6"/>
        <v>135.57599999999999</v>
      </c>
      <c r="T24" s="54">
        <f t="shared" si="7"/>
        <v>5.649</v>
      </c>
      <c r="U24" s="55">
        <v>5.3</v>
      </c>
      <c r="V24" s="55">
        <f t="shared" si="0"/>
        <v>5.3</v>
      </c>
      <c r="W24" s="174" t="s">
        <v>147</v>
      </c>
      <c r="X24" s="173">
        <v>0</v>
      </c>
      <c r="Y24" s="136">
        <v>1000</v>
      </c>
      <c r="Z24" s="173">
        <v>1196</v>
      </c>
      <c r="AA24" s="173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32859516</v>
      </c>
      <c r="AH24" s="58">
        <f t="shared" si="9"/>
        <v>1304</v>
      </c>
      <c r="AI24" s="59">
        <f t="shared" si="8"/>
        <v>230.83731633917506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7244925</v>
      </c>
      <c r="AQ24" s="136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8</v>
      </c>
      <c r="E25" s="47">
        <f t="shared" si="2"/>
        <v>5.6338028169014089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132</v>
      </c>
      <c r="P25" s="52">
        <v>129</v>
      </c>
      <c r="Q25" s="52">
        <v>16241646</v>
      </c>
      <c r="R25" s="53">
        <f t="shared" si="5"/>
        <v>5634</v>
      </c>
      <c r="S25" s="54">
        <f t="shared" si="6"/>
        <v>135.21600000000001</v>
      </c>
      <c r="T25" s="54">
        <f t="shared" si="7"/>
        <v>5.6340000000000003</v>
      </c>
      <c r="U25" s="55">
        <v>5.2</v>
      </c>
      <c r="V25" s="55">
        <f t="shared" si="0"/>
        <v>5.2</v>
      </c>
      <c r="W25" s="174" t="s">
        <v>147</v>
      </c>
      <c r="X25" s="173">
        <v>0</v>
      </c>
      <c r="Y25" s="136">
        <v>1002</v>
      </c>
      <c r="Z25" s="173">
        <v>1164</v>
      </c>
      <c r="AA25" s="173">
        <v>1185</v>
      </c>
      <c r="AB25" s="173">
        <v>1181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32860818</v>
      </c>
      <c r="AH25" s="58">
        <f t="shared" si="9"/>
        <v>1302</v>
      </c>
      <c r="AI25" s="59">
        <f t="shared" si="8"/>
        <v>231.09691160809371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7244925</v>
      </c>
      <c r="AQ25" s="136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7</v>
      </c>
      <c r="E26" s="47">
        <f t="shared" si="2"/>
        <v>4.9295774647887329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135</v>
      </c>
      <c r="P26" s="52">
        <v>131</v>
      </c>
      <c r="Q26" s="52">
        <v>16247073</v>
      </c>
      <c r="R26" s="53">
        <f t="shared" si="5"/>
        <v>5427</v>
      </c>
      <c r="S26" s="54">
        <f t="shared" si="6"/>
        <v>130.24799999999999</v>
      </c>
      <c r="T26" s="54">
        <f t="shared" si="7"/>
        <v>5.4269999999999996</v>
      </c>
      <c r="U26" s="55">
        <v>5.0999999999999996</v>
      </c>
      <c r="V26" s="55">
        <f t="shared" si="0"/>
        <v>5.0999999999999996</v>
      </c>
      <c r="W26" s="174" t="s">
        <v>147</v>
      </c>
      <c r="X26" s="173">
        <v>0</v>
      </c>
      <c r="Y26" s="136">
        <v>1013</v>
      </c>
      <c r="Z26" s="173">
        <v>1164</v>
      </c>
      <c r="AA26" s="173">
        <v>1185</v>
      </c>
      <c r="AB26" s="173">
        <v>1180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32862066</v>
      </c>
      <c r="AH26" s="58">
        <f t="shared" si="9"/>
        <v>1248</v>
      </c>
      <c r="AI26" s="59">
        <f t="shared" si="8"/>
        <v>229.96130458817026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7244925</v>
      </c>
      <c r="AQ26" s="136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130</v>
      </c>
      <c r="P27" s="52">
        <v>133</v>
      </c>
      <c r="Q27" s="52">
        <v>16252641</v>
      </c>
      <c r="R27" s="53">
        <f t="shared" si="5"/>
        <v>5568</v>
      </c>
      <c r="S27" s="54">
        <f t="shared" si="6"/>
        <v>133.63200000000001</v>
      </c>
      <c r="T27" s="54">
        <f t="shared" si="7"/>
        <v>5.5679999999999996</v>
      </c>
      <c r="U27" s="55">
        <v>4.8</v>
      </c>
      <c r="V27" s="55">
        <f t="shared" si="0"/>
        <v>4.8</v>
      </c>
      <c r="W27" s="174" t="s">
        <v>147</v>
      </c>
      <c r="X27" s="173">
        <v>0</v>
      </c>
      <c r="Y27" s="136">
        <v>1049</v>
      </c>
      <c r="Z27" s="173">
        <v>1195</v>
      </c>
      <c r="AA27" s="173">
        <v>1185</v>
      </c>
      <c r="AB27" s="173">
        <v>1197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32863370</v>
      </c>
      <c r="AH27" s="58">
        <f t="shared" si="9"/>
        <v>1304</v>
      </c>
      <c r="AI27" s="59">
        <f t="shared" si="8"/>
        <v>234.19540229885058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7244925</v>
      </c>
      <c r="AQ27" s="136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133</v>
      </c>
      <c r="P28" s="52">
        <v>136</v>
      </c>
      <c r="Q28" s="52">
        <v>16258118</v>
      </c>
      <c r="R28" s="53">
        <f t="shared" si="5"/>
        <v>5477</v>
      </c>
      <c r="S28" s="54">
        <f t="shared" si="6"/>
        <v>131.44800000000001</v>
      </c>
      <c r="T28" s="54">
        <f t="shared" si="7"/>
        <v>5.4770000000000003</v>
      </c>
      <c r="U28" s="55">
        <v>4.5999999999999996</v>
      </c>
      <c r="V28" s="55">
        <f t="shared" si="0"/>
        <v>4.5999999999999996</v>
      </c>
      <c r="W28" s="174" t="s">
        <v>147</v>
      </c>
      <c r="X28" s="173">
        <v>0</v>
      </c>
      <c r="Y28" s="136">
        <v>997</v>
      </c>
      <c r="Z28" s="173">
        <v>1175</v>
      </c>
      <c r="AA28" s="173">
        <v>1185</v>
      </c>
      <c r="AB28" s="173">
        <v>1181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32864654</v>
      </c>
      <c r="AH28" s="58">
        <f t="shared" si="9"/>
        <v>1284</v>
      </c>
      <c r="AI28" s="59">
        <f t="shared" si="8"/>
        <v>234.43490962205587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7244925</v>
      </c>
      <c r="AQ28" s="136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6</v>
      </c>
      <c r="E29" s="47">
        <f t="shared" si="2"/>
        <v>4.2253521126760569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130</v>
      </c>
      <c r="P29" s="52">
        <v>132</v>
      </c>
      <c r="Q29" s="52">
        <v>16263683</v>
      </c>
      <c r="R29" s="53">
        <f t="shared" si="5"/>
        <v>5565</v>
      </c>
      <c r="S29" s="54">
        <f t="shared" si="6"/>
        <v>133.56</v>
      </c>
      <c r="T29" s="54">
        <f t="shared" si="7"/>
        <v>5.5650000000000004</v>
      </c>
      <c r="U29" s="55">
        <v>4.5</v>
      </c>
      <c r="V29" s="55">
        <f t="shared" si="0"/>
        <v>4.5</v>
      </c>
      <c r="W29" s="174" t="s">
        <v>147</v>
      </c>
      <c r="X29" s="173">
        <v>0</v>
      </c>
      <c r="Y29" s="136">
        <v>988</v>
      </c>
      <c r="Z29" s="173">
        <v>1155</v>
      </c>
      <c r="AA29" s="173">
        <v>1185</v>
      </c>
      <c r="AB29" s="173">
        <v>1159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32865906</v>
      </c>
      <c r="AH29" s="58">
        <f t="shared" si="9"/>
        <v>1252</v>
      </c>
      <c r="AI29" s="59">
        <f t="shared" si="8"/>
        <v>224.97753818508534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7244925</v>
      </c>
      <c r="AQ29" s="136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6</v>
      </c>
      <c r="E30" s="47">
        <f t="shared" si="2"/>
        <v>4.2253521126760569</v>
      </c>
      <c r="F30" s="110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127</v>
      </c>
      <c r="P30" s="52">
        <v>123</v>
      </c>
      <c r="Q30" s="52">
        <v>16269031</v>
      </c>
      <c r="R30" s="53">
        <f t="shared" si="5"/>
        <v>5348</v>
      </c>
      <c r="S30" s="54">
        <f t="shared" si="6"/>
        <v>128.352</v>
      </c>
      <c r="T30" s="54">
        <f t="shared" si="7"/>
        <v>5.3479999999999999</v>
      </c>
      <c r="U30" s="55">
        <v>4.4000000000000004</v>
      </c>
      <c r="V30" s="55">
        <f t="shared" si="0"/>
        <v>4.4000000000000004</v>
      </c>
      <c r="W30" s="174" t="s">
        <v>147</v>
      </c>
      <c r="X30" s="173">
        <v>0</v>
      </c>
      <c r="Y30" s="136">
        <v>980</v>
      </c>
      <c r="Z30" s="173">
        <v>1115</v>
      </c>
      <c r="AA30" s="173">
        <v>1185</v>
      </c>
      <c r="AB30" s="173">
        <v>1128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32867110</v>
      </c>
      <c r="AH30" s="58">
        <f t="shared" si="9"/>
        <v>1204</v>
      </c>
      <c r="AI30" s="59">
        <f t="shared" si="8"/>
        <v>225.13089005235602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7244925</v>
      </c>
      <c r="AQ30" s="136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10</v>
      </c>
      <c r="E31" s="47">
        <f>D31/1.42</f>
        <v>7.042253521126761</v>
      </c>
      <c r="F31" s="110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116</v>
      </c>
      <c r="P31" s="52">
        <v>123</v>
      </c>
      <c r="Q31" s="52">
        <v>16274280</v>
      </c>
      <c r="R31" s="53">
        <f t="shared" si="5"/>
        <v>5249</v>
      </c>
      <c r="S31" s="54">
        <f t="shared" si="6"/>
        <v>125.976</v>
      </c>
      <c r="T31" s="54">
        <f t="shared" si="7"/>
        <v>5.2489999999999997</v>
      </c>
      <c r="U31" s="55">
        <v>3.7</v>
      </c>
      <c r="V31" s="55">
        <f t="shared" si="0"/>
        <v>3.7</v>
      </c>
      <c r="W31" s="137" t="s">
        <v>149</v>
      </c>
      <c r="X31" s="173">
        <v>0</v>
      </c>
      <c r="Y31" s="136">
        <v>1027</v>
      </c>
      <c r="Z31" s="173">
        <v>1196</v>
      </c>
      <c r="AA31" s="136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32868161</v>
      </c>
      <c r="AH31" s="58">
        <f t="shared" si="9"/>
        <v>1051</v>
      </c>
      <c r="AI31" s="59">
        <f t="shared" si="8"/>
        <v>200.22861497428082</v>
      </c>
      <c r="AJ31" s="170">
        <v>0</v>
      </c>
      <c r="AK31" s="170">
        <v>1</v>
      </c>
      <c r="AL31" s="170">
        <v>1</v>
      </c>
      <c r="AM31" s="60">
        <v>0</v>
      </c>
      <c r="AN31" s="170">
        <v>1</v>
      </c>
      <c r="AO31" s="170">
        <v>0</v>
      </c>
      <c r="AP31" s="173">
        <v>7244925</v>
      </c>
      <c r="AQ31" s="136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13</v>
      </c>
      <c r="E32" s="47">
        <f t="shared" si="2"/>
        <v>9.1549295774647899</v>
      </c>
      <c r="F32" s="110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111</v>
      </c>
      <c r="P32" s="52">
        <v>131</v>
      </c>
      <c r="Q32" s="52">
        <v>16279255</v>
      </c>
      <c r="R32" s="53">
        <f>Q32-Q31</f>
        <v>4975</v>
      </c>
      <c r="S32" s="54">
        <f t="shared" si="6"/>
        <v>119.4</v>
      </c>
      <c r="T32" s="54">
        <f t="shared" si="7"/>
        <v>4.9749999999999996</v>
      </c>
      <c r="U32" s="55">
        <v>3.4</v>
      </c>
      <c r="V32" s="55">
        <f t="shared" si="0"/>
        <v>3.4</v>
      </c>
      <c r="W32" s="174" t="s">
        <v>149</v>
      </c>
      <c r="X32" s="173">
        <v>0</v>
      </c>
      <c r="Y32" s="136">
        <v>1006</v>
      </c>
      <c r="Z32" s="173">
        <v>1196</v>
      </c>
      <c r="AA32" s="136">
        <v>0</v>
      </c>
      <c r="AB32" s="173">
        <v>1139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32869158</v>
      </c>
      <c r="AH32" s="58">
        <f t="shared" si="9"/>
        <v>997</v>
      </c>
      <c r="AI32" s="59">
        <f t="shared" si="8"/>
        <v>200.40201005025128</v>
      </c>
      <c r="AJ32" s="170">
        <v>0</v>
      </c>
      <c r="AK32" s="170">
        <v>1</v>
      </c>
      <c r="AL32" s="170">
        <v>1</v>
      </c>
      <c r="AM32" s="60">
        <v>0</v>
      </c>
      <c r="AN32" s="170">
        <v>1</v>
      </c>
      <c r="AO32" s="60">
        <v>0</v>
      </c>
      <c r="AP32" s="173">
        <v>7244925</v>
      </c>
      <c r="AQ32" s="136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8</v>
      </c>
      <c r="E33" s="47">
        <f t="shared" si="2"/>
        <v>5.6338028169014089</v>
      </c>
      <c r="F33" s="110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119</v>
      </c>
      <c r="P33" s="52">
        <v>94</v>
      </c>
      <c r="Q33" s="52">
        <v>16283474</v>
      </c>
      <c r="R33" s="53">
        <f t="shared" si="5"/>
        <v>4219</v>
      </c>
      <c r="S33" s="54">
        <f t="shared" si="6"/>
        <v>101.256</v>
      </c>
      <c r="T33" s="54">
        <f t="shared" si="7"/>
        <v>4.2190000000000003</v>
      </c>
      <c r="U33" s="55">
        <v>4.2</v>
      </c>
      <c r="V33" s="55">
        <f t="shared" si="0"/>
        <v>4.2</v>
      </c>
      <c r="W33" s="137" t="s">
        <v>130</v>
      </c>
      <c r="X33" s="173">
        <v>0</v>
      </c>
      <c r="Y33" s="136">
        <v>0</v>
      </c>
      <c r="Z33" s="173">
        <v>1076</v>
      </c>
      <c r="AA33" s="136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32869904</v>
      </c>
      <c r="AH33" s="58">
        <f t="shared" si="9"/>
        <v>746</v>
      </c>
      <c r="AI33" s="59">
        <f t="shared" si="8"/>
        <v>176.81915145769139</v>
      </c>
      <c r="AJ33" s="170">
        <v>0</v>
      </c>
      <c r="AK33" s="60">
        <v>0</v>
      </c>
      <c r="AL33" s="170">
        <v>1</v>
      </c>
      <c r="AM33" s="60">
        <v>0</v>
      </c>
      <c r="AN33" s="170">
        <v>1</v>
      </c>
      <c r="AO33" s="60">
        <v>0.35</v>
      </c>
      <c r="AP33" s="136">
        <v>7245522</v>
      </c>
      <c r="AQ33" s="136">
        <f t="shared" si="1"/>
        <v>597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12</v>
      </c>
      <c r="E34" s="47">
        <f t="shared" si="2"/>
        <v>8.4507042253521139</v>
      </c>
      <c r="F34" s="110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116</v>
      </c>
      <c r="P34" s="52">
        <v>87</v>
      </c>
      <c r="Q34" s="52">
        <v>16287303</v>
      </c>
      <c r="R34" s="53">
        <f t="shared" si="5"/>
        <v>3829</v>
      </c>
      <c r="S34" s="54">
        <f t="shared" si="6"/>
        <v>91.896000000000001</v>
      </c>
      <c r="T34" s="54">
        <f t="shared" si="7"/>
        <v>3.8290000000000002</v>
      </c>
      <c r="U34" s="55">
        <v>5.0999999999999996</v>
      </c>
      <c r="V34" s="55">
        <f t="shared" si="0"/>
        <v>5.0999999999999996</v>
      </c>
      <c r="W34" s="174" t="s">
        <v>130</v>
      </c>
      <c r="X34" s="173">
        <v>0</v>
      </c>
      <c r="Y34" s="136">
        <v>0</v>
      </c>
      <c r="Z34" s="173">
        <v>986</v>
      </c>
      <c r="AA34" s="136">
        <v>0</v>
      </c>
      <c r="AB34" s="173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32870562</v>
      </c>
      <c r="AH34" s="58">
        <f t="shared" si="9"/>
        <v>658</v>
      </c>
      <c r="AI34" s="59">
        <f t="shared" si="8"/>
        <v>171.84643510054843</v>
      </c>
      <c r="AJ34" s="170">
        <v>0</v>
      </c>
      <c r="AK34" s="60">
        <v>0</v>
      </c>
      <c r="AL34" s="170">
        <v>1</v>
      </c>
      <c r="AM34" s="60">
        <v>0</v>
      </c>
      <c r="AN34" s="170">
        <v>1</v>
      </c>
      <c r="AO34" s="60">
        <v>0.35</v>
      </c>
      <c r="AP34" s="136">
        <v>7246446</v>
      </c>
      <c r="AQ34" s="136">
        <f t="shared" si="1"/>
        <v>924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122.66666666666667</v>
      </c>
      <c r="Q35" s="80">
        <f>Q34-Q10</f>
        <v>123074</v>
      </c>
      <c r="R35" s="81">
        <f>SUM(R11:R34)</f>
        <v>123074</v>
      </c>
      <c r="S35" s="82">
        <f>AVERAGE(S11:S34)</f>
        <v>123.074</v>
      </c>
      <c r="T35" s="82">
        <f>SUM(T11:T34)</f>
        <v>123.07399999999997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25650</v>
      </c>
      <c r="AH35" s="88">
        <f>SUM(AH11:AH34)</f>
        <v>25650</v>
      </c>
      <c r="AI35" s="89">
        <f>$AH$35/$T35</f>
        <v>208.4111997659945</v>
      </c>
      <c r="AJ35" s="86"/>
      <c r="AK35" s="90"/>
      <c r="AL35" s="90"/>
      <c r="AM35" s="90"/>
      <c r="AN35" s="91"/>
      <c r="AO35" s="92"/>
      <c r="AP35" s="93">
        <f>AP34-AP10</f>
        <v>6403</v>
      </c>
      <c r="AQ35" s="94">
        <f>SUM(AQ11:AQ34)</f>
        <v>6403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102"/>
      <c r="AW38" s="102"/>
      <c r="AY38" s="112"/>
    </row>
    <row r="39" spans="2:51" x14ac:dyDescent="0.25">
      <c r="B39" s="159" t="s">
        <v>129</v>
      </c>
      <c r="C39" s="154"/>
      <c r="D39" s="154"/>
      <c r="E39" s="154"/>
      <c r="F39" s="154"/>
      <c r="G39" s="154"/>
      <c r="H39" s="154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102"/>
      <c r="AW39" s="102"/>
      <c r="AY39" s="112"/>
    </row>
    <row r="40" spans="2:51" x14ac:dyDescent="0.25">
      <c r="B40" s="161" t="s">
        <v>135</v>
      </c>
      <c r="C40" s="154"/>
      <c r="D40" s="154"/>
      <c r="E40" s="154"/>
      <c r="F40" s="154"/>
      <c r="G40" s="154"/>
      <c r="H40" s="154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102"/>
      <c r="AW40" s="102"/>
      <c r="AY40" s="112"/>
    </row>
    <row r="41" spans="2:51" x14ac:dyDescent="0.25">
      <c r="B41" s="151" t="s">
        <v>154</v>
      </c>
      <c r="C41" s="154"/>
      <c r="D41" s="154"/>
      <c r="E41" s="154"/>
      <c r="F41" s="154"/>
      <c r="G41" s="154"/>
      <c r="H41" s="154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1"/>
      <c r="AW41" s="1"/>
      <c r="AY41" s="112"/>
    </row>
    <row r="42" spans="2:51" x14ac:dyDescent="0.25">
      <c r="B42" s="157" t="s">
        <v>155</v>
      </c>
      <c r="C42" s="154"/>
      <c r="D42" s="154"/>
      <c r="E42" s="154"/>
      <c r="F42" s="154"/>
      <c r="G42" s="154"/>
      <c r="H42" s="154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53"/>
      <c r="AX42" s="153"/>
      <c r="AY42" s="153"/>
    </row>
    <row r="43" spans="2:51" x14ac:dyDescent="0.25">
      <c r="B43" s="161" t="s">
        <v>124</v>
      </c>
      <c r="C43" s="154"/>
      <c r="D43" s="154"/>
      <c r="E43" s="160"/>
      <c r="F43" s="160"/>
      <c r="G43" s="160"/>
      <c r="H43" s="154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53"/>
      <c r="AX43" s="153"/>
      <c r="AY43" s="153"/>
    </row>
    <row r="44" spans="2:51" x14ac:dyDescent="0.25">
      <c r="B44" s="177" t="s">
        <v>125</v>
      </c>
      <c r="C44" s="154"/>
      <c r="D44" s="154"/>
      <c r="E44" s="154"/>
      <c r="F44" s="154"/>
      <c r="G44" s="154"/>
      <c r="H44" s="154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53"/>
      <c r="AX44" s="153"/>
      <c r="AY44" s="153"/>
    </row>
    <row r="45" spans="2:51" x14ac:dyDescent="0.25">
      <c r="B45" s="176" t="s">
        <v>126</v>
      </c>
      <c r="C45" s="154"/>
      <c r="D45" s="154"/>
      <c r="E45" s="154"/>
      <c r="F45" s="154"/>
      <c r="G45" s="154"/>
      <c r="H45" s="154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53"/>
      <c r="AX45" s="153"/>
      <c r="AY45" s="153"/>
    </row>
    <row r="46" spans="2:51" x14ac:dyDescent="0.25">
      <c r="B46" s="176" t="s">
        <v>156</v>
      </c>
      <c r="C46" s="154"/>
      <c r="D46" s="154"/>
      <c r="E46" s="154"/>
      <c r="F46" s="154"/>
      <c r="G46" s="154"/>
      <c r="H46" s="154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23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53"/>
      <c r="AX46" s="153"/>
      <c r="AY46" s="153"/>
    </row>
    <row r="47" spans="2:51" x14ac:dyDescent="0.25">
      <c r="B47" s="177" t="s">
        <v>160</v>
      </c>
      <c r="C47" s="154"/>
      <c r="D47" s="154"/>
      <c r="E47" s="154"/>
      <c r="F47" s="154"/>
      <c r="G47" s="154"/>
      <c r="H47" s="154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23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53"/>
      <c r="AX47" s="153"/>
      <c r="AY47" s="153"/>
    </row>
    <row r="48" spans="2:51" x14ac:dyDescent="0.25">
      <c r="B48" s="177" t="s">
        <v>132</v>
      </c>
      <c r="C48" s="154"/>
      <c r="D48" s="154"/>
      <c r="E48" s="154"/>
      <c r="F48" s="154"/>
      <c r="G48" s="154"/>
      <c r="H48" s="154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53"/>
      <c r="AX48" s="153"/>
      <c r="AY48" s="153"/>
    </row>
    <row r="49" spans="2:51" x14ac:dyDescent="0.25">
      <c r="B49" s="169" t="s">
        <v>157</v>
      </c>
      <c r="C49" s="154"/>
      <c r="D49" s="154"/>
      <c r="E49" s="154"/>
      <c r="F49" s="154"/>
      <c r="G49" s="154"/>
      <c r="H49" s="154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53"/>
      <c r="AX49" s="153"/>
      <c r="AY49" s="153"/>
    </row>
    <row r="50" spans="2:51" x14ac:dyDescent="0.25">
      <c r="B50" s="177" t="s">
        <v>133</v>
      </c>
      <c r="C50" s="154"/>
      <c r="D50" s="154"/>
      <c r="E50" s="154"/>
      <c r="F50" s="154"/>
      <c r="G50" s="154"/>
      <c r="H50" s="154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53"/>
      <c r="AX50" s="153"/>
      <c r="AY50" s="153"/>
    </row>
    <row r="51" spans="2:51" x14ac:dyDescent="0.25">
      <c r="B51" s="177" t="s">
        <v>134</v>
      </c>
      <c r="C51" s="154"/>
      <c r="D51" s="154"/>
      <c r="E51" s="154"/>
      <c r="F51" s="154"/>
      <c r="G51" s="154"/>
      <c r="H51" s="154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53"/>
      <c r="AX51" s="153"/>
      <c r="AY51" s="153"/>
    </row>
    <row r="52" spans="2:51" x14ac:dyDescent="0.25">
      <c r="B52" s="152" t="s">
        <v>158</v>
      </c>
      <c r="C52" s="175"/>
      <c r="D52" s="175"/>
      <c r="E52" s="175"/>
      <c r="F52" s="175"/>
      <c r="G52" s="175"/>
      <c r="H52" s="17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53"/>
      <c r="AX52" s="153"/>
      <c r="AY52" s="153"/>
    </row>
    <row r="53" spans="2:51" x14ac:dyDescent="0.25">
      <c r="B53" s="177" t="s">
        <v>152</v>
      </c>
      <c r="C53" s="154"/>
      <c r="D53" s="154"/>
      <c r="E53" s="154"/>
      <c r="F53" s="154"/>
      <c r="G53" s="154"/>
      <c r="H53" s="154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53"/>
      <c r="AX53" s="153"/>
      <c r="AY53" s="153"/>
    </row>
    <row r="54" spans="2:51" x14ac:dyDescent="0.25">
      <c r="B54" s="169" t="s">
        <v>162</v>
      </c>
      <c r="C54" s="175"/>
      <c r="D54" s="175"/>
      <c r="E54" s="175"/>
      <c r="F54" s="175"/>
      <c r="G54" s="175"/>
      <c r="H54" s="17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25"/>
      <c r="U54" s="125"/>
      <c r="V54" s="125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53"/>
      <c r="AX54" s="153"/>
      <c r="AY54" s="153"/>
    </row>
    <row r="55" spans="2:51" x14ac:dyDescent="0.25">
      <c r="B55" s="152" t="s">
        <v>127</v>
      </c>
      <c r="C55" s="175"/>
      <c r="D55" s="175"/>
      <c r="E55" s="175"/>
      <c r="F55" s="175"/>
      <c r="G55" s="154"/>
      <c r="H55" s="154"/>
      <c r="I55" s="154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25"/>
      <c r="U55" s="105"/>
      <c r="V55" s="10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53"/>
      <c r="AX55" s="153"/>
      <c r="AY55" s="153"/>
    </row>
    <row r="56" spans="2:51" x14ac:dyDescent="0.25">
      <c r="B56" s="178" t="s">
        <v>153</v>
      </c>
      <c r="C56" s="177"/>
      <c r="D56" s="175"/>
      <c r="E56" s="171"/>
      <c r="F56" s="175"/>
      <c r="G56" s="154"/>
      <c r="H56" s="154"/>
      <c r="I56" s="154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53"/>
      <c r="AX56" s="153"/>
      <c r="AY56" s="153"/>
    </row>
    <row r="57" spans="2:51" x14ac:dyDescent="0.25">
      <c r="B57" s="178" t="s">
        <v>128</v>
      </c>
      <c r="C57" s="176"/>
      <c r="D57" s="175"/>
      <c r="E57" s="171"/>
      <c r="F57" s="175"/>
      <c r="G57" s="154"/>
      <c r="H57" s="154"/>
      <c r="I57" s="154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53"/>
      <c r="AX57" s="153"/>
      <c r="AY57" s="153"/>
    </row>
    <row r="58" spans="2:51" x14ac:dyDescent="0.25">
      <c r="B58" s="162"/>
      <c r="C58" s="156"/>
      <c r="D58" s="154"/>
      <c r="E58" s="154"/>
      <c r="F58" s="154"/>
      <c r="G58" s="154"/>
      <c r="H58" s="154"/>
      <c r="I58" s="154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F58" s="183"/>
      <c r="AG58" s="183"/>
      <c r="AH58" s="183"/>
      <c r="AI58" s="183"/>
      <c r="AJ58" s="183"/>
      <c r="AK58" s="183"/>
      <c r="AL58" s="183"/>
      <c r="AM58" s="114"/>
      <c r="AN58" s="114"/>
      <c r="AO58" s="114"/>
      <c r="AP58" s="114"/>
      <c r="AQ58" s="114"/>
      <c r="AR58" s="114"/>
      <c r="AS58" s="115"/>
      <c r="AV58" s="112"/>
      <c r="AW58" s="153"/>
      <c r="AX58" s="153"/>
      <c r="AY58" s="153"/>
    </row>
    <row r="59" spans="2:51" x14ac:dyDescent="0.25">
      <c r="B59" s="162"/>
      <c r="C59" s="166"/>
      <c r="D59" s="154"/>
      <c r="E59" s="154"/>
      <c r="F59" s="154"/>
      <c r="G59" s="154"/>
      <c r="H59" s="154"/>
      <c r="I59" s="167"/>
      <c r="J59" s="155"/>
      <c r="K59" s="155"/>
      <c r="L59" s="155"/>
      <c r="M59" s="155"/>
      <c r="N59" s="155"/>
      <c r="O59" s="155"/>
      <c r="P59" s="155"/>
      <c r="Q59" s="155"/>
      <c r="R59" s="155"/>
      <c r="S59" s="168"/>
      <c r="T59" s="168"/>
      <c r="U59" s="168"/>
      <c r="V59" s="168"/>
      <c r="W59" s="113"/>
      <c r="X59" s="113"/>
      <c r="Y59" s="113"/>
      <c r="Z59" s="113"/>
      <c r="AA59" s="113"/>
      <c r="AB59" s="113"/>
      <c r="AC59" s="113"/>
      <c r="AD59" s="113"/>
      <c r="AE59" s="113"/>
      <c r="AF59" s="183"/>
      <c r="AG59" s="183"/>
      <c r="AH59" s="183"/>
      <c r="AI59" s="183"/>
      <c r="AJ59" s="183"/>
      <c r="AK59" s="183"/>
      <c r="AL59" s="183"/>
      <c r="AM59" s="114"/>
      <c r="AN59" s="114"/>
      <c r="AO59" s="114"/>
      <c r="AP59" s="114"/>
      <c r="AQ59" s="114"/>
      <c r="AR59" s="114"/>
      <c r="AS59" s="115"/>
      <c r="AV59" s="112"/>
      <c r="AW59" s="153"/>
      <c r="AX59" s="153"/>
      <c r="AY59" s="153"/>
    </row>
    <row r="60" spans="2:51" x14ac:dyDescent="0.25">
      <c r="B60" s="2"/>
      <c r="C60" s="166"/>
      <c r="D60" s="167"/>
      <c r="E60" s="154"/>
      <c r="F60" s="154"/>
      <c r="G60" s="154"/>
      <c r="H60" s="154"/>
      <c r="I60" s="167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13"/>
      <c r="X60" s="113"/>
      <c r="Y60" s="113"/>
      <c r="Z60" s="113"/>
      <c r="AA60" s="113"/>
      <c r="AB60" s="113"/>
      <c r="AC60" s="113"/>
      <c r="AD60" s="113"/>
      <c r="AE60" s="113"/>
      <c r="AF60" s="183"/>
      <c r="AG60" s="183"/>
      <c r="AH60" s="183"/>
      <c r="AI60" s="183"/>
      <c r="AJ60" s="183"/>
      <c r="AK60" s="183"/>
      <c r="AL60" s="183"/>
      <c r="AM60" s="114"/>
      <c r="AN60" s="114"/>
      <c r="AO60" s="114"/>
      <c r="AP60" s="114"/>
      <c r="AQ60" s="114"/>
      <c r="AR60" s="114"/>
      <c r="AS60" s="115"/>
      <c r="AV60" s="112"/>
      <c r="AW60" s="153"/>
      <c r="AX60" s="153"/>
      <c r="AY60" s="153"/>
    </row>
    <row r="61" spans="2:51" x14ac:dyDescent="0.25">
      <c r="B61" s="2"/>
      <c r="C61" s="161"/>
      <c r="D61" s="167"/>
      <c r="E61" s="154"/>
      <c r="F61" s="154"/>
      <c r="G61" s="154"/>
      <c r="H61" s="154"/>
      <c r="I61" s="154"/>
      <c r="J61" s="168"/>
      <c r="K61" s="168"/>
      <c r="L61" s="168"/>
      <c r="M61" s="168"/>
      <c r="N61" s="168"/>
      <c r="O61" s="168"/>
      <c r="P61" s="168"/>
      <c r="Q61" s="168"/>
      <c r="R61" s="168"/>
      <c r="S61" s="155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53"/>
      <c r="AX61" s="153"/>
      <c r="AY61" s="153"/>
    </row>
    <row r="62" spans="2:51" x14ac:dyDescent="0.25">
      <c r="B62" s="104"/>
      <c r="C62" s="161"/>
      <c r="D62" s="154"/>
      <c r="E62" s="167"/>
      <c r="F62" s="154"/>
      <c r="G62" s="167"/>
      <c r="H62" s="167"/>
      <c r="I62" s="154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53"/>
      <c r="AX62" s="153"/>
      <c r="AY62" s="153"/>
    </row>
    <row r="63" spans="2:51" x14ac:dyDescent="0.25">
      <c r="B63" s="104"/>
      <c r="C63" s="156"/>
      <c r="D63" s="154"/>
      <c r="E63" s="167"/>
      <c r="F63" s="167"/>
      <c r="G63" s="167"/>
      <c r="H63" s="167"/>
      <c r="I63" s="154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53"/>
      <c r="AX63" s="153"/>
      <c r="AY63" s="153"/>
    </row>
    <row r="64" spans="2:51" x14ac:dyDescent="0.25">
      <c r="B64" s="104"/>
      <c r="C64" s="156"/>
      <c r="D64" s="154"/>
      <c r="E64" s="154"/>
      <c r="F64" s="167"/>
      <c r="G64" s="154"/>
      <c r="H64" s="154"/>
      <c r="I64" s="154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53"/>
      <c r="AX64" s="153"/>
      <c r="AY64" s="153"/>
    </row>
    <row r="65" spans="1:51" x14ac:dyDescent="0.25">
      <c r="B65" s="104"/>
      <c r="C65" s="168"/>
      <c r="D65" s="154"/>
      <c r="E65" s="154"/>
      <c r="F65" s="154"/>
      <c r="G65" s="154"/>
      <c r="H65" s="154"/>
      <c r="I65" s="168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53"/>
      <c r="AX65" s="153"/>
      <c r="AY65" s="153"/>
    </row>
    <row r="66" spans="1:51" x14ac:dyDescent="0.25">
      <c r="B66" s="168"/>
      <c r="C66" s="161"/>
      <c r="D66" s="168"/>
      <c r="E66" s="154"/>
      <c r="F66" s="154"/>
      <c r="G66" s="154"/>
      <c r="H66" s="154"/>
      <c r="I66" s="168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53"/>
      <c r="AV66" s="112"/>
      <c r="AW66" s="153"/>
      <c r="AX66" s="153"/>
      <c r="AY66" s="153"/>
    </row>
    <row r="67" spans="1:51" x14ac:dyDescent="0.25">
      <c r="B67" s="168"/>
      <c r="C67" s="156"/>
      <c r="D67" s="168"/>
      <c r="E67" s="154"/>
      <c r="F67" s="154"/>
      <c r="G67" s="154"/>
      <c r="H67" s="154"/>
      <c r="I67" s="154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53"/>
      <c r="AV67" s="112"/>
      <c r="AW67" s="153"/>
      <c r="AX67" s="153"/>
      <c r="AY67" s="153"/>
    </row>
    <row r="68" spans="1:51" x14ac:dyDescent="0.25">
      <c r="A68" s="113"/>
      <c r="B68" s="104"/>
      <c r="C68" s="161"/>
      <c r="D68" s="154"/>
      <c r="E68" s="168"/>
      <c r="F68" s="154"/>
      <c r="G68" s="168"/>
      <c r="H68" s="168"/>
      <c r="I68" s="190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AS68" s="153"/>
      <c r="AT68" s="153"/>
      <c r="AU68" s="153"/>
      <c r="AV68" s="153"/>
      <c r="AW68" s="153"/>
      <c r="AX68" s="153"/>
      <c r="AY68" s="153"/>
    </row>
    <row r="69" spans="1:51" x14ac:dyDescent="0.25">
      <c r="A69" s="113"/>
      <c r="B69" s="104"/>
      <c r="C69" s="158"/>
      <c r="D69" s="154"/>
      <c r="E69" s="168"/>
      <c r="F69" s="168"/>
      <c r="G69" s="168"/>
      <c r="H69" s="168"/>
      <c r="I69" s="190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AS69" s="153"/>
      <c r="AT69" s="153"/>
      <c r="AU69" s="153"/>
      <c r="AV69" s="153"/>
      <c r="AW69" s="153"/>
      <c r="AX69" s="153"/>
      <c r="AY69" s="153"/>
    </row>
    <row r="70" spans="1:51" x14ac:dyDescent="0.25">
      <c r="A70" s="113"/>
      <c r="I70" s="114"/>
      <c r="J70" s="114"/>
      <c r="K70" s="114"/>
      <c r="L70" s="114"/>
      <c r="M70" s="114"/>
      <c r="N70" s="114"/>
      <c r="O70" s="115"/>
      <c r="P70" s="109"/>
      <c r="R70" s="109"/>
      <c r="AS70" s="153"/>
      <c r="AT70" s="153"/>
      <c r="AU70" s="153"/>
      <c r="AV70" s="153"/>
      <c r="AW70" s="153"/>
      <c r="AX70" s="153"/>
      <c r="AY70" s="153"/>
    </row>
    <row r="71" spans="1:51" x14ac:dyDescent="0.25">
      <c r="A71" s="113"/>
      <c r="I71" s="114"/>
      <c r="J71" s="114"/>
      <c r="K71" s="114"/>
      <c r="L71" s="114"/>
      <c r="M71" s="114"/>
      <c r="N71" s="114"/>
      <c r="O71" s="115"/>
      <c r="P71" s="109"/>
      <c r="R71" s="109"/>
      <c r="AS71" s="153"/>
      <c r="AT71" s="153"/>
      <c r="AU71" s="153"/>
      <c r="AV71" s="153"/>
      <c r="AW71" s="153"/>
      <c r="AX71" s="153"/>
      <c r="AY71" s="153"/>
    </row>
    <row r="72" spans="1:51" x14ac:dyDescent="0.25">
      <c r="A72" s="113"/>
      <c r="I72" s="114"/>
      <c r="J72" s="114"/>
      <c r="K72" s="114"/>
      <c r="L72" s="114"/>
      <c r="M72" s="114"/>
      <c r="N72" s="114"/>
      <c r="O72" s="115"/>
      <c r="P72" s="109"/>
      <c r="R72" s="109"/>
      <c r="AS72" s="153"/>
      <c r="AT72" s="153"/>
      <c r="AU72" s="153"/>
      <c r="AV72" s="153"/>
      <c r="AW72" s="153"/>
      <c r="AX72" s="153"/>
      <c r="AY72" s="153"/>
    </row>
    <row r="73" spans="1:51" x14ac:dyDescent="0.2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53"/>
      <c r="AT73" s="153"/>
      <c r="AU73" s="153"/>
      <c r="AV73" s="153"/>
      <c r="AW73" s="153"/>
      <c r="AX73" s="153"/>
      <c r="AY73" s="153"/>
    </row>
    <row r="74" spans="1:51" x14ac:dyDescent="0.25">
      <c r="A74" s="113"/>
      <c r="I74" s="114"/>
      <c r="J74" s="114"/>
      <c r="K74" s="114"/>
      <c r="L74" s="114"/>
      <c r="M74" s="114"/>
      <c r="N74" s="114"/>
      <c r="O74" s="115"/>
      <c r="P74" s="109"/>
      <c r="R74" s="106"/>
      <c r="AS74" s="153"/>
      <c r="AT74" s="153"/>
      <c r="AU74" s="153"/>
      <c r="AV74" s="153"/>
      <c r="AW74" s="153"/>
      <c r="AX74" s="153"/>
      <c r="AY74" s="15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R75" s="109"/>
      <c r="AS75" s="153"/>
      <c r="AT75" s="153"/>
      <c r="AU75" s="153"/>
      <c r="AV75" s="153"/>
      <c r="AW75" s="153"/>
      <c r="AX75" s="153"/>
      <c r="AY75" s="153"/>
    </row>
    <row r="76" spans="1:51" x14ac:dyDescent="0.25">
      <c r="O76" s="115"/>
      <c r="R76" s="109"/>
      <c r="AS76" s="153"/>
      <c r="AT76" s="153"/>
      <c r="AU76" s="153"/>
      <c r="AV76" s="153"/>
      <c r="AW76" s="153"/>
      <c r="AX76" s="153"/>
      <c r="AY76" s="153"/>
    </row>
    <row r="77" spans="1:51" x14ac:dyDescent="0.25">
      <c r="O77" s="115"/>
      <c r="R77" s="109"/>
      <c r="AS77" s="153"/>
      <c r="AT77" s="153"/>
      <c r="AU77" s="153"/>
      <c r="AV77" s="153"/>
      <c r="AW77" s="153"/>
      <c r="AX77" s="153"/>
      <c r="AY77" s="153"/>
    </row>
    <row r="78" spans="1:51" x14ac:dyDescent="0.25">
      <c r="O78" s="115"/>
      <c r="R78" s="109"/>
      <c r="AS78" s="153"/>
      <c r="AT78" s="153"/>
      <c r="AU78" s="153"/>
      <c r="AV78" s="153"/>
      <c r="AW78" s="153"/>
      <c r="AX78" s="153"/>
      <c r="AY78" s="153"/>
    </row>
    <row r="79" spans="1:51" x14ac:dyDescent="0.25">
      <c r="O79" s="115"/>
      <c r="R79" s="109"/>
      <c r="AS79" s="153"/>
      <c r="AT79" s="153"/>
      <c r="AU79" s="153"/>
      <c r="AV79" s="153"/>
      <c r="AW79" s="153"/>
      <c r="AX79" s="153"/>
      <c r="AY79" s="153"/>
    </row>
    <row r="80" spans="1:51" x14ac:dyDescent="0.25">
      <c r="O80" s="115"/>
      <c r="AS80" s="153"/>
      <c r="AT80" s="153"/>
      <c r="AU80" s="153"/>
      <c r="AV80" s="153"/>
      <c r="AW80" s="153"/>
      <c r="AX80" s="153"/>
      <c r="AY80" s="153"/>
    </row>
    <row r="81" spans="15:51" x14ac:dyDescent="0.25">
      <c r="O81" s="115"/>
      <c r="AS81" s="153"/>
      <c r="AT81" s="153"/>
      <c r="AU81" s="153"/>
      <c r="AV81" s="153"/>
      <c r="AW81" s="153"/>
      <c r="AX81" s="153"/>
      <c r="AY81" s="153"/>
    </row>
    <row r="82" spans="15:51" x14ac:dyDescent="0.25">
      <c r="O82" s="115"/>
      <c r="AS82" s="153"/>
      <c r="AT82" s="153"/>
      <c r="AU82" s="153"/>
      <c r="AV82" s="153"/>
      <c r="AW82" s="153"/>
      <c r="AX82" s="153"/>
      <c r="AY82" s="153"/>
    </row>
    <row r="83" spans="15:51" x14ac:dyDescent="0.25">
      <c r="O83" s="115"/>
      <c r="AS83" s="153"/>
      <c r="AT83" s="153"/>
      <c r="AU83" s="153"/>
      <c r="AV83" s="153"/>
      <c r="AW83" s="153"/>
      <c r="AX83" s="153"/>
      <c r="AY83" s="153"/>
    </row>
    <row r="84" spans="15:51" x14ac:dyDescent="0.25">
      <c r="O84" s="115"/>
      <c r="AS84" s="153"/>
      <c r="AT84" s="153"/>
      <c r="AU84" s="153"/>
      <c r="AV84" s="153"/>
      <c r="AW84" s="153"/>
      <c r="AX84" s="153"/>
      <c r="AY84" s="153"/>
    </row>
    <row r="85" spans="15:51" x14ac:dyDescent="0.25">
      <c r="O85" s="115"/>
      <c r="AS85" s="153"/>
      <c r="AT85" s="153"/>
      <c r="AU85" s="153"/>
      <c r="AV85" s="153"/>
      <c r="AW85" s="153"/>
      <c r="AX85" s="153"/>
      <c r="AY85" s="153"/>
    </row>
    <row r="86" spans="15:51" x14ac:dyDescent="0.25">
      <c r="O86" s="115"/>
      <c r="Q86" s="109"/>
      <c r="AS86" s="153"/>
      <c r="AT86" s="153"/>
      <c r="AU86" s="153"/>
      <c r="AV86" s="153"/>
      <c r="AW86" s="153"/>
      <c r="AX86" s="153"/>
      <c r="AY86" s="153"/>
    </row>
    <row r="87" spans="15:51" x14ac:dyDescent="0.25">
      <c r="O87" s="17"/>
      <c r="P87" s="109"/>
      <c r="Q87" s="109"/>
      <c r="AS87" s="153"/>
      <c r="AT87" s="153"/>
      <c r="AU87" s="153"/>
      <c r="AV87" s="153"/>
      <c r="AW87" s="153"/>
      <c r="AX87" s="153"/>
      <c r="AY87" s="153"/>
    </row>
    <row r="88" spans="15:51" x14ac:dyDescent="0.25">
      <c r="O88" s="17"/>
      <c r="P88" s="109"/>
      <c r="Q88" s="109"/>
      <c r="AS88" s="153"/>
      <c r="AT88" s="153"/>
      <c r="AU88" s="153"/>
      <c r="AV88" s="153"/>
      <c r="AW88" s="153"/>
      <c r="AX88" s="153"/>
      <c r="AY88" s="153"/>
    </row>
    <row r="89" spans="15:51" x14ac:dyDescent="0.25">
      <c r="O89" s="17"/>
      <c r="P89" s="109"/>
      <c r="Q89" s="109"/>
      <c r="AS89" s="153"/>
      <c r="AT89" s="153"/>
      <c r="AU89" s="153"/>
      <c r="AV89" s="153"/>
      <c r="AW89" s="153"/>
      <c r="AX89" s="153"/>
      <c r="AY89" s="153"/>
    </row>
    <row r="90" spans="15:51" x14ac:dyDescent="0.25">
      <c r="O90" s="17"/>
      <c r="P90" s="109"/>
      <c r="Q90" s="109"/>
      <c r="AS90" s="153"/>
      <c r="AT90" s="153"/>
      <c r="AU90" s="153"/>
      <c r="AV90" s="153"/>
      <c r="AW90" s="153"/>
      <c r="AX90" s="153"/>
      <c r="AY90" s="153"/>
    </row>
    <row r="91" spans="15:51" x14ac:dyDescent="0.25">
      <c r="O91" s="17"/>
      <c r="P91" s="109"/>
      <c r="Q91" s="109"/>
      <c r="AS91" s="153"/>
      <c r="AT91" s="153"/>
      <c r="AU91" s="153"/>
      <c r="AV91" s="153"/>
      <c r="AW91" s="153"/>
      <c r="AX91" s="153"/>
      <c r="AY91" s="153"/>
    </row>
    <row r="92" spans="15:51" x14ac:dyDescent="0.25">
      <c r="O92" s="17"/>
      <c r="P92" s="109"/>
      <c r="Q92" s="109"/>
      <c r="AS92" s="153"/>
      <c r="AT92" s="153"/>
      <c r="AU92" s="153"/>
      <c r="AV92" s="153"/>
      <c r="AW92" s="153"/>
      <c r="AX92" s="153"/>
      <c r="AY92" s="153"/>
    </row>
    <row r="93" spans="15:51" x14ac:dyDescent="0.25">
      <c r="O93" s="17"/>
      <c r="P93" s="109"/>
      <c r="Q93" s="109"/>
      <c r="AS93" s="153"/>
      <c r="AT93" s="153"/>
      <c r="AU93" s="153"/>
      <c r="AV93" s="153"/>
      <c r="AW93" s="153"/>
      <c r="AX93" s="153"/>
      <c r="AY93" s="153"/>
    </row>
    <row r="94" spans="15:51" x14ac:dyDescent="0.25">
      <c r="O94" s="17"/>
      <c r="P94" s="109"/>
      <c r="Q94" s="109"/>
      <c r="AS94" s="153"/>
      <c r="AT94" s="153"/>
      <c r="AU94" s="153"/>
      <c r="AV94" s="153"/>
      <c r="AW94" s="153"/>
      <c r="AX94" s="153"/>
      <c r="AY94" s="153"/>
    </row>
    <row r="95" spans="15:51" x14ac:dyDescent="0.25">
      <c r="O95" s="17"/>
      <c r="P95" s="109"/>
      <c r="Q95" s="109"/>
      <c r="AS95" s="153"/>
      <c r="AT95" s="153"/>
      <c r="AU95" s="153"/>
      <c r="AV95" s="153"/>
      <c r="AW95" s="153"/>
      <c r="AX95" s="153"/>
      <c r="AY95" s="153"/>
    </row>
    <row r="96" spans="15:51" x14ac:dyDescent="0.25">
      <c r="O96" s="17"/>
      <c r="P96" s="109"/>
      <c r="Q96" s="109"/>
      <c r="R96" s="109"/>
      <c r="S96" s="109"/>
      <c r="AS96" s="153"/>
      <c r="AT96" s="153"/>
      <c r="AU96" s="153"/>
      <c r="AV96" s="153"/>
      <c r="AW96" s="153"/>
      <c r="AX96" s="153"/>
      <c r="AY96" s="153"/>
    </row>
    <row r="97" spans="15:51" x14ac:dyDescent="0.25">
      <c r="O97" s="17"/>
      <c r="P97" s="109"/>
      <c r="Q97" s="109"/>
      <c r="R97" s="109"/>
      <c r="S97" s="109"/>
      <c r="T97" s="109"/>
      <c r="AS97" s="153"/>
      <c r="AT97" s="153"/>
      <c r="AU97" s="153"/>
      <c r="AV97" s="153"/>
      <c r="AW97" s="153"/>
      <c r="AX97" s="153"/>
      <c r="AY97" s="153"/>
    </row>
    <row r="98" spans="15:51" x14ac:dyDescent="0.25">
      <c r="O98" s="17"/>
      <c r="P98" s="109"/>
      <c r="Q98" s="109"/>
      <c r="R98" s="109"/>
      <c r="S98" s="109"/>
      <c r="T98" s="109"/>
      <c r="AS98" s="153"/>
      <c r="AT98" s="153"/>
      <c r="AU98" s="153"/>
      <c r="AV98" s="153"/>
      <c r="AW98" s="153"/>
      <c r="AX98" s="153"/>
      <c r="AY98" s="153"/>
    </row>
    <row r="99" spans="15:51" x14ac:dyDescent="0.25">
      <c r="O99" s="17"/>
      <c r="P99" s="109"/>
      <c r="T99" s="109"/>
      <c r="AS99" s="153"/>
      <c r="AT99" s="153"/>
      <c r="AU99" s="153"/>
      <c r="AV99" s="153"/>
      <c r="AW99" s="153"/>
      <c r="AX99" s="153"/>
      <c r="AY99" s="153"/>
    </row>
    <row r="100" spans="15:51" x14ac:dyDescent="0.25">
      <c r="O100" s="109"/>
      <c r="Q100" s="109"/>
      <c r="R100" s="109"/>
      <c r="S100" s="109"/>
      <c r="AS100" s="153"/>
      <c r="AT100" s="153"/>
      <c r="AU100" s="153"/>
      <c r="AV100" s="153"/>
      <c r="AW100" s="153"/>
      <c r="AX100" s="153"/>
      <c r="AY100" s="153"/>
    </row>
    <row r="101" spans="15:51" x14ac:dyDescent="0.25">
      <c r="O101" s="17"/>
      <c r="P101" s="109"/>
      <c r="Q101" s="109"/>
      <c r="R101" s="109"/>
      <c r="S101" s="109"/>
      <c r="T101" s="109"/>
      <c r="AS101" s="153"/>
      <c r="AT101" s="153"/>
      <c r="AU101" s="153"/>
      <c r="AV101" s="153"/>
      <c r="AW101" s="153"/>
      <c r="AX101" s="153"/>
      <c r="AY101" s="153"/>
    </row>
    <row r="102" spans="15:51" x14ac:dyDescent="0.25">
      <c r="O102" s="17"/>
      <c r="P102" s="109"/>
      <c r="Q102" s="109"/>
      <c r="R102" s="109"/>
      <c r="S102" s="109"/>
      <c r="T102" s="109"/>
      <c r="U102" s="109"/>
      <c r="AS102" s="153"/>
      <c r="AT102" s="153"/>
      <c r="AU102" s="153"/>
      <c r="AV102" s="153"/>
      <c r="AW102" s="153"/>
      <c r="AX102" s="153"/>
      <c r="AY102" s="153"/>
    </row>
    <row r="103" spans="15:51" x14ac:dyDescent="0.25">
      <c r="O103" s="17"/>
      <c r="P103" s="109"/>
      <c r="T103" s="109"/>
      <c r="U103" s="109"/>
      <c r="AS103" s="153"/>
      <c r="AT103" s="153"/>
      <c r="AU103" s="153"/>
      <c r="AV103" s="153"/>
      <c r="AW103" s="153"/>
      <c r="AX103" s="153"/>
      <c r="AY103" s="153"/>
    </row>
    <row r="115" spans="45:51" x14ac:dyDescent="0.25">
      <c r="AS115" s="153"/>
      <c r="AT115" s="153"/>
      <c r="AU115" s="153"/>
      <c r="AV115" s="153"/>
      <c r="AW115" s="153"/>
      <c r="AX115" s="153"/>
      <c r="AY115" s="153"/>
    </row>
  </sheetData>
  <protectedRanges>
    <protectedRange sqref="N59:R59 B60:B65 S55:T58 T43 T53:T54 S61:T69 N62:R69 B68:B69" name="Range2_12_5_1_1"/>
    <protectedRange sqref="N10 L10 L6 D6 D8 AD8 AF8 O8:U8 AJ8:AR8 AF10 AR11:AR34 L24:N31 E23:E34 G23:G34 N12:N23 N32:N34 N11:AG11 O12:AG16 E11:G22 O17:V30 X17:AG30 O31:AG34" name="Range1_16_3_1_1"/>
    <protectedRange sqref="I64 J59:M59 J62:M69 I67: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Q10" name="Range1_17_1_1_1"/>
    <protectedRange sqref="AG10" name="Range1_18_1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66:B67 J60:R61 D66:D67 I65:I66 S59:V60 E68:E69 G68:H69 F69" name="Range2_2_1_10_1_1_1_2"/>
    <protectedRange sqref="C65" name="Range2_2_1_10_2_1_1_1"/>
    <protectedRange sqref="N55:R58 G64:H64 D62 F65 E64" name="Range2_12_1_6_1_1"/>
    <protectedRange sqref="D58 I61:I63 I55:M58 G65:H66 G58:H60 E65:E66 F66:F67 F59:F61 E58:E60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8 G57:H57" name="Range2_2_12_1_1_1_1_1"/>
    <protectedRange sqref="C59:C60" name="Range2_5_1_1_1"/>
    <protectedRange sqref="E62:E63 F63:F64 G62:H63 I59:I60" name="Range2_2_1_1_1_1"/>
    <protectedRange sqref="D60:D61" name="Range2_1_1_1_1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3:S54" name="Range2_12_2_1_1_1_2_1_1"/>
    <protectedRange sqref="G56:H56" name="Range2_2_12_1_3_1_2_1_1_1_2_1_1_1_1_1_1_2_1_1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I54 J53:M53" name="Range2_2_12_1_4_3_1_1_1_3_3_1_1_3_1_1_1_1_1_1"/>
    <protectedRange sqref="I53" name="Range2_2_12_1_7_1_1_5_2_1_1_1_1_1_1_1_1_1_1_1"/>
    <protectedRange sqref="G55:H55" name="Range2_2_12_1_3_3_1_1_1_2_1_1_1_1_1_1_1_1_1_1_1"/>
    <protectedRange sqref="D53:E53" name="Range2_2_12_1_3_1_2_1_1_1_2_1_1_1_1_3_1_1_1_1_1_1"/>
    <protectedRange sqref="F53" name="Range2_2_12_1_3_1_2_1_1_1_3_1_1_1_1_1_3_1_1_1_1_1_1"/>
    <protectedRange sqref="T51:T52" name="Range2_12_5_1_1_3"/>
    <protectedRange sqref="T50" name="Range2_12_5_1_1_2_2"/>
    <protectedRange sqref="S50" name="Range2_12_4_1_1_1_4_2_2_2"/>
    <protectedRange sqref="Q50:R50" name="Range2_12_1_6_1_1_1_2_3_2_1_1_3"/>
    <protectedRange sqref="N50:P50" name="Range2_12_1_2_3_1_1_1_2_3_2_1_1_3"/>
    <protectedRange sqref="K50:M50" name="Range2_2_12_1_4_3_1_1_1_3_3_2_1_1_3"/>
    <protectedRange sqref="J50" name="Range2_2_12_1_4_3_1_1_1_3_2_1_2_2"/>
    <protectedRange sqref="S51:S52" name="Range2_12_2_1_1_1_2_1_1_1"/>
    <protectedRange sqref="G51:H52" name="Range2_2_12_1_3_1_2_1_1_1_2_1_1_1_1_1_1_2_1_1"/>
    <protectedRange sqref="D51:E52" name="Range2_2_12_1_3_1_2_1_1_1_2_1_1_1_1_3_1_1_1_1"/>
    <protectedRange sqref="F51:F52" name="Range2_2_12_1_3_1_2_1_1_1_3_1_1_1_1_1_3_1_1_1_1"/>
    <protectedRange sqref="Q51:R52" name="Range2_12_1_6_1_1_1_2_3_1_1_3_1_1_1_1_1_1_1"/>
    <protectedRange sqref="N51:P52" name="Range2_12_1_2_3_1_1_1_2_3_1_1_3_1_1_1_1_1_1_1"/>
    <protectedRange sqref="J51:M52" name="Range2_2_12_1_4_3_1_1_1_3_3_1_1_3_1_1_1_1_1_1_1"/>
    <protectedRange sqref="I51:I52" name="Range2_2_12_1_4_3_1_1_1_2_1_2_1_1_3_1_1_1_1_1_1"/>
    <protectedRange sqref="G53:H53" name="Range2_2_12_1_3_1_2_1_1_1_2_1_3_1_1_3_1_1_1_1_1_1_1"/>
    <protectedRange sqref="T49" name="Range2_12_5_1_1_2_1_1"/>
    <protectedRange sqref="T44:T46" name="Range2_12_5_1_1_3_1_1_1_1_1"/>
    <protectedRange sqref="S44:S46" name="Range2_12_5_1_1_2_3_1_1_1_1_1_1_1"/>
    <protectedRange sqref="Q44:R46" name="Range2_12_1_6_1_1_1_1_2_1_1_1_1_1_1"/>
    <protectedRange sqref="N44:P46" name="Range2_12_1_2_3_1_1_1_1_2_1_1_1_1_1_1"/>
    <protectedRange sqref="I44:M46" name="Range2_2_12_1_4_3_1_1_1_1_2_1_1_1_1_1_1"/>
    <protectedRange sqref="E44:H46 E50:H50" name="Range2_2_12_1_3_1_2_1_1_1_1_2_1_1_1_1_1_1"/>
    <protectedRange sqref="D44:D46 D50" name="Range2_2_12_1_3_1_2_1_1_1_2_1_2_3_1_1_1_1"/>
    <protectedRange sqref="T47" name="Range2_12_5_1_1_2_1_1_1_1_1_1_1"/>
    <protectedRange sqref="S47" name="Range2_12_4_1_1_1_4_2_1_1_1_1_1_1"/>
    <protectedRange sqref="Q47:R47" name="Range2_12_1_6_1_1_1_2_3_2_1_1_1_1_1_1"/>
    <protectedRange sqref="N47:P47" name="Range2_12_1_2_3_1_1_1_2_3_2_1_1_1_1_1_1"/>
    <protectedRange sqref="J47:M47" name="Range2_2_12_1_4_3_1_1_1_3_3_2_1_1_1_1_1_1"/>
    <protectedRange sqref="I47" name="Range2_2_12_1_4_3_1_1_1_2_1_2_2_1_1_1_1_1"/>
    <protectedRange sqref="G47:H47 D47:E47" name="Range2_2_12_1_3_1_2_1_1_1_2_1_3_2_1_1_1_1_1"/>
    <protectedRange sqref="F47" name="Range2_2_12_1_3_1_2_1_1_1_1_1_2_2_1_1_1_1_1"/>
    <protectedRange sqref="T48" name="Range2_12_5_1_1_6_1_1_1_1_1_1_1"/>
    <protectedRange sqref="S48" name="Range2_12_5_1_1_5_3_1_1_1_1_1_1_1"/>
    <protectedRange sqref="Q48:R48" name="Range2_12_1_6_1_1_1_2_3_2_1_1_2_1_1_1_1_1"/>
    <protectedRange sqref="N48:P48" name="Range2_12_1_2_3_1_1_1_2_3_2_1_1_2_1_1_1_1_1"/>
    <protectedRange sqref="J48:M48" name="Range2_2_12_1_4_3_1_1_1_3_3_2_1_1_2_1_1_1_1_1"/>
    <protectedRange sqref="I48" name="Range2_2_12_1_4_3_1_1_1_2_1_2_2_1_2_1_1_1_1_1"/>
    <protectedRange sqref="G48:H48 D48:E48" name="Range2_2_12_1_3_1_2_1_1_1_2_1_3_2_1_2_1_1_1_1_1"/>
    <protectedRange sqref="F48" name="Range2_2_12_1_3_1_2_1_1_1_1_1_2_2_1_2_1_1_1_1_1"/>
    <protectedRange sqref="S49" name="Range2_12_4_1_1_1_4_2_2_1_1"/>
    <protectedRange sqref="Q49:R49" name="Range2_12_1_6_1_1_1_2_3_2_1_1_1_1"/>
    <protectedRange sqref="N49:P49" name="Range2_12_1_2_3_1_1_1_2_3_2_1_1_1_1"/>
    <protectedRange sqref="K49:M49" name="Range2_2_12_1_4_3_1_1_1_3_3_2_1_1_1_1"/>
    <protectedRange sqref="J49" name="Range2_2_12_1_4_3_1_1_1_3_2_1_2_1_1"/>
    <protectedRange sqref="D49:E49 D54:E54" name="Range2_2_12_1_3_1_2_1_1_1_2_1_2_3_2_1_1"/>
    <protectedRange sqref="I49" name="Range2_2_12_1_4_2_1_1_1_4_1_2_1_1_1_2_1_1"/>
    <protectedRange sqref="F49:H49 F54:H54" name="Range2_2_12_1_3_1_1_1_1_1_4_1_2_1_2_1_2_1_1"/>
    <protectedRange sqref="I50" name="Range2_2_12_1_4_2_1_1_1_4_1_2_1_1_1_2_2_1"/>
    <protectedRange sqref="B58:B59" name="Range2_12_5_1_1_2"/>
    <protectedRange sqref="W17:W30" name="Range1_16_3_1_1_1"/>
    <protectedRange sqref="B44:B45" name="Range2_12_5_1_1_1_2_2_1_1_1_1_1_1_1_1_1"/>
    <protectedRange sqref="B46" name="Range2_12_5_1_1_1_3_1_1_1_1_1_1_1_1_1_1"/>
    <protectedRange sqref="B49 B54" name="Range2_12_5_1_1_1_2_2_1_1_1_1_1_1_1_1_2"/>
    <protectedRange sqref="D57" name="Range2_2_12_1_7_1_1_2"/>
    <protectedRange sqref="E57:F57" name="Range2_2_12_1_1_1_1_1_1"/>
    <protectedRange sqref="C57" name="Range2_1_4_2_1_1_1_1"/>
    <protectedRange sqref="D56:E56" name="Range2_2_12_1_3_1_2_1_1_1_3_1_1_1_1_1_1_1_2_1_1_1"/>
    <protectedRange sqref="F56" name="Range2_2_12_1_3_3_1_1_1_2_1_1_1_1_1_1_1_1_1_1_1_1"/>
    <protectedRange sqref="D55:E55" name="Range2_2_12_1_3_1_2_1_1_1_2_1_1_1_1_3_1_1_1_1_1"/>
    <protectedRange sqref="F55" name="Range2_2_12_1_3_1_2_1_1_1_3_1_1_1_1_1_3_1_1_1_1_1"/>
    <protectedRange sqref="B57" name="Range2_12_5_1_1_2_1"/>
    <protectedRange sqref="B56" name="Range2_12_5_1_1_2_1_4_1_1_1_2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805" priority="9" operator="containsText" text="N/A">
      <formula>NOT(ISERROR(SEARCH("N/A",X11)))</formula>
    </cfRule>
    <cfRule type="cellIs" dxfId="804" priority="27" operator="equal">
      <formula>0</formula>
    </cfRule>
  </conditionalFormatting>
  <conditionalFormatting sqref="X11:AE34">
    <cfRule type="cellIs" dxfId="803" priority="26" operator="greaterThanOrEqual">
      <formula>1185</formula>
    </cfRule>
  </conditionalFormatting>
  <conditionalFormatting sqref="X11:AE34">
    <cfRule type="cellIs" dxfId="802" priority="25" operator="between">
      <formula>0.1</formula>
      <formula>1184</formula>
    </cfRule>
  </conditionalFormatting>
  <conditionalFormatting sqref="X8 AJ11:AO11 AJ12:AJ34 AK12:AN23 AM24:AM30 AO12:AO32 AK24:AK32 AL24:AL34 AN24:AN34">
    <cfRule type="cellIs" dxfId="801" priority="24" operator="equal">
      <formula>0</formula>
    </cfRule>
  </conditionalFormatting>
  <conditionalFormatting sqref="X8 AJ11:AO11 AJ12:AJ34 AK12:AN23 AM24:AM30 AO12:AO32 AK24:AK32 AL24:AL34 AN24:AN34">
    <cfRule type="cellIs" dxfId="800" priority="23" operator="greaterThan">
      <formula>1179</formula>
    </cfRule>
  </conditionalFormatting>
  <conditionalFormatting sqref="X8 AJ11:AO11 AJ12:AJ34 AK12:AN23 AM24:AM30 AO12:AO32 AK24:AK32 AL24:AL34 AN24:AN34">
    <cfRule type="cellIs" dxfId="799" priority="22" operator="greaterThan">
      <formula>99</formula>
    </cfRule>
  </conditionalFormatting>
  <conditionalFormatting sqref="X8 AJ11:AO11 AJ12:AJ34 AK12:AN23 AM24:AM30 AO12:AO32 AK24:AK32 AL24:AL34 AN24:AN34">
    <cfRule type="cellIs" dxfId="798" priority="21" operator="greaterThan">
      <formula>0.99</formula>
    </cfRule>
  </conditionalFormatting>
  <conditionalFormatting sqref="AB8">
    <cfRule type="cellIs" dxfId="797" priority="20" operator="equal">
      <formula>0</formula>
    </cfRule>
  </conditionalFormatting>
  <conditionalFormatting sqref="AB8">
    <cfRule type="cellIs" dxfId="796" priority="19" operator="greaterThan">
      <formula>1179</formula>
    </cfRule>
  </conditionalFormatting>
  <conditionalFormatting sqref="AB8">
    <cfRule type="cellIs" dxfId="795" priority="18" operator="greaterThan">
      <formula>99</formula>
    </cfRule>
  </conditionalFormatting>
  <conditionalFormatting sqref="AB8">
    <cfRule type="cellIs" dxfId="794" priority="17" operator="greaterThan">
      <formula>0.99</formula>
    </cfRule>
  </conditionalFormatting>
  <conditionalFormatting sqref="AQ11:AQ34 AK33 AM31:AM34 AO33:AO34">
    <cfRule type="cellIs" dxfId="793" priority="16" operator="equal">
      <formula>0</formula>
    </cfRule>
  </conditionalFormatting>
  <conditionalFormatting sqref="AQ11:AQ34 AK33 AM31:AM34 AO33:AO34">
    <cfRule type="cellIs" dxfId="792" priority="15" operator="greaterThan">
      <formula>1179</formula>
    </cfRule>
  </conditionalFormatting>
  <conditionalFormatting sqref="AQ11:AQ34 AK33 AM31:AM34 AO33:AO34">
    <cfRule type="cellIs" dxfId="791" priority="14" operator="greaterThan">
      <formula>99</formula>
    </cfRule>
  </conditionalFormatting>
  <conditionalFormatting sqref="AQ11:AQ34 AK33 AM31:AM34 AO33:AO34">
    <cfRule type="cellIs" dxfId="790" priority="13" operator="greaterThan">
      <formula>0.99</formula>
    </cfRule>
  </conditionalFormatting>
  <conditionalFormatting sqref="AI11:AI34">
    <cfRule type="cellIs" dxfId="789" priority="12" operator="greaterThan">
      <formula>$AI$8</formula>
    </cfRule>
  </conditionalFormatting>
  <conditionalFormatting sqref="AH11:AH34">
    <cfRule type="cellIs" dxfId="788" priority="10" operator="greaterThan">
      <formula>$AH$8</formula>
    </cfRule>
    <cfRule type="cellIs" dxfId="787" priority="11" operator="greaterThan">
      <formula>$AH$8</formula>
    </cfRule>
  </conditionalFormatting>
  <conditionalFormatting sqref="AP11:AP34">
    <cfRule type="cellIs" dxfId="786" priority="8" operator="equal">
      <formula>0</formula>
    </cfRule>
  </conditionalFormatting>
  <conditionalFormatting sqref="AP11:AP34">
    <cfRule type="cellIs" dxfId="785" priority="7" operator="greaterThan">
      <formula>1179</formula>
    </cfRule>
  </conditionalFormatting>
  <conditionalFormatting sqref="AP11:AP34">
    <cfRule type="cellIs" dxfId="784" priority="6" operator="greaterThan">
      <formula>99</formula>
    </cfRule>
  </conditionalFormatting>
  <conditionalFormatting sqref="AP11:AP34">
    <cfRule type="cellIs" dxfId="783" priority="5" operator="greaterThan">
      <formula>0.99</formula>
    </cfRule>
  </conditionalFormatting>
  <conditionalFormatting sqref="AK34">
    <cfRule type="cellIs" dxfId="782" priority="4" operator="equal">
      <formula>0</formula>
    </cfRule>
  </conditionalFormatting>
  <conditionalFormatting sqref="AK34">
    <cfRule type="cellIs" dxfId="781" priority="3" operator="greaterThan">
      <formula>1179</formula>
    </cfRule>
  </conditionalFormatting>
  <conditionalFormatting sqref="AK34">
    <cfRule type="cellIs" dxfId="780" priority="2" operator="greaterThan">
      <formula>99</formula>
    </cfRule>
  </conditionalFormatting>
  <conditionalFormatting sqref="AK34">
    <cfRule type="cellIs" dxfId="779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AA16" zoomScaleNormal="100" workbookViewId="0">
      <selection activeCell="R60" sqref="R60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141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41993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25362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19'!Q34</f>
        <v>18365300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19'!AG34</f>
        <v>33300122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19'!AP34</f>
        <v>7351838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12</v>
      </c>
      <c r="E11" s="47">
        <f>D11/1.42</f>
        <v>8.4507042253521139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111</v>
      </c>
      <c r="P11" s="52">
        <v>87</v>
      </c>
      <c r="Q11" s="52">
        <v>18368668</v>
      </c>
      <c r="R11" s="53">
        <f>Q11-Q10</f>
        <v>3368</v>
      </c>
      <c r="S11" s="54">
        <f>R11*24/1000</f>
        <v>80.831999999999994</v>
      </c>
      <c r="T11" s="54">
        <f>R11/1000</f>
        <v>3.3679999999999999</v>
      </c>
      <c r="U11" s="55">
        <v>5.6</v>
      </c>
      <c r="V11" s="55">
        <f t="shared" ref="V11:V34" si="0">U11</f>
        <v>5.6</v>
      </c>
      <c r="W11" s="174" t="s">
        <v>130</v>
      </c>
      <c r="X11" s="173">
        <v>0</v>
      </c>
      <c r="Y11" s="173">
        <v>0</v>
      </c>
      <c r="Z11" s="173">
        <v>1038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33300710</v>
      </c>
      <c r="AH11" s="58">
        <f>IF(ISBLANK(AG11),"-",AG11-AG10)</f>
        <v>588</v>
      </c>
      <c r="AI11" s="59">
        <f>AH11/T11</f>
        <v>174.58432304038004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7352772</v>
      </c>
      <c r="AQ11" s="173">
        <f t="shared" ref="AQ11:AQ34" si="1">AP11-AP10</f>
        <v>934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14</v>
      </c>
      <c r="E12" s="47">
        <f t="shared" ref="E12:E34" si="2">D12/1.42</f>
        <v>9.8591549295774659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109</v>
      </c>
      <c r="P12" s="52">
        <v>83</v>
      </c>
      <c r="Q12" s="52">
        <v>18372037</v>
      </c>
      <c r="R12" s="53">
        <f t="shared" ref="R12:R34" si="5">Q12-Q11</f>
        <v>3369</v>
      </c>
      <c r="S12" s="54">
        <f t="shared" ref="S12:S34" si="6">R12*24/1000</f>
        <v>80.855999999999995</v>
      </c>
      <c r="T12" s="54">
        <f t="shared" ref="T12:T34" si="7">R12/1000</f>
        <v>3.3690000000000002</v>
      </c>
      <c r="U12" s="55">
        <v>6.6</v>
      </c>
      <c r="V12" s="55">
        <f t="shared" si="0"/>
        <v>6.6</v>
      </c>
      <c r="W12" s="174" t="s">
        <v>130</v>
      </c>
      <c r="X12" s="173">
        <v>0</v>
      </c>
      <c r="Y12" s="173">
        <v>0</v>
      </c>
      <c r="Z12" s="173">
        <v>1003</v>
      </c>
      <c r="AA12" s="173">
        <v>0</v>
      </c>
      <c r="AB12" s="173">
        <v>1018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33301298</v>
      </c>
      <c r="AH12" s="58">
        <f>IF(ISBLANK(AG12),"-",AG12-AG11)</f>
        <v>588</v>
      </c>
      <c r="AI12" s="59">
        <f t="shared" ref="AI12:AI34" si="8">AH12/T12</f>
        <v>174.53250222617987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7353706</v>
      </c>
      <c r="AQ12" s="173">
        <f t="shared" si="1"/>
        <v>934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15</v>
      </c>
      <c r="E13" s="47">
        <f t="shared" si="2"/>
        <v>10.563380281690142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110</v>
      </c>
      <c r="P13" s="52">
        <v>83</v>
      </c>
      <c r="Q13" s="52">
        <v>18375560</v>
      </c>
      <c r="R13" s="53">
        <f t="shared" si="5"/>
        <v>3523</v>
      </c>
      <c r="S13" s="54">
        <f t="shared" si="6"/>
        <v>84.552000000000007</v>
      </c>
      <c r="T13" s="54">
        <f t="shared" si="7"/>
        <v>3.5230000000000001</v>
      </c>
      <c r="U13" s="55">
        <v>7.4</v>
      </c>
      <c r="V13" s="55">
        <f t="shared" si="0"/>
        <v>7.4</v>
      </c>
      <c r="W13" s="174" t="s">
        <v>130</v>
      </c>
      <c r="X13" s="173">
        <v>0</v>
      </c>
      <c r="Y13" s="173">
        <v>0</v>
      </c>
      <c r="Z13" s="173">
        <v>996</v>
      </c>
      <c r="AA13" s="173">
        <v>0</v>
      </c>
      <c r="AB13" s="173">
        <v>1019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33301823</v>
      </c>
      <c r="AH13" s="58">
        <f>IF(ISBLANK(AG13),"-",AG13-AG12)</f>
        <v>525</v>
      </c>
      <c r="AI13" s="59">
        <f t="shared" si="8"/>
        <v>149.02072097644051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7354893</v>
      </c>
      <c r="AQ13" s="173">
        <f t="shared" si="1"/>
        <v>1187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17</v>
      </c>
      <c r="E14" s="47">
        <f t="shared" si="2"/>
        <v>11.971830985915494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110</v>
      </c>
      <c r="P14" s="52">
        <v>91</v>
      </c>
      <c r="Q14" s="52">
        <v>18379089</v>
      </c>
      <c r="R14" s="53">
        <f t="shared" si="5"/>
        <v>3529</v>
      </c>
      <c r="S14" s="54">
        <f t="shared" si="6"/>
        <v>84.695999999999998</v>
      </c>
      <c r="T14" s="54">
        <f t="shared" si="7"/>
        <v>3.5289999999999999</v>
      </c>
      <c r="U14" s="55">
        <v>8.9</v>
      </c>
      <c r="V14" s="55">
        <f t="shared" si="0"/>
        <v>8.9</v>
      </c>
      <c r="W14" s="174" t="s">
        <v>130</v>
      </c>
      <c r="X14" s="173">
        <v>0</v>
      </c>
      <c r="Y14" s="173">
        <v>0</v>
      </c>
      <c r="Z14" s="173">
        <v>980</v>
      </c>
      <c r="AA14" s="173">
        <v>0</v>
      </c>
      <c r="AB14" s="173">
        <v>1018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33302350</v>
      </c>
      <c r="AH14" s="58">
        <f t="shared" ref="AH14:AH34" si="9">IF(ISBLANK(AG14),"-",AG14-AG13)</f>
        <v>527</v>
      </c>
      <c r="AI14" s="59">
        <f t="shared" si="8"/>
        <v>149.33408897704732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7356081</v>
      </c>
      <c r="AQ14" s="173">
        <f t="shared" si="1"/>
        <v>1188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27</v>
      </c>
      <c r="E15" s="47">
        <f t="shared" si="2"/>
        <v>19.014084507042256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93</v>
      </c>
      <c r="P15" s="52">
        <v>87</v>
      </c>
      <c r="Q15" s="52">
        <v>18382615</v>
      </c>
      <c r="R15" s="53">
        <f t="shared" si="5"/>
        <v>3526</v>
      </c>
      <c r="S15" s="54">
        <f t="shared" si="6"/>
        <v>84.623999999999995</v>
      </c>
      <c r="T15" s="54">
        <f t="shared" si="7"/>
        <v>3.5259999999999998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879</v>
      </c>
      <c r="AA15" s="173">
        <v>0</v>
      </c>
      <c r="AB15" s="173">
        <v>1018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33302878</v>
      </c>
      <c r="AH15" s="58">
        <f t="shared" si="9"/>
        <v>528</v>
      </c>
      <c r="AI15" s="59">
        <f t="shared" si="8"/>
        <v>149.74475326148612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0.35</v>
      </c>
      <c r="AP15" s="173">
        <v>7356432</v>
      </c>
      <c r="AQ15" s="173">
        <f t="shared" si="1"/>
        <v>351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21</v>
      </c>
      <c r="E16" s="47">
        <f t="shared" si="2"/>
        <v>14.788732394366198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107</v>
      </c>
      <c r="P16" s="52">
        <v>102</v>
      </c>
      <c r="Q16" s="52">
        <v>18386772</v>
      </c>
      <c r="R16" s="53">
        <f t="shared" si="5"/>
        <v>4157</v>
      </c>
      <c r="S16" s="54">
        <f t="shared" si="6"/>
        <v>99.768000000000001</v>
      </c>
      <c r="T16" s="54">
        <f t="shared" si="7"/>
        <v>4.157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1005</v>
      </c>
      <c r="AA16" s="173">
        <v>0</v>
      </c>
      <c r="AB16" s="173">
        <v>1009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33303430</v>
      </c>
      <c r="AH16" s="58">
        <f t="shared" si="9"/>
        <v>552</v>
      </c>
      <c r="AI16" s="59">
        <f t="shared" si="8"/>
        <v>132.78806831849892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7356432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10</v>
      </c>
      <c r="E17" s="47">
        <f t="shared" si="2"/>
        <v>7.042253521126761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143</v>
      </c>
      <c r="P17" s="52">
        <v>147</v>
      </c>
      <c r="Q17" s="52">
        <v>18392327</v>
      </c>
      <c r="R17" s="53">
        <f t="shared" si="5"/>
        <v>5555</v>
      </c>
      <c r="S17" s="54">
        <f t="shared" si="6"/>
        <v>133.32</v>
      </c>
      <c r="T17" s="54">
        <f t="shared" si="7"/>
        <v>5.5549999999999997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1175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33304598</v>
      </c>
      <c r="AH17" s="58">
        <f t="shared" ref="AH17:AH24" si="12">IF(ISBLANK(AG17),"-",AG17-AG16)</f>
        <v>1168</v>
      </c>
      <c r="AI17" s="59">
        <f t="shared" si="8"/>
        <v>210.26102610261026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7356432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137</v>
      </c>
      <c r="P18" s="52">
        <v>146</v>
      </c>
      <c r="Q18" s="52">
        <v>18398277</v>
      </c>
      <c r="R18" s="53">
        <f t="shared" si="5"/>
        <v>5950</v>
      </c>
      <c r="S18" s="54">
        <f t="shared" si="6"/>
        <v>142.80000000000001</v>
      </c>
      <c r="T18" s="54">
        <f t="shared" si="7"/>
        <v>5.95</v>
      </c>
      <c r="U18" s="55">
        <v>9.4</v>
      </c>
      <c r="V18" s="55">
        <f t="shared" si="0"/>
        <v>9.4</v>
      </c>
      <c r="W18" s="174" t="s">
        <v>147</v>
      </c>
      <c r="X18" s="173">
        <v>0</v>
      </c>
      <c r="Y18" s="173">
        <v>1048</v>
      </c>
      <c r="Z18" s="173">
        <v>1195</v>
      </c>
      <c r="AA18" s="224">
        <v>1185</v>
      </c>
      <c r="AB18" s="224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218">
        <v>33305892</v>
      </c>
      <c r="AH18" s="58">
        <f t="shared" si="12"/>
        <v>1294</v>
      </c>
      <c r="AI18" s="59">
        <f t="shared" si="8"/>
        <v>217.47899159663865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7356432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133</v>
      </c>
      <c r="P19" s="52">
        <v>144</v>
      </c>
      <c r="Q19" s="52">
        <v>18404603</v>
      </c>
      <c r="R19" s="53">
        <f t="shared" si="5"/>
        <v>6326</v>
      </c>
      <c r="S19" s="54">
        <f t="shared" si="6"/>
        <v>151.82400000000001</v>
      </c>
      <c r="T19" s="54">
        <f t="shared" si="7"/>
        <v>6.3259999999999996</v>
      </c>
      <c r="U19" s="55">
        <v>8.6</v>
      </c>
      <c r="V19" s="55">
        <f t="shared" si="0"/>
        <v>8.6</v>
      </c>
      <c r="W19" s="229" t="s">
        <v>147</v>
      </c>
      <c r="X19" s="173">
        <v>0</v>
      </c>
      <c r="Y19" s="173">
        <v>1160</v>
      </c>
      <c r="Z19" s="224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218">
        <v>33307314</v>
      </c>
      <c r="AH19" s="58">
        <f t="shared" si="12"/>
        <v>1422</v>
      </c>
      <c r="AI19" s="59">
        <f t="shared" si="8"/>
        <v>224.78659500474234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7356432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7</v>
      </c>
      <c r="E20" s="47">
        <f t="shared" si="2"/>
        <v>4.9295774647887329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132</v>
      </c>
      <c r="P20" s="52">
        <v>147</v>
      </c>
      <c r="Q20" s="52">
        <v>18410959</v>
      </c>
      <c r="R20" s="53">
        <f t="shared" si="5"/>
        <v>6356</v>
      </c>
      <c r="S20" s="54">
        <f t="shared" si="6"/>
        <v>152.54400000000001</v>
      </c>
      <c r="T20" s="54">
        <f t="shared" si="7"/>
        <v>6.3559999999999999</v>
      </c>
      <c r="U20" s="55">
        <v>7.6</v>
      </c>
      <c r="V20" s="55">
        <v>9</v>
      </c>
      <c r="W20" s="229" t="s">
        <v>147</v>
      </c>
      <c r="X20" s="173">
        <v>0</v>
      </c>
      <c r="Y20" s="173">
        <v>1173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218">
        <v>33308770</v>
      </c>
      <c r="AH20" s="58">
        <f t="shared" si="12"/>
        <v>1456</v>
      </c>
      <c r="AI20" s="59">
        <f t="shared" si="8"/>
        <v>229.07488986784142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7356432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7</v>
      </c>
      <c r="E21" s="47">
        <f t="shared" si="2"/>
        <v>4.9295774647887329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129</v>
      </c>
      <c r="P21" s="52">
        <v>145</v>
      </c>
      <c r="Q21" s="52">
        <v>18417240</v>
      </c>
      <c r="R21" s="53">
        <f>Q21-Q20</f>
        <v>6281</v>
      </c>
      <c r="S21" s="54">
        <f t="shared" si="6"/>
        <v>150.744</v>
      </c>
      <c r="T21" s="54">
        <f t="shared" si="7"/>
        <v>6.2809999999999997</v>
      </c>
      <c r="U21" s="55">
        <v>6.7</v>
      </c>
      <c r="V21" s="55">
        <v>8.5</v>
      </c>
      <c r="W21" s="229" t="s">
        <v>147</v>
      </c>
      <c r="X21" s="173">
        <v>0</v>
      </c>
      <c r="Y21" s="173">
        <v>113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218">
        <v>33310202</v>
      </c>
      <c r="AH21" s="58">
        <f t="shared" si="12"/>
        <v>1432</v>
      </c>
      <c r="AI21" s="59">
        <f t="shared" si="8"/>
        <v>227.98917369845566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7356432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6</v>
      </c>
      <c r="E22" s="47">
        <f t="shared" si="2"/>
        <v>4.2253521126760569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133</v>
      </c>
      <c r="P22" s="52">
        <v>144</v>
      </c>
      <c r="Q22" s="52">
        <v>18423506</v>
      </c>
      <c r="R22" s="53">
        <f t="shared" si="5"/>
        <v>6266</v>
      </c>
      <c r="S22" s="54">
        <f t="shared" si="6"/>
        <v>150.38399999999999</v>
      </c>
      <c r="T22" s="54">
        <f t="shared" si="7"/>
        <v>6.266</v>
      </c>
      <c r="U22" s="55">
        <v>5.8</v>
      </c>
      <c r="V22" s="55">
        <f t="shared" si="0"/>
        <v>5.8</v>
      </c>
      <c r="W22" s="229" t="s">
        <v>147</v>
      </c>
      <c r="X22" s="173">
        <v>0</v>
      </c>
      <c r="Y22" s="173">
        <v>1148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218">
        <v>33311642</v>
      </c>
      <c r="AH22" s="58">
        <f t="shared" si="12"/>
        <v>1440</v>
      </c>
      <c r="AI22" s="59">
        <f t="shared" si="8"/>
        <v>229.81168209383978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7356432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5</v>
      </c>
      <c r="E23" s="47">
        <f t="shared" si="2"/>
        <v>3.5211267605633805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133</v>
      </c>
      <c r="P23" s="52">
        <v>145</v>
      </c>
      <c r="Q23" s="52">
        <v>18429533</v>
      </c>
      <c r="R23" s="53">
        <f t="shared" si="5"/>
        <v>6027</v>
      </c>
      <c r="S23" s="54">
        <f t="shared" si="6"/>
        <v>144.648</v>
      </c>
      <c r="T23" s="54">
        <f t="shared" si="7"/>
        <v>6.0270000000000001</v>
      </c>
      <c r="U23" s="55">
        <v>5.2</v>
      </c>
      <c r="V23" s="55">
        <f t="shared" si="0"/>
        <v>5.2</v>
      </c>
      <c r="W23" s="229" t="s">
        <v>147</v>
      </c>
      <c r="X23" s="173">
        <v>0</v>
      </c>
      <c r="Y23" s="173">
        <v>1040</v>
      </c>
      <c r="Z23" s="224">
        <v>1195</v>
      </c>
      <c r="AA23" s="224">
        <v>1185</v>
      </c>
      <c r="AB23" s="224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218">
        <v>33313016</v>
      </c>
      <c r="AH23" s="58">
        <f t="shared" si="12"/>
        <v>1374</v>
      </c>
      <c r="AI23" s="59">
        <f t="shared" si="8"/>
        <v>227.97411647585864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7356432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3">J24+(6/1.42)</f>
        <v>61.267605633802816</v>
      </c>
      <c r="L24" s="50">
        <v>18</v>
      </c>
      <c r="M24" s="51" t="s">
        <v>100</v>
      </c>
      <c r="N24" s="51">
        <v>17.3</v>
      </c>
      <c r="O24" s="52">
        <v>136</v>
      </c>
      <c r="P24" s="52">
        <v>144</v>
      </c>
      <c r="Q24" s="52">
        <v>18435465</v>
      </c>
      <c r="R24" s="53">
        <f t="shared" si="5"/>
        <v>5932</v>
      </c>
      <c r="S24" s="54">
        <f t="shared" si="6"/>
        <v>142.36799999999999</v>
      </c>
      <c r="T24" s="54">
        <f t="shared" si="7"/>
        <v>5.9320000000000004</v>
      </c>
      <c r="U24" s="55">
        <v>4.8</v>
      </c>
      <c r="V24" s="55">
        <f t="shared" si="0"/>
        <v>4.8</v>
      </c>
      <c r="W24" s="229" t="s">
        <v>147</v>
      </c>
      <c r="X24" s="173">
        <v>0</v>
      </c>
      <c r="Y24" s="173">
        <v>1053</v>
      </c>
      <c r="Z24" s="224">
        <v>1195</v>
      </c>
      <c r="AA24" s="224">
        <v>1185</v>
      </c>
      <c r="AB24" s="224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33314376</v>
      </c>
      <c r="AH24" s="58">
        <f t="shared" si="12"/>
        <v>1360</v>
      </c>
      <c r="AI24" s="59">
        <f t="shared" si="8"/>
        <v>229.26500337154414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7356432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3"/>
        <v>61.267605633802816</v>
      </c>
      <c r="L25" s="50">
        <v>18</v>
      </c>
      <c r="M25" s="51" t="s">
        <v>100</v>
      </c>
      <c r="N25" s="51">
        <v>16.899999999999999</v>
      </c>
      <c r="O25" s="52">
        <v>138</v>
      </c>
      <c r="P25" s="52">
        <v>146</v>
      </c>
      <c r="Q25" s="52">
        <v>18441321</v>
      </c>
      <c r="R25" s="53">
        <f t="shared" si="5"/>
        <v>5856</v>
      </c>
      <c r="S25" s="54">
        <f t="shared" si="6"/>
        <v>140.54400000000001</v>
      </c>
      <c r="T25" s="54">
        <f t="shared" si="7"/>
        <v>5.8559999999999999</v>
      </c>
      <c r="U25" s="55">
        <v>4.4000000000000004</v>
      </c>
      <c r="V25" s="55">
        <f t="shared" si="0"/>
        <v>4.4000000000000004</v>
      </c>
      <c r="W25" s="229" t="s">
        <v>147</v>
      </c>
      <c r="X25" s="173">
        <v>0</v>
      </c>
      <c r="Y25" s="173">
        <v>1017</v>
      </c>
      <c r="Z25" s="224">
        <v>1195</v>
      </c>
      <c r="AA25" s="224">
        <v>1185</v>
      </c>
      <c r="AB25" s="224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33315710</v>
      </c>
      <c r="AH25" s="58">
        <f t="shared" si="9"/>
        <v>1334</v>
      </c>
      <c r="AI25" s="59">
        <f t="shared" si="8"/>
        <v>227.80054644808743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7356432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6</v>
      </c>
      <c r="E26" s="47">
        <f t="shared" si="2"/>
        <v>4.2253521126760569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3"/>
        <v>59.154929577464792</v>
      </c>
      <c r="L26" s="50">
        <v>18</v>
      </c>
      <c r="M26" s="51" t="s">
        <v>100</v>
      </c>
      <c r="N26" s="51">
        <v>16.7</v>
      </c>
      <c r="O26" s="52">
        <v>137</v>
      </c>
      <c r="P26" s="52">
        <v>145</v>
      </c>
      <c r="Q26" s="52">
        <v>18447135</v>
      </c>
      <c r="R26" s="53">
        <f t="shared" si="5"/>
        <v>5814</v>
      </c>
      <c r="S26" s="54">
        <f t="shared" si="6"/>
        <v>139.536</v>
      </c>
      <c r="T26" s="54">
        <f t="shared" si="7"/>
        <v>5.8140000000000001</v>
      </c>
      <c r="U26" s="55">
        <v>4.0999999999999996</v>
      </c>
      <c r="V26" s="55">
        <f t="shared" si="0"/>
        <v>4.0999999999999996</v>
      </c>
      <c r="W26" s="229" t="s">
        <v>147</v>
      </c>
      <c r="X26" s="173">
        <v>0</v>
      </c>
      <c r="Y26" s="173">
        <v>1017</v>
      </c>
      <c r="Z26" s="224">
        <v>1195</v>
      </c>
      <c r="AA26" s="224">
        <v>1185</v>
      </c>
      <c r="AB26" s="224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33317040</v>
      </c>
      <c r="AH26" s="58">
        <f t="shared" si="9"/>
        <v>1330</v>
      </c>
      <c r="AI26" s="59">
        <f t="shared" si="8"/>
        <v>228.75816993464053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7356432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4">(F27-3)/1.42</f>
        <v>54.929577464788736</v>
      </c>
      <c r="K27" s="48">
        <f t="shared" si="13"/>
        <v>59.154929577464792</v>
      </c>
      <c r="L27" s="50">
        <v>18</v>
      </c>
      <c r="M27" s="51" t="s">
        <v>100</v>
      </c>
      <c r="N27" s="51">
        <v>16.7</v>
      </c>
      <c r="O27" s="52">
        <v>132</v>
      </c>
      <c r="P27" s="52">
        <v>141</v>
      </c>
      <c r="Q27" s="52">
        <v>18452942</v>
      </c>
      <c r="R27" s="53">
        <f t="shared" si="5"/>
        <v>5807</v>
      </c>
      <c r="S27" s="54">
        <f t="shared" si="6"/>
        <v>139.36799999999999</v>
      </c>
      <c r="T27" s="54">
        <f t="shared" si="7"/>
        <v>5.8070000000000004</v>
      </c>
      <c r="U27" s="55">
        <v>3.8</v>
      </c>
      <c r="V27" s="55">
        <f t="shared" si="0"/>
        <v>3.8</v>
      </c>
      <c r="W27" s="229" t="s">
        <v>147</v>
      </c>
      <c r="X27" s="173">
        <v>0</v>
      </c>
      <c r="Y27" s="173">
        <v>1039</v>
      </c>
      <c r="Z27" s="224">
        <v>1195</v>
      </c>
      <c r="AA27" s="224">
        <v>1185</v>
      </c>
      <c r="AB27" s="224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33318394</v>
      </c>
      <c r="AH27" s="58">
        <f t="shared" si="9"/>
        <v>1354</v>
      </c>
      <c r="AI27" s="59">
        <f t="shared" si="8"/>
        <v>233.16686757361802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7356432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4"/>
        <v>52.816901408450704</v>
      </c>
      <c r="K28" s="48">
        <f t="shared" si="13"/>
        <v>57.04225352112676</v>
      </c>
      <c r="L28" s="50">
        <v>18</v>
      </c>
      <c r="M28" s="51" t="s">
        <v>100</v>
      </c>
      <c r="N28" s="51">
        <v>16.7</v>
      </c>
      <c r="O28" s="52">
        <v>129</v>
      </c>
      <c r="P28" s="52">
        <v>139</v>
      </c>
      <c r="Q28" s="52">
        <v>18458512</v>
      </c>
      <c r="R28" s="53">
        <f t="shared" si="5"/>
        <v>5570</v>
      </c>
      <c r="S28" s="54">
        <f t="shared" si="6"/>
        <v>133.68</v>
      </c>
      <c r="T28" s="54">
        <f t="shared" si="7"/>
        <v>5.57</v>
      </c>
      <c r="U28" s="55">
        <v>3.5</v>
      </c>
      <c r="V28" s="55">
        <f t="shared" si="0"/>
        <v>3.5</v>
      </c>
      <c r="W28" s="229" t="s">
        <v>147</v>
      </c>
      <c r="X28" s="173">
        <v>0</v>
      </c>
      <c r="Y28" s="173">
        <v>1022</v>
      </c>
      <c r="Z28" s="173">
        <v>1165</v>
      </c>
      <c r="AA28" s="224">
        <v>1185</v>
      </c>
      <c r="AB28" s="173">
        <v>1169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33319654</v>
      </c>
      <c r="AH28" s="58">
        <f t="shared" si="9"/>
        <v>1260</v>
      </c>
      <c r="AI28" s="59">
        <f t="shared" si="8"/>
        <v>226.21184919210052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7356432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6</v>
      </c>
      <c r="E29" s="47">
        <f t="shared" si="2"/>
        <v>4.2253521126760569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4"/>
        <v>52.816901408450704</v>
      </c>
      <c r="K29" s="48">
        <f t="shared" si="13"/>
        <v>57.04225352112676</v>
      </c>
      <c r="L29" s="50">
        <v>18</v>
      </c>
      <c r="M29" s="51" t="s">
        <v>100</v>
      </c>
      <c r="N29" s="51">
        <v>16.600000000000001</v>
      </c>
      <c r="O29" s="52">
        <v>127</v>
      </c>
      <c r="P29" s="52">
        <v>138</v>
      </c>
      <c r="Q29" s="52">
        <v>18464039</v>
      </c>
      <c r="R29" s="53">
        <f t="shared" si="5"/>
        <v>5527</v>
      </c>
      <c r="S29" s="54">
        <f t="shared" si="6"/>
        <v>132.648</v>
      </c>
      <c r="T29" s="54">
        <f t="shared" si="7"/>
        <v>5.5270000000000001</v>
      </c>
      <c r="U29" s="55">
        <v>3.3</v>
      </c>
      <c r="V29" s="55">
        <f t="shared" si="0"/>
        <v>3.3</v>
      </c>
      <c r="W29" s="229" t="s">
        <v>147</v>
      </c>
      <c r="X29" s="173">
        <v>0</v>
      </c>
      <c r="Y29" s="173">
        <v>1006</v>
      </c>
      <c r="Z29" s="173">
        <v>1135</v>
      </c>
      <c r="AA29" s="224">
        <v>1185</v>
      </c>
      <c r="AB29" s="173">
        <v>1150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33320918</v>
      </c>
      <c r="AH29" s="58">
        <f t="shared" si="9"/>
        <v>1264</v>
      </c>
      <c r="AI29" s="59">
        <f t="shared" si="8"/>
        <v>228.69549484349557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7356432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6</v>
      </c>
      <c r="E30" s="47">
        <f t="shared" si="2"/>
        <v>4.2253521126760569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4"/>
        <v>51.408450704225352</v>
      </c>
      <c r="K30" s="48">
        <f t="shared" si="13"/>
        <v>55.633802816901408</v>
      </c>
      <c r="L30" s="50">
        <v>18</v>
      </c>
      <c r="M30" s="51" t="s">
        <v>100</v>
      </c>
      <c r="N30" s="51">
        <v>16.600000000000001</v>
      </c>
      <c r="O30" s="52">
        <v>125</v>
      </c>
      <c r="P30" s="52">
        <v>132</v>
      </c>
      <c r="Q30" s="52">
        <v>18469310</v>
      </c>
      <c r="R30" s="53">
        <f t="shared" si="5"/>
        <v>5271</v>
      </c>
      <c r="S30" s="54">
        <f t="shared" si="6"/>
        <v>126.504</v>
      </c>
      <c r="T30" s="54">
        <f t="shared" si="7"/>
        <v>5.2709999999999999</v>
      </c>
      <c r="U30" s="55">
        <v>3.1</v>
      </c>
      <c r="V30" s="55">
        <f t="shared" si="0"/>
        <v>3.1</v>
      </c>
      <c r="W30" s="229" t="s">
        <v>147</v>
      </c>
      <c r="X30" s="173">
        <v>0</v>
      </c>
      <c r="Y30" s="173">
        <v>997</v>
      </c>
      <c r="Z30" s="173">
        <v>1125</v>
      </c>
      <c r="AA30" s="173">
        <v>1185</v>
      </c>
      <c r="AB30" s="173">
        <v>1129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33322090</v>
      </c>
      <c r="AH30" s="58">
        <f t="shared" si="9"/>
        <v>1172</v>
      </c>
      <c r="AI30" s="59">
        <f t="shared" si="8"/>
        <v>222.34870043634984</v>
      </c>
      <c r="AJ30" s="170">
        <v>0</v>
      </c>
      <c r="AK30" s="219">
        <v>1</v>
      </c>
      <c r="AL30" s="219">
        <v>1</v>
      </c>
      <c r="AM30" s="219">
        <v>1</v>
      </c>
      <c r="AN30" s="219">
        <v>1</v>
      </c>
      <c r="AO30" s="219">
        <v>0</v>
      </c>
      <c r="AP30" s="224">
        <v>7356432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12</v>
      </c>
      <c r="E31" s="47">
        <f t="shared" si="2"/>
        <v>8.4507042253521139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4"/>
        <v>51.408450704225352</v>
      </c>
      <c r="K31" s="48">
        <f t="shared" si="13"/>
        <v>55.633802816901408</v>
      </c>
      <c r="L31" s="50">
        <v>18</v>
      </c>
      <c r="M31" s="51" t="s">
        <v>100</v>
      </c>
      <c r="N31" s="51">
        <v>16.100000000000001</v>
      </c>
      <c r="O31" s="52">
        <v>117</v>
      </c>
      <c r="P31" s="52">
        <v>125</v>
      </c>
      <c r="Q31" s="52">
        <v>18474452</v>
      </c>
      <c r="R31" s="53">
        <f t="shared" si="5"/>
        <v>5142</v>
      </c>
      <c r="S31" s="54">
        <f t="shared" si="6"/>
        <v>123.408</v>
      </c>
      <c r="T31" s="54">
        <f t="shared" si="7"/>
        <v>5.1420000000000003</v>
      </c>
      <c r="U31" s="55">
        <v>2.6</v>
      </c>
      <c r="V31" s="55">
        <f t="shared" si="0"/>
        <v>2.6</v>
      </c>
      <c r="W31" s="174" t="s">
        <v>149</v>
      </c>
      <c r="X31" s="173">
        <v>0</v>
      </c>
      <c r="Y31" s="173">
        <v>1022</v>
      </c>
      <c r="Z31" s="173">
        <v>1195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33323126</v>
      </c>
      <c r="AH31" s="58">
        <f t="shared" si="9"/>
        <v>1036</v>
      </c>
      <c r="AI31" s="59">
        <f t="shared" si="8"/>
        <v>201.4780241151303</v>
      </c>
      <c r="AJ31" s="170">
        <v>0</v>
      </c>
      <c r="AK31" s="219">
        <v>1</v>
      </c>
      <c r="AL31" s="219">
        <v>1</v>
      </c>
      <c r="AM31" s="219">
        <v>0</v>
      </c>
      <c r="AN31" s="219">
        <v>1</v>
      </c>
      <c r="AO31" s="219">
        <v>0</v>
      </c>
      <c r="AP31" s="224">
        <v>7356432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15</v>
      </c>
      <c r="E32" s="47">
        <f t="shared" si="2"/>
        <v>10.563380281690142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4"/>
        <v>51.408450704225352</v>
      </c>
      <c r="K32" s="48">
        <f t="shared" si="13"/>
        <v>55.633802816901408</v>
      </c>
      <c r="L32" s="50">
        <v>14</v>
      </c>
      <c r="M32" s="51" t="s">
        <v>118</v>
      </c>
      <c r="N32" s="51">
        <v>12.6</v>
      </c>
      <c r="O32" s="52">
        <v>115</v>
      </c>
      <c r="P32" s="52">
        <v>114</v>
      </c>
      <c r="Q32" s="52">
        <v>18479365</v>
      </c>
      <c r="R32" s="53">
        <f>Q32-Q31</f>
        <v>4913</v>
      </c>
      <c r="S32" s="54">
        <f t="shared" si="6"/>
        <v>117.91200000000001</v>
      </c>
      <c r="T32" s="54">
        <f t="shared" si="7"/>
        <v>4.9130000000000003</v>
      </c>
      <c r="U32" s="55">
        <v>2.4</v>
      </c>
      <c r="V32" s="55">
        <f t="shared" si="0"/>
        <v>2.4</v>
      </c>
      <c r="W32" s="229" t="s">
        <v>149</v>
      </c>
      <c r="X32" s="173">
        <v>0</v>
      </c>
      <c r="Y32" s="173">
        <v>1000</v>
      </c>
      <c r="Z32" s="173">
        <v>1166</v>
      </c>
      <c r="AA32" s="173">
        <v>0</v>
      </c>
      <c r="AB32" s="173">
        <v>1170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33324088</v>
      </c>
      <c r="AH32" s="58">
        <f t="shared" si="9"/>
        <v>962</v>
      </c>
      <c r="AI32" s="59">
        <f t="shared" si="8"/>
        <v>195.80704254019946</v>
      </c>
      <c r="AJ32" s="170">
        <v>0</v>
      </c>
      <c r="AK32" s="219">
        <v>1</v>
      </c>
      <c r="AL32" s="219">
        <v>1</v>
      </c>
      <c r="AM32" s="219">
        <v>0</v>
      </c>
      <c r="AN32" s="219">
        <v>1</v>
      </c>
      <c r="AO32" s="170">
        <v>0</v>
      </c>
      <c r="AP32" s="224">
        <v>7356432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1:51" x14ac:dyDescent="0.25">
      <c r="B33" s="45">
        <v>2.9166666666666701</v>
      </c>
      <c r="C33" s="45">
        <v>0.95833333333333803</v>
      </c>
      <c r="D33" s="46">
        <v>7</v>
      </c>
      <c r="E33" s="47">
        <f t="shared" si="2"/>
        <v>4.9295774647887329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5">(F33-5)/1.42</f>
        <v>42.95774647887324</v>
      </c>
      <c r="K33" s="48">
        <f t="shared" si="13"/>
        <v>47.183098591549296</v>
      </c>
      <c r="L33" s="50">
        <v>14</v>
      </c>
      <c r="M33" s="51" t="s">
        <v>118</v>
      </c>
      <c r="N33" s="51">
        <v>11.9</v>
      </c>
      <c r="O33" s="52">
        <v>122</v>
      </c>
      <c r="P33" s="52">
        <v>98</v>
      </c>
      <c r="Q33" s="52">
        <v>18483571</v>
      </c>
      <c r="R33" s="53">
        <f t="shared" si="5"/>
        <v>4206</v>
      </c>
      <c r="S33" s="54">
        <f t="shared" si="6"/>
        <v>100.944</v>
      </c>
      <c r="T33" s="54">
        <f t="shared" si="7"/>
        <v>4.2060000000000004</v>
      </c>
      <c r="U33" s="55">
        <v>3.3</v>
      </c>
      <c r="V33" s="55">
        <f t="shared" si="0"/>
        <v>3.3</v>
      </c>
      <c r="W33" s="174" t="s">
        <v>130</v>
      </c>
      <c r="X33" s="173">
        <v>0</v>
      </c>
      <c r="Y33" s="173">
        <v>0</v>
      </c>
      <c r="Z33" s="173">
        <v>1122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33324830</v>
      </c>
      <c r="AH33" s="58">
        <f t="shared" si="9"/>
        <v>742</v>
      </c>
      <c r="AI33" s="59">
        <f t="shared" si="8"/>
        <v>176.41464574417498</v>
      </c>
      <c r="AJ33" s="170">
        <v>0</v>
      </c>
      <c r="AK33" s="170">
        <v>0</v>
      </c>
      <c r="AL33" s="219">
        <v>1</v>
      </c>
      <c r="AM33" s="219">
        <v>0</v>
      </c>
      <c r="AN33" s="219">
        <v>1</v>
      </c>
      <c r="AO33" s="170">
        <v>0.38</v>
      </c>
      <c r="AP33" s="173">
        <v>7357349</v>
      </c>
      <c r="AQ33" s="173">
        <f t="shared" si="1"/>
        <v>917</v>
      </c>
      <c r="AR33" s="61"/>
      <c r="AS33" s="62" t="s">
        <v>113</v>
      </c>
      <c r="AY33" s="112"/>
    </row>
    <row r="34" spans="1:51" x14ac:dyDescent="0.25">
      <c r="A34" s="183" t="s">
        <v>275</v>
      </c>
      <c r="B34" s="45">
        <v>2.9583333333333299</v>
      </c>
      <c r="C34" s="45">
        <v>1</v>
      </c>
      <c r="D34" s="46">
        <v>11</v>
      </c>
      <c r="E34" s="47">
        <f t="shared" si="2"/>
        <v>7.746478873239437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5"/>
        <v>42.95774647887324</v>
      </c>
      <c r="K34" s="48">
        <f t="shared" si="13"/>
        <v>47.183098591549296</v>
      </c>
      <c r="L34" s="50">
        <v>14</v>
      </c>
      <c r="M34" s="51" t="s">
        <v>118</v>
      </c>
      <c r="N34" s="72">
        <v>11.5</v>
      </c>
      <c r="O34" s="52">
        <v>124</v>
      </c>
      <c r="P34" s="52">
        <v>92</v>
      </c>
      <c r="Q34" s="52">
        <v>18487373</v>
      </c>
      <c r="R34" s="53">
        <f t="shared" si="5"/>
        <v>3802</v>
      </c>
      <c r="S34" s="54">
        <f t="shared" si="6"/>
        <v>91.248000000000005</v>
      </c>
      <c r="T34" s="54">
        <f t="shared" si="7"/>
        <v>3.802</v>
      </c>
      <c r="U34" s="55">
        <v>4.7</v>
      </c>
      <c r="V34" s="55">
        <f t="shared" si="0"/>
        <v>4.7</v>
      </c>
      <c r="W34" s="229" t="s">
        <v>130</v>
      </c>
      <c r="X34" s="173">
        <v>0</v>
      </c>
      <c r="Y34" s="173">
        <v>0</v>
      </c>
      <c r="Z34" s="173">
        <v>1012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33325484</v>
      </c>
      <c r="AH34" s="58">
        <f t="shared" si="9"/>
        <v>654</v>
      </c>
      <c r="AI34" s="59">
        <f t="shared" si="8"/>
        <v>172.01472908995265</v>
      </c>
      <c r="AJ34" s="170">
        <v>0</v>
      </c>
      <c r="AK34" s="170">
        <v>0</v>
      </c>
      <c r="AL34" s="219">
        <v>1</v>
      </c>
      <c r="AM34" s="219">
        <v>0</v>
      </c>
      <c r="AN34" s="219">
        <v>1</v>
      </c>
      <c r="AO34" s="170">
        <v>0.38</v>
      </c>
      <c r="AP34" s="173">
        <v>7358498</v>
      </c>
      <c r="AQ34" s="173">
        <f t="shared" si="1"/>
        <v>1149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1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123.54166666666667</v>
      </c>
      <c r="Q35" s="80">
        <f>Q34-Q10</f>
        <v>122073</v>
      </c>
      <c r="R35" s="81">
        <f>SUM(R11:R34)</f>
        <v>122073</v>
      </c>
      <c r="S35" s="82">
        <f>AVERAGE(S11:S34)</f>
        <v>122.07299999999999</v>
      </c>
      <c r="T35" s="82">
        <f>SUM(T11:T34)</f>
        <v>122.07299999999999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25362</v>
      </c>
      <c r="AH35" s="88">
        <f>SUM(AH11:AH34)</f>
        <v>25362</v>
      </c>
      <c r="AI35" s="89">
        <f>$AH$35/$T35</f>
        <v>207.76092993536656</v>
      </c>
      <c r="AJ35" s="86"/>
      <c r="AK35" s="90"/>
      <c r="AL35" s="90"/>
      <c r="AM35" s="90"/>
      <c r="AN35" s="91"/>
      <c r="AO35" s="92"/>
      <c r="AP35" s="93">
        <f>AP34-AP10</f>
        <v>6660</v>
      </c>
      <c r="AQ35" s="94">
        <f>SUM(AQ11:AQ34)</f>
        <v>6660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1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1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1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1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1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1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1:51" x14ac:dyDescent="0.25">
      <c r="B42" s="157" t="s">
        <v>264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1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1:51" x14ac:dyDescent="0.25">
      <c r="B44" s="188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1:51" x14ac:dyDescent="0.25">
      <c r="B45" s="184" t="s">
        <v>126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1:51" s="215" customFormat="1" x14ac:dyDescent="0.25">
      <c r="B46" s="237" t="s">
        <v>265</v>
      </c>
      <c r="C46" s="230"/>
      <c r="D46" s="230"/>
      <c r="E46" s="230"/>
      <c r="F46" s="230"/>
      <c r="G46" s="230"/>
      <c r="H46" s="230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4"/>
      <c r="T46" s="233"/>
      <c r="U46" s="233"/>
      <c r="V46" s="233"/>
      <c r="W46" s="226"/>
      <c r="X46" s="226"/>
      <c r="Y46" s="226"/>
      <c r="Z46" s="226"/>
      <c r="AA46" s="226"/>
      <c r="AB46" s="226"/>
      <c r="AC46" s="226"/>
      <c r="AD46" s="226"/>
      <c r="AE46" s="226"/>
      <c r="AM46" s="227"/>
      <c r="AN46" s="227"/>
      <c r="AO46" s="227"/>
      <c r="AP46" s="227"/>
      <c r="AQ46" s="227"/>
      <c r="AR46" s="227"/>
      <c r="AS46" s="228"/>
      <c r="AT46" s="222"/>
      <c r="AU46" s="222"/>
      <c r="AV46" s="225"/>
    </row>
    <row r="47" spans="1:51" x14ac:dyDescent="0.25">
      <c r="B47" s="184" t="s">
        <v>266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1:51" x14ac:dyDescent="0.25">
      <c r="B48" s="237" t="s">
        <v>148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237" t="s">
        <v>267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235" t="s">
        <v>272</v>
      </c>
      <c r="C50" s="190"/>
      <c r="D50" s="190"/>
      <c r="E50" s="190"/>
      <c r="F50" s="190"/>
      <c r="G50" s="190"/>
      <c r="H50" s="190"/>
      <c r="I50" s="190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235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7" t="s">
        <v>268</v>
      </c>
      <c r="C52" s="190"/>
      <c r="D52" s="190"/>
      <c r="E52" s="190"/>
      <c r="F52" s="190"/>
      <c r="G52" s="190"/>
      <c r="H52" s="190"/>
      <c r="I52" s="190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7" t="s">
        <v>269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25"/>
      <c r="U53" s="125"/>
      <c r="V53" s="125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7" t="s">
        <v>270</v>
      </c>
      <c r="C54" s="188"/>
      <c r="D54" s="190"/>
      <c r="E54" s="171"/>
      <c r="F54" s="190"/>
      <c r="G54" s="190"/>
      <c r="H54" s="19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5"/>
      <c r="U54" s="105"/>
      <c r="V54" s="105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s="215" customFormat="1" x14ac:dyDescent="0.25">
      <c r="B55" s="235" t="s">
        <v>133</v>
      </c>
      <c r="C55" s="235"/>
      <c r="D55" s="230"/>
      <c r="E55" s="221"/>
      <c r="F55" s="230"/>
      <c r="G55" s="230"/>
      <c r="H55" s="230"/>
      <c r="I55" s="230"/>
      <c r="J55" s="231"/>
      <c r="K55" s="231"/>
      <c r="L55" s="231"/>
      <c r="M55" s="231"/>
      <c r="N55" s="231"/>
      <c r="O55" s="231"/>
      <c r="P55" s="231"/>
      <c r="Q55" s="231"/>
      <c r="R55" s="231"/>
      <c r="S55" s="231"/>
      <c r="T55" s="234"/>
      <c r="U55" s="105"/>
      <c r="V55" s="105"/>
      <c r="W55" s="226"/>
      <c r="X55" s="226"/>
      <c r="Y55" s="226"/>
      <c r="Z55" s="226"/>
      <c r="AA55" s="226"/>
      <c r="AB55" s="226"/>
      <c r="AC55" s="226"/>
      <c r="AD55" s="226"/>
      <c r="AE55" s="226"/>
      <c r="AM55" s="227"/>
      <c r="AN55" s="227"/>
      <c r="AO55" s="227"/>
      <c r="AP55" s="227"/>
      <c r="AQ55" s="227"/>
      <c r="AR55" s="227"/>
      <c r="AS55" s="228"/>
      <c r="AT55" s="222"/>
      <c r="AU55" s="222"/>
      <c r="AV55" s="225"/>
    </row>
    <row r="56" spans="2:51" x14ac:dyDescent="0.25">
      <c r="B56" s="237" t="s">
        <v>271</v>
      </c>
      <c r="C56" s="184"/>
      <c r="D56" s="190"/>
      <c r="E56" s="171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5" t="s">
        <v>134</v>
      </c>
      <c r="C57" s="184"/>
      <c r="D57" s="190"/>
      <c r="E57" s="190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2" t="s">
        <v>158</v>
      </c>
      <c r="C58" s="184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9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7" t="s">
        <v>263</v>
      </c>
      <c r="C59" s="230"/>
      <c r="D59" s="230"/>
      <c r="E59" s="230"/>
      <c r="F59" s="230"/>
      <c r="G59" s="230"/>
      <c r="H59" s="230"/>
      <c r="I59" s="230"/>
      <c r="J59" s="192"/>
      <c r="K59" s="192"/>
      <c r="L59" s="192"/>
      <c r="M59" s="192"/>
      <c r="N59" s="192"/>
      <c r="O59" s="192"/>
      <c r="P59" s="192"/>
      <c r="Q59" s="192"/>
      <c r="R59" s="192"/>
      <c r="S59" s="193"/>
      <c r="T59" s="193"/>
      <c r="U59" s="193"/>
      <c r="V59" s="193"/>
      <c r="W59" s="193"/>
      <c r="X59" s="193"/>
      <c r="Y59" s="193"/>
      <c r="Z59" s="106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12"/>
      <c r="AW59" s="183"/>
      <c r="AX59" s="183"/>
      <c r="AY59" s="183"/>
    </row>
    <row r="60" spans="2:51" x14ac:dyDescent="0.25">
      <c r="B60" s="235" t="s">
        <v>152</v>
      </c>
      <c r="C60" s="235"/>
      <c r="D60" s="230"/>
      <c r="E60" s="221"/>
      <c r="F60" s="230"/>
      <c r="G60" s="230"/>
      <c r="H60" s="230"/>
      <c r="I60" s="230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06"/>
      <c r="X60" s="106"/>
      <c r="Y60" s="106"/>
      <c r="Z60" s="113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12"/>
      <c r="AW60" s="183"/>
      <c r="AX60" s="183"/>
      <c r="AY60" s="183"/>
    </row>
    <row r="61" spans="2:51" x14ac:dyDescent="0.25">
      <c r="B61" s="191" t="s">
        <v>127</v>
      </c>
      <c r="C61" s="232"/>
      <c r="D61" s="230"/>
      <c r="E61" s="221"/>
      <c r="F61" s="230"/>
      <c r="G61" s="230"/>
      <c r="H61" s="230"/>
      <c r="I61" s="230"/>
      <c r="J61" s="193"/>
      <c r="K61" s="193"/>
      <c r="L61" s="193"/>
      <c r="M61" s="193"/>
      <c r="N61" s="193"/>
      <c r="O61" s="193"/>
      <c r="P61" s="193"/>
      <c r="Q61" s="193"/>
      <c r="R61" s="193"/>
      <c r="S61" s="192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236" t="s">
        <v>274</v>
      </c>
      <c r="C62" s="232"/>
      <c r="D62" s="230"/>
      <c r="E62" s="230"/>
      <c r="F62" s="230"/>
      <c r="G62" s="230"/>
      <c r="H62" s="230"/>
      <c r="I62" s="230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236" t="s">
        <v>128</v>
      </c>
      <c r="C63" s="232"/>
      <c r="D63" s="230"/>
      <c r="E63" s="221"/>
      <c r="F63" s="230"/>
      <c r="G63" s="230"/>
      <c r="H63" s="230"/>
      <c r="I63" s="221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4"/>
      <c r="D64" s="190"/>
      <c r="E64" s="171"/>
      <c r="F64" s="171"/>
      <c r="G64" s="171"/>
      <c r="H64" s="171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4"/>
      <c r="D65" s="190"/>
      <c r="E65" s="190"/>
      <c r="F65" s="171"/>
      <c r="G65" s="190"/>
      <c r="H65" s="190"/>
      <c r="I65" s="193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93"/>
      <c r="D66" s="190"/>
      <c r="E66" s="190"/>
      <c r="F66" s="190"/>
      <c r="G66" s="190"/>
      <c r="H66" s="190"/>
      <c r="I66" s="193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83"/>
      <c r="AV66" s="112"/>
      <c r="AW66" s="183"/>
      <c r="AX66" s="183"/>
      <c r="AY66" s="183"/>
    </row>
    <row r="67" spans="1:51" x14ac:dyDescent="0.25">
      <c r="B67" s="2"/>
      <c r="C67" s="188"/>
      <c r="D67" s="193"/>
      <c r="E67" s="190"/>
      <c r="F67" s="190"/>
      <c r="G67" s="190"/>
      <c r="H67" s="190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A68" s="113"/>
      <c r="B68" s="104"/>
      <c r="C68" s="184"/>
      <c r="D68" s="193"/>
      <c r="E68" s="190"/>
      <c r="F68" s="190"/>
      <c r="G68" s="190"/>
      <c r="H68" s="190"/>
      <c r="I68" s="114"/>
      <c r="J68" s="114"/>
      <c r="K68" s="114"/>
      <c r="L68" s="114"/>
      <c r="M68" s="114"/>
      <c r="N68" s="114"/>
      <c r="O68" s="115"/>
      <c r="P68" s="109"/>
      <c r="R68" s="112"/>
      <c r="AS68" s="183"/>
      <c r="AT68" s="183"/>
      <c r="AU68" s="183"/>
      <c r="AV68" s="183"/>
      <c r="AW68" s="183"/>
      <c r="AX68" s="183"/>
      <c r="AY68" s="183"/>
    </row>
    <row r="69" spans="1:51" x14ac:dyDescent="0.25">
      <c r="A69" s="113"/>
      <c r="B69" s="104"/>
      <c r="C69" s="188"/>
      <c r="D69" s="190"/>
      <c r="E69" s="193"/>
      <c r="F69" s="190"/>
      <c r="G69" s="193"/>
      <c r="H69" s="193"/>
      <c r="I69" s="114"/>
      <c r="J69" s="114"/>
      <c r="K69" s="114"/>
      <c r="L69" s="114"/>
      <c r="M69" s="114"/>
      <c r="N69" s="114"/>
      <c r="O69" s="115"/>
      <c r="P69" s="109"/>
      <c r="R69" s="109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104"/>
      <c r="C70" s="187"/>
      <c r="D70" s="190"/>
      <c r="E70" s="193"/>
      <c r="F70" s="193"/>
      <c r="G70" s="193"/>
      <c r="H70" s="193"/>
      <c r="I70" s="114"/>
      <c r="J70" s="114"/>
      <c r="K70" s="114"/>
      <c r="L70" s="114"/>
      <c r="M70" s="114"/>
      <c r="N70" s="114"/>
      <c r="O70" s="115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04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6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Q86" s="109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7"/>
      <c r="P87" s="109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R96" s="109"/>
      <c r="S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T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09"/>
      <c r="Q100" s="109"/>
      <c r="R100" s="109"/>
      <c r="S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U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15" spans="45:51" x14ac:dyDescent="0.25">
      <c r="AS115" s="183"/>
      <c r="AT115" s="183"/>
      <c r="AU115" s="183"/>
      <c r="AV115" s="183"/>
      <c r="AW115" s="183"/>
      <c r="AX115" s="183"/>
      <c r="AY115" s="183"/>
    </row>
  </sheetData>
  <protectedRanges>
    <protectedRange sqref="N59:R59 B74 S61:T67 B66:B71 S54:T58 N62:R67 T43 T52:T53" name="Range2_12_5_1_1"/>
    <protectedRange sqref="N10 L10 L6 D6 D8 AD8 AF8 O8:U8 AJ8:AR8 AF10 AR11:AR34 L24:N31 G23:G34 N12:N23 N32:N34 N11:AG11 E23:E34 E11:G22 O12:AG34" name="Range1_16_3_1_1"/>
    <protectedRange sqref="I64 J62:M67 J59:M59 I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72:B73 J60:R61 D67:D68 I65:I66 Z58:Z59 S59:Y60 AA59:AU60 E69:E70 G69:H70 F70" name="Range2_2_1_10_1_1_1_2"/>
    <protectedRange sqref="C66" name="Range2_2_1_10_2_1_1_1"/>
    <protectedRange sqref="N54:R58 G65:H65 F66 E65" name="Range2_12_1_6_1_1"/>
    <protectedRange sqref="D58 I57:M58 G66:H67 E66:E67 F67:F68 J54:M56" name="Range2_2_12_1_7_1_1"/>
    <protectedRange sqref="D64:D65" name="Range2_1_1_1_1_11_1_2_1_1"/>
    <protectedRange sqref="C64" name="Range2_1_1_2_1_1"/>
    <protectedRange sqref="E58:H58" name="Range2_2_12_1_1_1_1_1"/>
    <protectedRange sqref="C58" name="Range2_1_4_2_1_1_1"/>
    <protectedRange sqref="E64 F64:F65 G64:H64" name="Range2_2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2:S53" name="Range2_12_2_1_1_1_2_1_1"/>
    <protectedRange sqref="Q53:R53" name="Range2_12_1_4_1_1_1_1_1_1_1_1_1_1_1_1_1_1"/>
    <protectedRange sqref="N53:P53" name="Range2_12_1_2_1_1_1_1_1_1_1_1_1_1_1_1_1_1_1"/>
    <protectedRange sqref="J53:M53" name="Range2_2_12_1_4_1_1_1_1_1_1_1_1_1_1_1_1_1_1_1"/>
    <protectedRange sqref="Q52:R52" name="Range2_12_1_6_1_1_1_2_3_1_1_3_1_1_1_1_1_1"/>
    <protectedRange sqref="N52:P52" name="Range2_12_1_2_3_1_1_1_2_3_1_1_3_1_1_1_1_1_1"/>
    <protectedRange sqref="J52:M52" name="Range2_2_12_1_4_3_1_1_1_3_3_1_1_3_1_1_1_1_1_1"/>
    <protectedRange sqref="T47:T51" name="Range2_12_5_1_1_3"/>
    <protectedRange sqref="T44:T46" name="Range2_12_5_1_1_2_2"/>
    <protectedRange sqref="S44:S51" name="Range2_12_4_1_1_1_4_2_2_2"/>
    <protectedRange sqref="Q44:R51" name="Range2_12_1_6_1_1_1_2_3_2_1_1_3"/>
    <protectedRange sqref="N44:P51" name="Range2_12_1_2_3_1_1_1_2_3_2_1_1_3"/>
    <protectedRange sqref="K44:M51" name="Range2_2_12_1_4_3_1_1_1_3_3_2_1_1_3"/>
    <protectedRange sqref="J44:J51" name="Range2_2_12_1_4_3_1_1_1_3_2_1_2_2"/>
    <protectedRange sqref="G47:H49" name="Range2_2_12_1_3_1_2_1_1_1_2_1_1_1_1_1_1_2_1_1"/>
    <protectedRange sqref="D47:E49" name="Range2_2_12_1_3_1_2_1_1_1_2_1_1_1_1_3_1_1_1_1"/>
    <protectedRange sqref="F47:F49" name="Range2_2_12_1_3_1_2_1_1_1_3_1_1_1_1_1_3_1_1_1_1"/>
    <protectedRange sqref="I47:I49" name="Range2_2_12_1_4_3_1_1_1_2_1_2_1_1_3_1_1_1_1_1_1"/>
    <protectedRange sqref="E44:H46" name="Range2_2_12_1_3_1_2_1_1_1_1_2_1_1_1_1_1_1"/>
    <protectedRange sqref="D44:D46" name="Range2_2_12_1_3_1_2_1_1_1_2_1_2_3_1_1_1_1"/>
    <protectedRange sqref="I44:I46" name="Range2_2_12_1_4_2_1_1_1_4_1_2_1_1_1_2_2_1"/>
    <protectedRange sqref="B64:B65" name="Range2_12_5_1_1_2"/>
    <protectedRange sqref="F57:H57" name="Range2_2_12_1_1_1_1_1_1"/>
    <protectedRange sqref="D57:E57" name="Range2_2_12_1_7_1_1_2_1"/>
    <protectedRange sqref="C57" name="Range2_1_1_2_1_1_1"/>
    <protectedRange sqref="B44:B46 B48:B49 B52:B54 B56" name="Range2_12_5_1_1_1_2_2_1_1_1_1_1_1_1_1_1"/>
    <protectedRange sqref="B47" name="Range2_12_5_1_1_1_3_1_1_1_1_1_1_1_1_1_1"/>
    <protectedRange sqref="I50" name="Range2_2_12_1_7_1_1_2_2"/>
    <protectedRange sqref="G50:H50" name="Range2_2_12_1_3_1_2_1_1_1_2_1_1_1_1_1_1_2_1_1_1_1_1"/>
    <protectedRange sqref="D50:E50" name="Range2_2_12_1_3_1_2_1_1_1_2_1_1_1_1_3_1_1_1_1_1_2_1"/>
    <protectedRange sqref="F50" name="Range2_2_12_1_3_1_2_1_1_1_3_1_1_1_1_1_3_1_1_1_1_1_1_1"/>
    <protectedRange sqref="I52:I56" name="Range2_2_12_1_7_1_1_2_2_1"/>
    <protectedRange sqref="I51" name="Range2_2_12_1_4_3_1_1_1_3_3_1_1_3_1_1_1_1_1_1_2_1"/>
    <protectedRange sqref="E51:H51" name="Range2_2_12_1_3_1_2_1_1_1_1_2_1_1_1_1_1_1_2_1"/>
    <protectedRange sqref="D51" name="Range2_2_12_1_3_1_2_1_1_1_2_1_2_3_1_1_1_1_1_1"/>
    <protectedRange sqref="G56:H56" name="Range2_2_12_1_3_1_2_1_1_1_2_1_1_1_1_1_1_2_1_1_1_1_1_1_1_1"/>
    <protectedRange sqref="F56 G54:H55" name="Range2_2_12_1_3_3_1_1_1_2_1_1_1_1_1_1_1_1_1_1_1_1_1_1_1"/>
    <protectedRange sqref="G52:H52" name="Range2_2_12_1_3_1_2_1_1_1_2_1_1_1_1_1_1_2_1_1_1_1_1_2"/>
    <protectedRange sqref="D52:E52" name="Range2_2_12_1_3_1_2_1_1_1_2_1_1_1_1_3_1_1_1_1_1_2_1_1"/>
    <protectedRange sqref="F54:F55 F52" name="Range2_2_12_1_3_1_2_1_1_1_3_1_1_1_1_1_3_1_1_1_1_1_1_1_1"/>
    <protectedRange sqref="F53:H53" name="Range2_2_12_1_3_1_2_1_1_1_1_2_1_1_1_1_1_1_1_1_1_1"/>
    <protectedRange sqref="D56" name="Range2_2_12_1_7_1_1_2_1_1_1_1"/>
    <protectedRange sqref="E56" name="Range2_2_12_1_1_1_1_1_1_1_1_1_1"/>
    <protectedRange sqref="C56" name="Range2_1_4_2_1_1_1_1_1_1_1"/>
    <protectedRange sqref="D54:E55" name="Range2_2_12_1_3_1_2_1_1_1_3_1_1_1_1_1_1_1_2_1_1_1_1_1_1"/>
    <protectedRange sqref="D53:E53" name="Range2_2_12_1_3_1_2_1_1_1_2_1_1_1_1_3_1_1_1_1_1_1_1_1_1"/>
    <protectedRange sqref="B59" name="Range2_12_5_1_1_1_2_2_1_1_1_1_1_1_1_1_1_2"/>
    <protectedRange sqref="E59:H59" name="Range2_2_12_1_3_1_2_1_1_1_1_2_1_1_1_1_1_1_2_2"/>
    <protectedRange sqref="D59" name="Range2_2_12_1_3_1_2_1_1_1_2_1_2_3_1_1_1_1_1_2"/>
    <protectedRange sqref="I59" name="Range2_2_12_1_7_1_1_2_2_1_1"/>
    <protectedRange sqref="I61:I62" name="Range2_2_12_1_7_1_1_2"/>
    <protectedRange sqref="I63" name="Range2_2_1_1_1_1_1"/>
    <protectedRange sqref="I60" name="Range2_2_12_1_7_1_1_2_2_1_1_1"/>
    <protectedRange sqref="D63" name="Range2_2_12_1_7_1_1_2_3"/>
    <protectedRange sqref="E63:H63" name="Range2_2_12_1_1_1_1_1_2"/>
    <protectedRange sqref="C63" name="Range2_1_4_2_1_1_1_1"/>
    <protectedRange sqref="F62:H62" name="Range2_2_12_1_1_1_1_1_1_1"/>
    <protectedRange sqref="D62:E62" name="Range2_2_12_1_7_1_1_2_1_1"/>
    <protectedRange sqref="C62" name="Range2_1_1_2_1_1_1_1"/>
    <protectedRange sqref="G61:H61" name="Range2_2_12_1_3_1_2_1_1_1_2_1_1_1_1_1_1_2_1_1_1_1_1_1_1_1_1"/>
    <protectedRange sqref="F61 G60:H60" name="Range2_2_12_1_3_3_1_1_1_2_1_1_1_1_1_1_1_1_1_1_1_1_1_1_1_1"/>
    <protectedRange sqref="F60" name="Range2_2_12_1_3_1_2_1_1_1_3_1_1_1_1_1_3_1_1_1_1_1_1_1_1_1"/>
    <protectedRange sqref="D61" name="Range2_2_12_1_7_1_1_2_1_1_1_1_1"/>
    <protectedRange sqref="E61" name="Range2_2_12_1_1_1_1_1_1_1_1_1_1_1"/>
    <protectedRange sqref="C61" name="Range2_1_4_2_1_1_1_1_1_1_1_1"/>
    <protectedRange sqref="D60:E60" name="Range2_2_12_1_3_1_2_1_1_1_3_1_1_1_1_1_1_1_2_1_1_1_1_1_1_1"/>
    <protectedRange sqref="B63" name="Range2_12_5_1_1_2_1_2_2_1_1"/>
    <protectedRange sqref="B62" name="Range2_12_5_1_1_2_1_4_1_1_1_2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23" priority="9" operator="containsText" text="N/A">
      <formula>NOT(ISERROR(SEARCH("N/A",X11)))</formula>
    </cfRule>
    <cfRule type="cellIs" dxfId="322" priority="27" operator="equal">
      <formula>0</formula>
    </cfRule>
  </conditionalFormatting>
  <conditionalFormatting sqref="X11:AE34">
    <cfRule type="cellIs" dxfId="321" priority="26" operator="greaterThanOrEqual">
      <formula>1185</formula>
    </cfRule>
  </conditionalFormatting>
  <conditionalFormatting sqref="X11:AE34">
    <cfRule type="cellIs" dxfId="320" priority="25" operator="between">
      <formula>0.1</formula>
      <formula>1184</formula>
    </cfRule>
  </conditionalFormatting>
  <conditionalFormatting sqref="X8 AJ11:AO11 AJ15:AL15 AJ12:AN14 AJ16:AJ34 AL16 AM15:AN16 AK17:AN22 AO12:AO22 AO32 AK23:AO31 AK32 AL32:AN34">
    <cfRule type="cellIs" dxfId="319" priority="24" operator="equal">
      <formula>0</formula>
    </cfRule>
  </conditionalFormatting>
  <conditionalFormatting sqref="X8 AJ11:AO11 AJ15:AL15 AJ12:AN14 AJ16:AJ34 AL16 AM15:AN16 AK17:AN22 AO12:AO22 AO32 AK23:AO31 AK32 AL32:AN34">
    <cfRule type="cellIs" dxfId="318" priority="23" operator="greaterThan">
      <formula>1179</formula>
    </cfRule>
  </conditionalFormatting>
  <conditionalFormatting sqref="X8 AJ11:AO11 AJ15:AL15 AJ12:AN14 AJ16:AJ34 AL16 AM15:AN16 AK17:AN22 AO12:AO22 AO32 AK23:AO31 AK32 AL32:AN34">
    <cfRule type="cellIs" dxfId="317" priority="22" operator="greaterThan">
      <formula>99</formula>
    </cfRule>
  </conditionalFormatting>
  <conditionalFormatting sqref="X8 AJ11:AO11 AJ15:AL15 AJ12:AN14 AJ16:AJ34 AL16 AM15:AN16 AK17:AN22 AO12:AO22 AO32 AK23:AO31 AK32 AL32:AN34">
    <cfRule type="cellIs" dxfId="316" priority="21" operator="greaterThan">
      <formula>0.99</formula>
    </cfRule>
  </conditionalFormatting>
  <conditionalFormatting sqref="AB8">
    <cfRule type="cellIs" dxfId="315" priority="20" operator="equal">
      <formula>0</formula>
    </cfRule>
  </conditionalFormatting>
  <conditionalFormatting sqref="AB8">
    <cfRule type="cellIs" dxfId="314" priority="19" operator="greaterThan">
      <formula>1179</formula>
    </cfRule>
  </conditionalFormatting>
  <conditionalFormatting sqref="AB8">
    <cfRule type="cellIs" dxfId="313" priority="18" operator="greaterThan">
      <formula>99</formula>
    </cfRule>
  </conditionalFormatting>
  <conditionalFormatting sqref="AB8">
    <cfRule type="cellIs" dxfId="312" priority="17" operator="greaterThan">
      <formula>0.99</formula>
    </cfRule>
  </conditionalFormatting>
  <conditionalFormatting sqref="AQ11:AQ34 AK33 AK16 AO33:AO34">
    <cfRule type="cellIs" dxfId="311" priority="16" operator="equal">
      <formula>0</formula>
    </cfRule>
  </conditionalFormatting>
  <conditionalFormatting sqref="AQ11:AQ34 AK33 AK16 AO33:AO34">
    <cfRule type="cellIs" dxfId="310" priority="15" operator="greaterThan">
      <formula>1179</formula>
    </cfRule>
  </conditionalFormatting>
  <conditionalFormatting sqref="AQ11:AQ34 AK33 AK16 AO33:AO34">
    <cfRule type="cellIs" dxfId="309" priority="14" operator="greaterThan">
      <formula>99</formula>
    </cfRule>
  </conditionalFormatting>
  <conditionalFormatting sqref="AQ11:AQ34 AK33 AK16 AO33:AO34">
    <cfRule type="cellIs" dxfId="308" priority="13" operator="greaterThan">
      <formula>0.99</formula>
    </cfRule>
  </conditionalFormatting>
  <conditionalFormatting sqref="AI11:AI34">
    <cfRule type="cellIs" dxfId="307" priority="12" operator="greaterThan">
      <formula>$AI$8</formula>
    </cfRule>
  </conditionalFormatting>
  <conditionalFormatting sqref="AH11:AH34">
    <cfRule type="cellIs" dxfId="306" priority="10" operator="greaterThan">
      <formula>$AH$8</formula>
    </cfRule>
    <cfRule type="cellIs" dxfId="305" priority="11" operator="greaterThan">
      <formula>$AH$8</formula>
    </cfRule>
  </conditionalFormatting>
  <conditionalFormatting sqref="AP11:AP34">
    <cfRule type="cellIs" dxfId="304" priority="8" operator="equal">
      <formula>0</formula>
    </cfRule>
  </conditionalFormatting>
  <conditionalFormatting sqref="AP11:AP34">
    <cfRule type="cellIs" dxfId="303" priority="7" operator="greaterThan">
      <formula>1179</formula>
    </cfRule>
  </conditionalFormatting>
  <conditionalFormatting sqref="AP11:AP34">
    <cfRule type="cellIs" dxfId="302" priority="6" operator="greaterThan">
      <formula>99</formula>
    </cfRule>
  </conditionalFormatting>
  <conditionalFormatting sqref="AP11:AP34">
    <cfRule type="cellIs" dxfId="301" priority="5" operator="greaterThan">
      <formula>0.99</formula>
    </cfRule>
  </conditionalFormatting>
  <conditionalFormatting sqref="AK34">
    <cfRule type="cellIs" dxfId="300" priority="4" operator="equal">
      <formula>0</formula>
    </cfRule>
  </conditionalFormatting>
  <conditionalFormatting sqref="AK34">
    <cfRule type="cellIs" dxfId="299" priority="3" operator="greaterThan">
      <formula>1179</formula>
    </cfRule>
  </conditionalFormatting>
  <conditionalFormatting sqref="AK34">
    <cfRule type="cellIs" dxfId="298" priority="2" operator="greaterThan">
      <formula>99</formula>
    </cfRule>
  </conditionalFormatting>
  <conditionalFormatting sqref="AK34">
    <cfRule type="cellIs" dxfId="297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7"/>
  <sheetViews>
    <sheetView showGridLines="0" zoomScaleNormal="100" workbookViewId="0">
      <selection activeCell="A34" sqref="A34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282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41994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24562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20'!Q34</f>
        <v>18487373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20'!AG34</f>
        <v>33325484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20'!AP34</f>
        <v>7358498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13</v>
      </c>
      <c r="E11" s="47">
        <f>D11/1.42</f>
        <v>9.1549295774647899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123</v>
      </c>
      <c r="P11" s="52">
        <v>92</v>
      </c>
      <c r="Q11" s="52">
        <v>18490952</v>
      </c>
      <c r="R11" s="53">
        <f>Q11-Q10</f>
        <v>3579</v>
      </c>
      <c r="S11" s="54">
        <f>R11*24/1000</f>
        <v>85.896000000000001</v>
      </c>
      <c r="T11" s="54">
        <f>R11/1000</f>
        <v>3.5790000000000002</v>
      </c>
      <c r="U11" s="55">
        <v>5.9</v>
      </c>
      <c r="V11" s="55">
        <f t="shared" ref="V11:V34" si="0">U11</f>
        <v>5.9</v>
      </c>
      <c r="W11" s="174" t="s">
        <v>130</v>
      </c>
      <c r="X11" s="173">
        <v>0</v>
      </c>
      <c r="Y11" s="173">
        <v>0</v>
      </c>
      <c r="Z11" s="173">
        <v>999</v>
      </c>
      <c r="AA11" s="173">
        <v>0</v>
      </c>
      <c r="AB11" s="173">
        <v>1109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33326067</v>
      </c>
      <c r="AH11" s="58">
        <f>IF(ISBLANK(AG11),"-",AG11-AG10)</f>
        <v>583</v>
      </c>
      <c r="AI11" s="59">
        <f>AH11/T11</f>
        <v>162.8946633137748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0.38</v>
      </c>
      <c r="AP11" s="173">
        <v>7359648</v>
      </c>
      <c r="AQ11" s="173">
        <f t="shared" ref="AQ11:AQ34" si="1">AP11-AP10</f>
        <v>1150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15</v>
      </c>
      <c r="E12" s="47">
        <f t="shared" ref="E12:E34" si="2">D12/1.42</f>
        <v>10.563380281690142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120</v>
      </c>
      <c r="P12" s="52">
        <v>90</v>
      </c>
      <c r="Q12" s="52">
        <v>18494538</v>
      </c>
      <c r="R12" s="53">
        <f t="shared" ref="R12:R34" si="5">Q12-Q11</f>
        <v>3586</v>
      </c>
      <c r="S12" s="54">
        <f t="shared" ref="S12:S34" si="6">R12*24/1000</f>
        <v>86.063999999999993</v>
      </c>
      <c r="T12" s="54">
        <f t="shared" ref="T12:T34" si="7">R12/1000</f>
        <v>3.5859999999999999</v>
      </c>
      <c r="U12" s="55">
        <v>7.3</v>
      </c>
      <c r="V12" s="55">
        <f t="shared" si="0"/>
        <v>7.3</v>
      </c>
      <c r="W12" s="174" t="s">
        <v>130</v>
      </c>
      <c r="X12" s="173">
        <v>0</v>
      </c>
      <c r="Y12" s="173">
        <v>0</v>
      </c>
      <c r="Z12" s="173">
        <v>986</v>
      </c>
      <c r="AA12" s="173">
        <v>0</v>
      </c>
      <c r="AB12" s="173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33326653</v>
      </c>
      <c r="AH12" s="58">
        <f>IF(ISBLANK(AG12),"-",AG12-AG11)</f>
        <v>586</v>
      </c>
      <c r="AI12" s="59">
        <f t="shared" ref="AI12:AI34" si="8">AH12/T12</f>
        <v>163.41327384272171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0.38</v>
      </c>
      <c r="AP12" s="173">
        <v>7360804</v>
      </c>
      <c r="AQ12" s="173">
        <f t="shared" si="1"/>
        <v>1156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16</v>
      </c>
      <c r="E13" s="47">
        <f t="shared" si="2"/>
        <v>11.267605633802818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119</v>
      </c>
      <c r="P13" s="52">
        <v>89</v>
      </c>
      <c r="Q13" s="52">
        <v>18498127</v>
      </c>
      <c r="R13" s="53">
        <f t="shared" si="5"/>
        <v>3589</v>
      </c>
      <c r="S13" s="54">
        <f t="shared" si="6"/>
        <v>86.135999999999996</v>
      </c>
      <c r="T13" s="54">
        <f t="shared" si="7"/>
        <v>3.589</v>
      </c>
      <c r="U13" s="55">
        <v>8.5</v>
      </c>
      <c r="V13" s="55">
        <f t="shared" si="0"/>
        <v>8.5</v>
      </c>
      <c r="W13" s="174" t="s">
        <v>130</v>
      </c>
      <c r="X13" s="173">
        <v>0</v>
      </c>
      <c r="Y13" s="173">
        <v>0</v>
      </c>
      <c r="Z13" s="173">
        <v>975</v>
      </c>
      <c r="AA13" s="173">
        <v>0</v>
      </c>
      <c r="AB13" s="173">
        <v>1110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33327248</v>
      </c>
      <c r="AH13" s="58">
        <f>IF(ISBLANK(AG13),"-",AG13-AG12)</f>
        <v>595</v>
      </c>
      <c r="AI13" s="59">
        <f t="shared" si="8"/>
        <v>165.78434104207301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0.38</v>
      </c>
      <c r="AP13" s="173">
        <v>7361958</v>
      </c>
      <c r="AQ13" s="173">
        <f t="shared" si="1"/>
        <v>1154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17</v>
      </c>
      <c r="E14" s="47">
        <f t="shared" si="2"/>
        <v>11.971830985915494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115</v>
      </c>
      <c r="P14" s="52">
        <v>88</v>
      </c>
      <c r="Q14" s="52">
        <v>18501700</v>
      </c>
      <c r="R14" s="53">
        <f t="shared" si="5"/>
        <v>3573</v>
      </c>
      <c r="S14" s="54">
        <f t="shared" si="6"/>
        <v>85.751999999999995</v>
      </c>
      <c r="T14" s="54">
        <f t="shared" si="7"/>
        <v>3.573</v>
      </c>
      <c r="U14" s="55">
        <v>9.4</v>
      </c>
      <c r="V14" s="55">
        <f t="shared" si="0"/>
        <v>9.4</v>
      </c>
      <c r="W14" s="174" t="s">
        <v>130</v>
      </c>
      <c r="X14" s="173">
        <v>0</v>
      </c>
      <c r="Y14" s="173">
        <v>0</v>
      </c>
      <c r="Z14" s="173">
        <v>912</v>
      </c>
      <c r="AA14" s="173">
        <v>0</v>
      </c>
      <c r="AB14" s="173">
        <v>1109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33327850</v>
      </c>
      <c r="AH14" s="58">
        <f t="shared" ref="AH14:AH34" si="9">IF(ISBLANK(AG14),"-",AG14-AG13)</f>
        <v>602</v>
      </c>
      <c r="AI14" s="59">
        <f t="shared" si="8"/>
        <v>168.48586621886369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0.38</v>
      </c>
      <c r="AP14" s="173">
        <v>7363111</v>
      </c>
      <c r="AQ14" s="173">
        <f t="shared" si="1"/>
        <v>1153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22</v>
      </c>
      <c r="E15" s="47">
        <f t="shared" si="2"/>
        <v>15.492957746478874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109</v>
      </c>
      <c r="P15" s="52">
        <v>89</v>
      </c>
      <c r="Q15" s="52">
        <v>18505301</v>
      </c>
      <c r="R15" s="53">
        <f t="shared" si="5"/>
        <v>3601</v>
      </c>
      <c r="S15" s="54">
        <f t="shared" si="6"/>
        <v>86.424000000000007</v>
      </c>
      <c r="T15" s="54">
        <f t="shared" si="7"/>
        <v>3.601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870</v>
      </c>
      <c r="AA15" s="173">
        <v>0</v>
      </c>
      <c r="AB15" s="173">
        <v>1059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33328358</v>
      </c>
      <c r="AH15" s="58">
        <f t="shared" si="9"/>
        <v>508</v>
      </c>
      <c r="AI15" s="59">
        <f t="shared" si="8"/>
        <v>141.07192446542626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7363111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28</v>
      </c>
      <c r="E16" s="47">
        <f t="shared" si="2"/>
        <v>19.718309859154932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101</v>
      </c>
      <c r="P16" s="52">
        <v>101</v>
      </c>
      <c r="Q16" s="52">
        <v>18509303</v>
      </c>
      <c r="R16" s="53">
        <f t="shared" si="5"/>
        <v>4002</v>
      </c>
      <c r="S16" s="54">
        <f t="shared" si="6"/>
        <v>96.048000000000002</v>
      </c>
      <c r="T16" s="54">
        <f t="shared" si="7"/>
        <v>4.0019999999999998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929</v>
      </c>
      <c r="AA16" s="173">
        <v>0</v>
      </c>
      <c r="AB16" s="173">
        <v>1008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33328866</v>
      </c>
      <c r="AH16" s="58">
        <f t="shared" si="9"/>
        <v>508</v>
      </c>
      <c r="AI16" s="59">
        <f t="shared" si="8"/>
        <v>126.93653173413294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7363111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 t="s">
        <v>282</v>
      </c>
    </row>
    <row r="17" spans="1:51" x14ac:dyDescent="0.25">
      <c r="B17" s="45">
        <v>2.25</v>
      </c>
      <c r="C17" s="45">
        <v>0.29166666666666702</v>
      </c>
      <c r="D17" s="46">
        <v>25</v>
      </c>
      <c r="E17" s="47">
        <f t="shared" si="2"/>
        <v>17.605633802816904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136</v>
      </c>
      <c r="P17" s="52">
        <v>138</v>
      </c>
      <c r="Q17" s="52">
        <v>18514654</v>
      </c>
      <c r="R17" s="53">
        <f t="shared" si="5"/>
        <v>5351</v>
      </c>
      <c r="S17" s="54">
        <f t="shared" si="6"/>
        <v>128.42400000000001</v>
      </c>
      <c r="T17" s="54">
        <f t="shared" si="7"/>
        <v>5.351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224">
        <v>0</v>
      </c>
      <c r="Z17" s="173">
        <v>957</v>
      </c>
      <c r="AA17" s="173">
        <v>1185</v>
      </c>
      <c r="AB17" s="173">
        <v>1110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33329868</v>
      </c>
      <c r="AH17" s="58">
        <f t="shared" si="9"/>
        <v>1002</v>
      </c>
      <c r="AI17" s="59">
        <f t="shared" si="8"/>
        <v>187.25471874415996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7363111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9</v>
      </c>
      <c r="E18" s="47">
        <f t="shared" si="2"/>
        <v>6.3380281690140849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147</v>
      </c>
      <c r="P18" s="52">
        <v>149</v>
      </c>
      <c r="Q18" s="52">
        <v>18520495</v>
      </c>
      <c r="R18" s="53">
        <f t="shared" si="5"/>
        <v>5841</v>
      </c>
      <c r="S18" s="54">
        <f t="shared" si="6"/>
        <v>140.184</v>
      </c>
      <c r="T18" s="54">
        <f t="shared" si="7"/>
        <v>5.8410000000000002</v>
      </c>
      <c r="U18" s="55">
        <v>9.5</v>
      </c>
      <c r="V18" s="55">
        <f t="shared" si="0"/>
        <v>9.5</v>
      </c>
      <c r="W18" s="229" t="s">
        <v>146</v>
      </c>
      <c r="X18" s="173">
        <v>0</v>
      </c>
      <c r="Y18" s="224">
        <v>0</v>
      </c>
      <c r="Z18" s="173">
        <v>1195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33331086</v>
      </c>
      <c r="AH18" s="58">
        <f t="shared" si="9"/>
        <v>1218</v>
      </c>
      <c r="AI18" s="59">
        <f t="shared" si="8"/>
        <v>208.52593733949666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7363111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137</v>
      </c>
      <c r="P19" s="52">
        <v>146</v>
      </c>
      <c r="Q19" s="52">
        <v>18526686</v>
      </c>
      <c r="R19" s="53">
        <f t="shared" si="5"/>
        <v>6191</v>
      </c>
      <c r="S19" s="54">
        <f t="shared" si="6"/>
        <v>148.584</v>
      </c>
      <c r="T19" s="54">
        <f t="shared" si="7"/>
        <v>6.1909999999999998</v>
      </c>
      <c r="U19" s="55">
        <v>9.1999999999999993</v>
      </c>
      <c r="V19" s="55">
        <f t="shared" si="0"/>
        <v>9.1999999999999993</v>
      </c>
      <c r="W19" s="229" t="s">
        <v>147</v>
      </c>
      <c r="X19" s="173">
        <v>0</v>
      </c>
      <c r="Y19" s="173">
        <v>1095</v>
      </c>
      <c r="Z19" s="173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33332452</v>
      </c>
      <c r="AH19" s="58">
        <f t="shared" si="9"/>
        <v>1366</v>
      </c>
      <c r="AI19" s="59">
        <f t="shared" si="8"/>
        <v>220.64286868034245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7363111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135</v>
      </c>
      <c r="P20" s="52">
        <v>148</v>
      </c>
      <c r="Q20" s="52">
        <v>18532886</v>
      </c>
      <c r="R20" s="53">
        <f t="shared" si="5"/>
        <v>6200</v>
      </c>
      <c r="S20" s="54">
        <f t="shared" si="6"/>
        <v>148.80000000000001</v>
      </c>
      <c r="T20" s="54">
        <f t="shared" si="7"/>
        <v>6.2</v>
      </c>
      <c r="U20" s="55">
        <v>8.4</v>
      </c>
      <c r="V20" s="55">
        <v>9</v>
      </c>
      <c r="W20" s="229" t="s">
        <v>147</v>
      </c>
      <c r="X20" s="173">
        <v>0</v>
      </c>
      <c r="Y20" s="173">
        <v>1105</v>
      </c>
      <c r="Z20" s="173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33333850</v>
      </c>
      <c r="AH20" s="58">
        <f t="shared" si="9"/>
        <v>1398</v>
      </c>
      <c r="AI20" s="59">
        <f t="shared" si="8"/>
        <v>225.48387096774192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7363111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9</v>
      </c>
      <c r="E21" s="47">
        <f t="shared" si="2"/>
        <v>6.3380281690140849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137</v>
      </c>
      <c r="P21" s="52">
        <v>150</v>
      </c>
      <c r="Q21" s="52">
        <v>18539163</v>
      </c>
      <c r="R21" s="53">
        <f>Q21-Q20</f>
        <v>6277</v>
      </c>
      <c r="S21" s="54">
        <f t="shared" si="6"/>
        <v>150.648</v>
      </c>
      <c r="T21" s="54">
        <f t="shared" si="7"/>
        <v>6.2770000000000001</v>
      </c>
      <c r="U21" s="55">
        <v>7.7</v>
      </c>
      <c r="V21" s="55">
        <v>8.5</v>
      </c>
      <c r="W21" s="229" t="s">
        <v>147</v>
      </c>
      <c r="X21" s="173">
        <v>0</v>
      </c>
      <c r="Y21" s="173">
        <v>1077</v>
      </c>
      <c r="Z21" s="173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33335258</v>
      </c>
      <c r="AH21" s="58">
        <f t="shared" si="9"/>
        <v>1408</v>
      </c>
      <c r="AI21" s="59">
        <f t="shared" si="8"/>
        <v>224.31097658116934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7363111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9</v>
      </c>
      <c r="E22" s="47">
        <f t="shared" si="2"/>
        <v>6.3380281690140849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141</v>
      </c>
      <c r="P22" s="52">
        <v>151</v>
      </c>
      <c r="Q22" s="52">
        <v>18545373</v>
      </c>
      <c r="R22" s="53">
        <f t="shared" si="5"/>
        <v>6210</v>
      </c>
      <c r="S22" s="54">
        <f t="shared" si="6"/>
        <v>149.04</v>
      </c>
      <c r="T22" s="54">
        <f t="shared" si="7"/>
        <v>6.21</v>
      </c>
      <c r="U22" s="55">
        <v>7.1</v>
      </c>
      <c r="V22" s="55">
        <f t="shared" si="0"/>
        <v>7.1</v>
      </c>
      <c r="W22" s="229" t="s">
        <v>147</v>
      </c>
      <c r="X22" s="173">
        <v>0</v>
      </c>
      <c r="Y22" s="173">
        <v>1045</v>
      </c>
      <c r="Z22" s="173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33336650</v>
      </c>
      <c r="AH22" s="58">
        <f t="shared" si="9"/>
        <v>1392</v>
      </c>
      <c r="AI22" s="59">
        <f t="shared" si="8"/>
        <v>224.15458937198068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7363111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134</v>
      </c>
      <c r="P23" s="52">
        <v>143</v>
      </c>
      <c r="Q23" s="52">
        <v>18551331</v>
      </c>
      <c r="R23" s="53">
        <f t="shared" si="5"/>
        <v>5958</v>
      </c>
      <c r="S23" s="54">
        <f t="shared" si="6"/>
        <v>142.99199999999999</v>
      </c>
      <c r="T23" s="54">
        <f t="shared" si="7"/>
        <v>5.9580000000000002</v>
      </c>
      <c r="U23" s="55">
        <v>6.8</v>
      </c>
      <c r="V23" s="55">
        <f t="shared" si="0"/>
        <v>6.8</v>
      </c>
      <c r="W23" s="229" t="s">
        <v>147</v>
      </c>
      <c r="X23" s="173">
        <v>0</v>
      </c>
      <c r="Y23" s="173">
        <v>1023</v>
      </c>
      <c r="Z23" s="224">
        <v>1195</v>
      </c>
      <c r="AA23" s="224">
        <v>1185</v>
      </c>
      <c r="AB23" s="224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33337994</v>
      </c>
      <c r="AH23" s="58">
        <f t="shared" si="9"/>
        <v>1344</v>
      </c>
      <c r="AI23" s="59">
        <f t="shared" si="8"/>
        <v>225.5790533736153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7363111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216">
        <v>6</v>
      </c>
      <c r="E24" s="47">
        <f t="shared" si="2"/>
        <v>4.2253521126760569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137</v>
      </c>
      <c r="P24" s="52">
        <v>144</v>
      </c>
      <c r="Q24" s="52">
        <v>18557124</v>
      </c>
      <c r="R24" s="53">
        <f t="shared" si="5"/>
        <v>5793</v>
      </c>
      <c r="S24" s="54">
        <f t="shared" si="6"/>
        <v>139.03200000000001</v>
      </c>
      <c r="T24" s="54">
        <f t="shared" si="7"/>
        <v>5.7930000000000001</v>
      </c>
      <c r="U24" s="55">
        <v>6.5</v>
      </c>
      <c r="V24" s="55">
        <f t="shared" si="0"/>
        <v>6.5</v>
      </c>
      <c r="W24" s="229" t="s">
        <v>147</v>
      </c>
      <c r="X24" s="173">
        <v>0</v>
      </c>
      <c r="Y24" s="173">
        <v>1008</v>
      </c>
      <c r="Z24" s="224">
        <v>1195</v>
      </c>
      <c r="AA24" s="224">
        <v>1185</v>
      </c>
      <c r="AB24" s="224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33339326</v>
      </c>
      <c r="AH24" s="58">
        <f t="shared" si="9"/>
        <v>1332</v>
      </c>
      <c r="AI24" s="59">
        <f t="shared" si="8"/>
        <v>229.93267736923872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7363111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216">
        <v>6</v>
      </c>
      <c r="E25" s="47">
        <f t="shared" si="2"/>
        <v>4.2253521126760569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136</v>
      </c>
      <c r="P25" s="52">
        <v>146</v>
      </c>
      <c r="Q25" s="52">
        <v>18562913</v>
      </c>
      <c r="R25" s="53">
        <f t="shared" si="5"/>
        <v>5789</v>
      </c>
      <c r="S25" s="54">
        <f t="shared" si="6"/>
        <v>138.93600000000001</v>
      </c>
      <c r="T25" s="54">
        <f t="shared" si="7"/>
        <v>5.7889999999999997</v>
      </c>
      <c r="U25" s="55">
        <v>6.3</v>
      </c>
      <c r="V25" s="55">
        <f t="shared" si="0"/>
        <v>6.3</v>
      </c>
      <c r="W25" s="229" t="s">
        <v>147</v>
      </c>
      <c r="X25" s="173">
        <v>0</v>
      </c>
      <c r="Y25" s="173">
        <v>997</v>
      </c>
      <c r="Z25" s="224">
        <v>1195</v>
      </c>
      <c r="AA25" s="224">
        <v>1185</v>
      </c>
      <c r="AB25" s="224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33340652</v>
      </c>
      <c r="AH25" s="58">
        <f t="shared" si="9"/>
        <v>1326</v>
      </c>
      <c r="AI25" s="59">
        <f t="shared" si="8"/>
        <v>229.0551045085507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7363111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216">
        <v>6</v>
      </c>
      <c r="E26" s="47">
        <f t="shared" si="2"/>
        <v>4.2253521126760569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136</v>
      </c>
      <c r="P26" s="52">
        <v>145</v>
      </c>
      <c r="Q26" s="52">
        <v>18568616</v>
      </c>
      <c r="R26" s="53">
        <f t="shared" si="5"/>
        <v>5703</v>
      </c>
      <c r="S26" s="54">
        <f t="shared" si="6"/>
        <v>136.87200000000001</v>
      </c>
      <c r="T26" s="54">
        <f t="shared" si="7"/>
        <v>5.7030000000000003</v>
      </c>
      <c r="U26" s="55">
        <v>6.2</v>
      </c>
      <c r="V26" s="55">
        <f t="shared" si="0"/>
        <v>6.2</v>
      </c>
      <c r="W26" s="229" t="s">
        <v>147</v>
      </c>
      <c r="X26" s="173">
        <v>0</v>
      </c>
      <c r="Y26" s="173">
        <v>991</v>
      </c>
      <c r="Z26" s="224">
        <v>1195</v>
      </c>
      <c r="AA26" s="224">
        <v>1185</v>
      </c>
      <c r="AB26" s="224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33341996</v>
      </c>
      <c r="AH26" s="58">
        <f t="shared" si="9"/>
        <v>1344</v>
      </c>
      <c r="AI26" s="59">
        <f t="shared" si="8"/>
        <v>235.66543924250394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7363111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216">
        <v>6</v>
      </c>
      <c r="E27" s="47">
        <f t="shared" si="2"/>
        <v>4.2253521126760569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134</v>
      </c>
      <c r="P27" s="52">
        <v>144</v>
      </c>
      <c r="Q27" s="52">
        <v>18574300</v>
      </c>
      <c r="R27" s="53">
        <f t="shared" si="5"/>
        <v>5684</v>
      </c>
      <c r="S27" s="54">
        <f t="shared" si="6"/>
        <v>136.416</v>
      </c>
      <c r="T27" s="54">
        <f t="shared" si="7"/>
        <v>5.6840000000000002</v>
      </c>
      <c r="U27" s="55">
        <v>5.9</v>
      </c>
      <c r="V27" s="55">
        <f t="shared" si="0"/>
        <v>5.9</v>
      </c>
      <c r="W27" s="229" t="s">
        <v>147</v>
      </c>
      <c r="X27" s="173">
        <v>0</v>
      </c>
      <c r="Y27" s="173">
        <v>1007</v>
      </c>
      <c r="Z27" s="224">
        <v>1195</v>
      </c>
      <c r="AA27" s="224">
        <v>1185</v>
      </c>
      <c r="AB27" s="224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33343300</v>
      </c>
      <c r="AH27" s="58">
        <f t="shared" si="9"/>
        <v>1304</v>
      </c>
      <c r="AI27" s="59">
        <f t="shared" si="8"/>
        <v>229.41590429275158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7363111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5</v>
      </c>
      <c r="E28" s="47">
        <f t="shared" si="2"/>
        <v>3.5211267605633805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131</v>
      </c>
      <c r="P28" s="52">
        <v>136</v>
      </c>
      <c r="Q28" s="52">
        <v>18579842</v>
      </c>
      <c r="R28" s="53">
        <f t="shared" si="5"/>
        <v>5542</v>
      </c>
      <c r="S28" s="54">
        <f t="shared" si="6"/>
        <v>133.00800000000001</v>
      </c>
      <c r="T28" s="54">
        <f t="shared" si="7"/>
        <v>5.5419999999999998</v>
      </c>
      <c r="U28" s="55">
        <v>5.8</v>
      </c>
      <c r="V28" s="55">
        <f t="shared" si="0"/>
        <v>5.8</v>
      </c>
      <c r="W28" s="229" t="s">
        <v>147</v>
      </c>
      <c r="X28" s="173">
        <v>0</v>
      </c>
      <c r="Y28" s="173">
        <v>999</v>
      </c>
      <c r="Z28" s="173">
        <v>1165</v>
      </c>
      <c r="AA28" s="173">
        <v>1185</v>
      </c>
      <c r="AB28" s="173">
        <v>1169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33344558</v>
      </c>
      <c r="AH28" s="58">
        <f t="shared" si="9"/>
        <v>1258</v>
      </c>
      <c r="AI28" s="59">
        <f t="shared" si="8"/>
        <v>226.99386503067484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7363111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8</v>
      </c>
      <c r="E29" s="47">
        <f t="shared" si="2"/>
        <v>5.6338028169014089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122</v>
      </c>
      <c r="P29" s="52">
        <v>133</v>
      </c>
      <c r="Q29" s="52">
        <v>18585279</v>
      </c>
      <c r="R29" s="53">
        <f t="shared" si="5"/>
        <v>5437</v>
      </c>
      <c r="S29" s="54">
        <f t="shared" si="6"/>
        <v>130.488</v>
      </c>
      <c r="T29" s="54">
        <f t="shared" si="7"/>
        <v>5.4370000000000003</v>
      </c>
      <c r="U29" s="55">
        <v>5.5</v>
      </c>
      <c r="V29" s="55">
        <f t="shared" si="0"/>
        <v>5.5</v>
      </c>
      <c r="W29" s="229" t="s">
        <v>147</v>
      </c>
      <c r="X29" s="173">
        <v>0</v>
      </c>
      <c r="Y29" s="173">
        <v>1022</v>
      </c>
      <c r="Z29" s="173">
        <v>1104</v>
      </c>
      <c r="AA29" s="173">
        <v>1185</v>
      </c>
      <c r="AB29" s="173">
        <v>1140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33345784</v>
      </c>
      <c r="AH29" s="58">
        <f t="shared" si="9"/>
        <v>1226</v>
      </c>
      <c r="AI29" s="59">
        <f t="shared" si="8"/>
        <v>225.49199926430015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7363111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11</v>
      </c>
      <c r="E30" s="47">
        <f t="shared" si="2"/>
        <v>7.746478873239437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116</v>
      </c>
      <c r="P30" s="52">
        <v>128</v>
      </c>
      <c r="Q30" s="52">
        <v>18590567</v>
      </c>
      <c r="R30" s="53">
        <f t="shared" si="5"/>
        <v>5288</v>
      </c>
      <c r="S30" s="54">
        <f t="shared" si="6"/>
        <v>126.91200000000001</v>
      </c>
      <c r="T30" s="54">
        <f t="shared" si="7"/>
        <v>5.2880000000000003</v>
      </c>
      <c r="U30" s="55">
        <v>4.9000000000000004</v>
      </c>
      <c r="V30" s="55">
        <f t="shared" si="0"/>
        <v>4.9000000000000004</v>
      </c>
      <c r="W30" s="174" t="s">
        <v>149</v>
      </c>
      <c r="X30" s="173">
        <v>0</v>
      </c>
      <c r="Y30" s="173">
        <v>1025</v>
      </c>
      <c r="Z30" s="173">
        <v>1197</v>
      </c>
      <c r="AA30" s="173">
        <v>0</v>
      </c>
      <c r="AB30" s="173">
        <v>1198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33346850</v>
      </c>
      <c r="AH30" s="58">
        <f t="shared" si="9"/>
        <v>1066</v>
      </c>
      <c r="AI30" s="59">
        <f t="shared" si="8"/>
        <v>201.58850226928894</v>
      </c>
      <c r="AJ30" s="170">
        <v>0</v>
      </c>
      <c r="AK30" s="219">
        <v>1</v>
      </c>
      <c r="AL30" s="219">
        <v>1</v>
      </c>
      <c r="AM30" s="170">
        <v>0</v>
      </c>
      <c r="AN30" s="219">
        <v>1</v>
      </c>
      <c r="AO30" s="219">
        <v>0</v>
      </c>
      <c r="AP30" s="224">
        <v>7363111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12</v>
      </c>
      <c r="E31" s="47">
        <f t="shared" si="2"/>
        <v>8.4507042253521139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119</v>
      </c>
      <c r="P31" s="52">
        <v>120</v>
      </c>
      <c r="Q31" s="52">
        <v>18595656</v>
      </c>
      <c r="R31" s="53">
        <f t="shared" si="5"/>
        <v>5089</v>
      </c>
      <c r="S31" s="54">
        <f t="shared" si="6"/>
        <v>122.136</v>
      </c>
      <c r="T31" s="54">
        <f t="shared" si="7"/>
        <v>5.0890000000000004</v>
      </c>
      <c r="U31" s="55">
        <v>4.5</v>
      </c>
      <c r="V31" s="55">
        <f t="shared" si="0"/>
        <v>4.5</v>
      </c>
      <c r="W31" s="229" t="s">
        <v>149</v>
      </c>
      <c r="X31" s="173">
        <v>0</v>
      </c>
      <c r="Y31" s="173">
        <v>988</v>
      </c>
      <c r="Z31" s="173">
        <v>1196</v>
      </c>
      <c r="AA31" s="224">
        <v>0</v>
      </c>
      <c r="AB31" s="173">
        <v>1198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33347854</v>
      </c>
      <c r="AH31" s="58">
        <f t="shared" si="9"/>
        <v>1004</v>
      </c>
      <c r="AI31" s="59">
        <f t="shared" si="8"/>
        <v>197.28826881509136</v>
      </c>
      <c r="AJ31" s="170">
        <v>0</v>
      </c>
      <c r="AK31" s="219">
        <v>1</v>
      </c>
      <c r="AL31" s="219">
        <v>1</v>
      </c>
      <c r="AM31" s="219">
        <v>0</v>
      </c>
      <c r="AN31" s="219">
        <v>1</v>
      </c>
      <c r="AO31" s="219">
        <v>0</v>
      </c>
      <c r="AP31" s="224">
        <v>7363111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15</v>
      </c>
      <c r="E32" s="47">
        <f t="shared" si="2"/>
        <v>10.563380281690142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114</v>
      </c>
      <c r="P32" s="52">
        <v>114</v>
      </c>
      <c r="Q32" s="52">
        <v>18600583</v>
      </c>
      <c r="R32" s="53">
        <f>Q32-Q31</f>
        <v>4927</v>
      </c>
      <c r="S32" s="54">
        <f t="shared" si="6"/>
        <v>118.248</v>
      </c>
      <c r="T32" s="54">
        <f t="shared" si="7"/>
        <v>4.9269999999999996</v>
      </c>
      <c r="U32" s="55">
        <v>4.3</v>
      </c>
      <c r="V32" s="55">
        <f t="shared" si="0"/>
        <v>4.3</v>
      </c>
      <c r="W32" s="229" t="s">
        <v>149</v>
      </c>
      <c r="X32" s="173">
        <v>0</v>
      </c>
      <c r="Y32" s="173">
        <v>972</v>
      </c>
      <c r="Z32" s="173">
        <v>1166</v>
      </c>
      <c r="AA32" s="224">
        <v>0</v>
      </c>
      <c r="AB32" s="173">
        <v>1170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33348802</v>
      </c>
      <c r="AH32" s="58">
        <f t="shared" si="9"/>
        <v>948</v>
      </c>
      <c r="AI32" s="59">
        <f t="shared" si="8"/>
        <v>192.40917393951696</v>
      </c>
      <c r="AJ32" s="170">
        <v>0</v>
      </c>
      <c r="AK32" s="219">
        <v>1</v>
      </c>
      <c r="AL32" s="219">
        <v>1</v>
      </c>
      <c r="AM32" s="219">
        <v>0</v>
      </c>
      <c r="AN32" s="219">
        <v>1</v>
      </c>
      <c r="AO32" s="219">
        <v>0</v>
      </c>
      <c r="AP32" s="224">
        <v>7363111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11</v>
      </c>
      <c r="E33" s="47">
        <f t="shared" si="2"/>
        <v>7.746478873239437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119</v>
      </c>
      <c r="P33" s="52">
        <v>99</v>
      </c>
      <c r="Q33" s="52">
        <v>18604807</v>
      </c>
      <c r="R33" s="53">
        <f t="shared" si="5"/>
        <v>4224</v>
      </c>
      <c r="S33" s="54">
        <f t="shared" si="6"/>
        <v>101.376</v>
      </c>
      <c r="T33" s="54">
        <f t="shared" si="7"/>
        <v>4.2240000000000002</v>
      </c>
      <c r="U33" s="55">
        <v>5.2</v>
      </c>
      <c r="V33" s="55">
        <f t="shared" si="0"/>
        <v>5.2</v>
      </c>
      <c r="W33" s="174" t="s">
        <v>130</v>
      </c>
      <c r="X33" s="173">
        <v>0</v>
      </c>
      <c r="Y33" s="173">
        <v>0</v>
      </c>
      <c r="Z33" s="173">
        <v>1101</v>
      </c>
      <c r="AA33" s="224">
        <v>0</v>
      </c>
      <c r="AB33" s="173">
        <v>1059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33349458</v>
      </c>
      <c r="AH33" s="58">
        <f t="shared" si="9"/>
        <v>656</v>
      </c>
      <c r="AI33" s="59">
        <f t="shared" si="8"/>
        <v>155.30303030303028</v>
      </c>
      <c r="AJ33" s="170">
        <v>0</v>
      </c>
      <c r="AK33" s="170">
        <v>0</v>
      </c>
      <c r="AL33" s="219">
        <v>1</v>
      </c>
      <c r="AM33" s="219">
        <v>0</v>
      </c>
      <c r="AN33" s="219">
        <v>1</v>
      </c>
      <c r="AO33" s="170">
        <v>0.3</v>
      </c>
      <c r="AP33" s="173">
        <v>7364091</v>
      </c>
      <c r="AQ33" s="173">
        <f t="shared" si="1"/>
        <v>980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12</v>
      </c>
      <c r="E34" s="47">
        <f t="shared" si="2"/>
        <v>8.4507042253521139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118</v>
      </c>
      <c r="P34" s="52">
        <v>95</v>
      </c>
      <c r="Q34" s="52">
        <v>18608505</v>
      </c>
      <c r="R34" s="53">
        <f t="shared" si="5"/>
        <v>3698</v>
      </c>
      <c r="S34" s="54">
        <f t="shared" si="6"/>
        <v>88.751999999999995</v>
      </c>
      <c r="T34" s="54">
        <f t="shared" si="7"/>
        <v>3.698</v>
      </c>
      <c r="U34" s="55">
        <v>5.9</v>
      </c>
      <c r="V34" s="55">
        <f t="shared" si="0"/>
        <v>5.9</v>
      </c>
      <c r="W34" s="174" t="s">
        <v>130</v>
      </c>
      <c r="X34" s="173">
        <v>0</v>
      </c>
      <c r="Y34" s="173">
        <v>0</v>
      </c>
      <c r="Z34" s="173">
        <v>1095</v>
      </c>
      <c r="AA34" s="224">
        <v>0</v>
      </c>
      <c r="AB34" s="173">
        <v>1059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33350046</v>
      </c>
      <c r="AH34" s="58">
        <f t="shared" si="9"/>
        <v>588</v>
      </c>
      <c r="AI34" s="59">
        <f t="shared" si="8"/>
        <v>159.00486749594376</v>
      </c>
      <c r="AJ34" s="170">
        <v>0</v>
      </c>
      <c r="AK34" s="170">
        <v>0</v>
      </c>
      <c r="AL34" s="219">
        <v>1</v>
      </c>
      <c r="AM34" s="219">
        <v>0</v>
      </c>
      <c r="AN34" s="219">
        <v>1</v>
      </c>
      <c r="AO34" s="170">
        <v>0.3</v>
      </c>
      <c r="AP34" s="173">
        <v>7364897</v>
      </c>
      <c r="AQ34" s="173">
        <f t="shared" si="1"/>
        <v>806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124.08333333333333</v>
      </c>
      <c r="Q35" s="80">
        <f>Q34-Q10</f>
        <v>121132</v>
      </c>
      <c r="R35" s="81">
        <f>SUM(R11:R34)</f>
        <v>121132</v>
      </c>
      <c r="S35" s="82">
        <f>AVERAGE(S11:S34)</f>
        <v>121.13199999999996</v>
      </c>
      <c r="T35" s="82">
        <f>SUM(T11:T34)</f>
        <v>121.13200000000001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24562</v>
      </c>
      <c r="AH35" s="88">
        <f>SUM(AH11:AH34)</f>
        <v>24562</v>
      </c>
      <c r="AI35" s="89">
        <f>$AH$35/$T35</f>
        <v>202.77053132120329</v>
      </c>
      <c r="AJ35" s="86"/>
      <c r="AK35" s="90"/>
      <c r="AL35" s="90"/>
      <c r="AM35" s="90"/>
      <c r="AN35" s="91"/>
      <c r="AO35" s="92"/>
      <c r="AP35" s="93">
        <f>AP34-AP10</f>
        <v>6399</v>
      </c>
      <c r="AQ35" s="94">
        <f>SUM(AQ11:AQ34)</f>
        <v>6399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252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276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9" t="s">
        <v>277</v>
      </c>
      <c r="C43" s="190"/>
      <c r="D43" s="190"/>
      <c r="E43" s="190"/>
      <c r="F43" s="190"/>
      <c r="G43" s="19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8" t="s">
        <v>124</v>
      </c>
      <c r="C44" s="190"/>
      <c r="D44" s="190"/>
      <c r="E44" s="160"/>
      <c r="F44" s="160"/>
      <c r="G44" s="16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281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137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s="215" customFormat="1" x14ac:dyDescent="0.25">
      <c r="B48" s="237" t="s">
        <v>226</v>
      </c>
      <c r="C48" s="230"/>
      <c r="D48" s="230"/>
      <c r="E48" s="230"/>
      <c r="F48" s="230"/>
      <c r="G48" s="230"/>
      <c r="H48" s="230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4"/>
      <c r="T48" s="233"/>
      <c r="U48" s="233"/>
      <c r="V48" s="233"/>
      <c r="W48" s="226"/>
      <c r="X48" s="226"/>
      <c r="Y48" s="226"/>
      <c r="Z48" s="226"/>
      <c r="AA48" s="226"/>
      <c r="AB48" s="226"/>
      <c r="AC48" s="226"/>
      <c r="AD48" s="226"/>
      <c r="AE48" s="226"/>
      <c r="AM48" s="227"/>
      <c r="AN48" s="227"/>
      <c r="AO48" s="227"/>
      <c r="AP48" s="227"/>
      <c r="AQ48" s="227"/>
      <c r="AR48" s="227"/>
      <c r="AS48" s="228"/>
      <c r="AT48" s="222"/>
      <c r="AU48" s="222"/>
      <c r="AV48" s="225"/>
    </row>
    <row r="49" spans="2:51" s="215" customFormat="1" x14ac:dyDescent="0.25">
      <c r="B49" s="237" t="s">
        <v>278</v>
      </c>
      <c r="C49" s="230"/>
      <c r="D49" s="230"/>
      <c r="E49" s="230"/>
      <c r="F49" s="230"/>
      <c r="G49" s="230"/>
      <c r="H49" s="230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4"/>
      <c r="T49" s="233"/>
      <c r="U49" s="233"/>
      <c r="V49" s="233"/>
      <c r="W49" s="226"/>
      <c r="X49" s="226"/>
      <c r="Y49" s="226"/>
      <c r="Z49" s="226"/>
      <c r="AA49" s="226"/>
      <c r="AB49" s="226"/>
      <c r="AC49" s="226"/>
      <c r="AD49" s="226"/>
      <c r="AE49" s="226"/>
      <c r="AM49" s="227"/>
      <c r="AN49" s="227"/>
      <c r="AO49" s="227"/>
      <c r="AP49" s="227"/>
      <c r="AQ49" s="227"/>
      <c r="AR49" s="227"/>
      <c r="AS49" s="228"/>
      <c r="AT49" s="222"/>
      <c r="AU49" s="222"/>
      <c r="AV49" s="225"/>
    </row>
    <row r="50" spans="2:51" x14ac:dyDescent="0.25">
      <c r="B50" s="188" t="s">
        <v>279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7" t="s">
        <v>280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5" t="s">
        <v>133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7" t="s">
        <v>283</v>
      </c>
      <c r="C54" s="232"/>
      <c r="D54" s="230"/>
      <c r="E54" s="221"/>
      <c r="F54" s="230"/>
      <c r="G54" s="230"/>
      <c r="H54" s="230"/>
      <c r="I54" s="230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5" t="s">
        <v>134</v>
      </c>
      <c r="C55" s="232"/>
      <c r="D55" s="230"/>
      <c r="E55" s="230"/>
      <c r="F55" s="230"/>
      <c r="G55" s="230"/>
      <c r="H55" s="230"/>
      <c r="I55" s="23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2" t="s">
        <v>255</v>
      </c>
      <c r="C56" s="232"/>
      <c r="D56" s="230"/>
      <c r="E56" s="221"/>
      <c r="F56" s="230"/>
      <c r="G56" s="230"/>
      <c r="H56" s="230"/>
      <c r="I56" s="23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25"/>
      <c r="V56" s="12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7" t="s">
        <v>284</v>
      </c>
      <c r="C57" s="230"/>
      <c r="D57" s="230"/>
      <c r="E57" s="230"/>
      <c r="F57" s="230"/>
      <c r="G57" s="230"/>
      <c r="H57" s="230"/>
      <c r="I57" s="23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5" t="s">
        <v>152</v>
      </c>
      <c r="C58" s="235"/>
      <c r="D58" s="230"/>
      <c r="E58" s="221"/>
      <c r="F58" s="230"/>
      <c r="G58" s="230"/>
      <c r="H58" s="230"/>
      <c r="I58" s="23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191" t="s">
        <v>127</v>
      </c>
      <c r="C59" s="232"/>
      <c r="D59" s="230"/>
      <c r="E59" s="221"/>
      <c r="F59" s="230"/>
      <c r="G59" s="230"/>
      <c r="H59" s="230"/>
      <c r="I59" s="23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236" t="s">
        <v>168</v>
      </c>
      <c r="C60" s="232"/>
      <c r="D60" s="230"/>
      <c r="E60" s="230"/>
      <c r="F60" s="230"/>
      <c r="G60" s="230"/>
      <c r="H60" s="230"/>
      <c r="I60" s="23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9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236" t="s">
        <v>128</v>
      </c>
      <c r="C61" s="232"/>
      <c r="D61" s="230"/>
      <c r="E61" s="221"/>
      <c r="F61" s="230"/>
      <c r="G61" s="230"/>
      <c r="H61" s="230"/>
      <c r="I61" s="221"/>
      <c r="J61" s="192"/>
      <c r="K61" s="192"/>
      <c r="L61" s="192"/>
      <c r="M61" s="192"/>
      <c r="N61" s="192"/>
      <c r="O61" s="192"/>
      <c r="P61" s="192"/>
      <c r="Q61" s="192"/>
      <c r="R61" s="192"/>
      <c r="S61" s="193"/>
      <c r="T61" s="193"/>
      <c r="U61" s="193"/>
      <c r="V61" s="193"/>
      <c r="W61" s="193"/>
      <c r="X61" s="193"/>
      <c r="Y61" s="193"/>
      <c r="Z61" s="106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12"/>
      <c r="AW61" s="183"/>
      <c r="AX61" s="183"/>
      <c r="AY61" s="183"/>
    </row>
    <row r="62" spans="2:51" x14ac:dyDescent="0.25">
      <c r="B62" s="185"/>
      <c r="C62" s="186"/>
      <c r="D62" s="190"/>
      <c r="E62" s="190"/>
      <c r="F62" s="190"/>
      <c r="G62" s="190"/>
      <c r="H62" s="190"/>
      <c r="I62" s="171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06"/>
      <c r="X62" s="106"/>
      <c r="Y62" s="106"/>
      <c r="Z62" s="113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12"/>
      <c r="AW62" s="183"/>
      <c r="AX62" s="183"/>
      <c r="AY62" s="183"/>
    </row>
    <row r="63" spans="2:51" x14ac:dyDescent="0.25">
      <c r="B63" s="185"/>
      <c r="C63" s="186"/>
      <c r="D63" s="171"/>
      <c r="E63" s="190"/>
      <c r="F63" s="190"/>
      <c r="G63" s="190"/>
      <c r="H63" s="190"/>
      <c r="I63" s="190"/>
      <c r="J63" s="193"/>
      <c r="K63" s="193"/>
      <c r="L63" s="193"/>
      <c r="M63" s="193"/>
      <c r="N63" s="193"/>
      <c r="O63" s="193"/>
      <c r="P63" s="193"/>
      <c r="Q63" s="193"/>
      <c r="R63" s="193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8"/>
      <c r="D64" s="171"/>
      <c r="E64" s="190"/>
      <c r="F64" s="190"/>
      <c r="G64" s="190"/>
      <c r="H64" s="190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90"/>
      <c r="E65" s="171"/>
      <c r="F65" s="190"/>
      <c r="G65" s="171"/>
      <c r="H65" s="171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4"/>
      <c r="D66" s="190"/>
      <c r="E66" s="171"/>
      <c r="F66" s="171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/>
      <c r="C67" s="184"/>
      <c r="D67" s="190"/>
      <c r="E67" s="190"/>
      <c r="F67" s="171"/>
      <c r="G67" s="190"/>
      <c r="H67" s="190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2"/>
      <c r="C68" s="193"/>
      <c r="D68" s="190"/>
      <c r="E68" s="190"/>
      <c r="F68" s="190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B69" s="2"/>
      <c r="C69" s="188"/>
      <c r="D69" s="193"/>
      <c r="E69" s="190"/>
      <c r="F69" s="190"/>
      <c r="G69" s="190"/>
      <c r="H69" s="190"/>
      <c r="I69" s="190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A70" s="113"/>
      <c r="B70" s="215"/>
      <c r="C70" s="215"/>
      <c r="D70" s="215"/>
      <c r="E70" s="215"/>
      <c r="F70" s="215"/>
      <c r="G70" s="215"/>
      <c r="H70" s="215"/>
      <c r="I70" s="114"/>
      <c r="J70" s="114"/>
      <c r="K70" s="114"/>
      <c r="L70" s="114"/>
      <c r="M70" s="114"/>
      <c r="N70" s="114"/>
      <c r="O70" s="115"/>
      <c r="P70" s="109"/>
      <c r="R70" s="112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114"/>
      <c r="M76" s="114"/>
      <c r="N76" s="114"/>
      <c r="O76" s="115"/>
      <c r="P76" s="109"/>
      <c r="R76" s="106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114"/>
      <c r="M77" s="114"/>
      <c r="N77" s="114"/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09"/>
      <c r="Q102" s="109"/>
      <c r="R102" s="109"/>
      <c r="S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17" spans="45:51" x14ac:dyDescent="0.25">
      <c r="AS117" s="183"/>
      <c r="AT117" s="183"/>
      <c r="AU117" s="183"/>
      <c r="AV117" s="183"/>
      <c r="AW117" s="183"/>
      <c r="AX117" s="183"/>
      <c r="AY117" s="183"/>
    </row>
  </sheetData>
  <protectedRanges>
    <protectedRange sqref="N61:R61 S63:T69 B68:B69 S57:T60 N64:R69 T43 T55:T56" name="Range2_12_5_1_1"/>
    <protectedRange sqref="N10 L10 L6 D6 D8 AD8 AF8 O8:U8 AJ8:AR8 AF10 AR11:AR34 L24:N31 G23:G34 N12:N23 N32:N34 N11:AG11 E23:E34 E11:G22 O12:AG34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D68" name="Range2_1_1_1_1_1_9_2_1_1"/>
    <protectedRange sqref="Q10" name="Range1_17_1_1_1"/>
    <protectedRange sqref="AG10" name="Range1_18_1_1_1"/>
    <protectedRange sqref="C69" name="Range2_4_1_1_1"/>
    <protectedRange sqref="AS16:AS34" name="Range1_1_1_1"/>
    <protectedRange sqref="P3:U5" name="Range1_16_1_1_1_1"/>
    <protectedRange sqref="C67" name="Range2_1_3_1_1"/>
    <protectedRange sqref="H11:H34" name="Range1_1_1_1_1_1_1"/>
    <protectedRange sqref="J62:R63 D69 I67:I68 Z60:Z61 S61:Y62 AA61:AU62" name="Range2_2_1_10_1_1_1_2"/>
    <protectedRange sqref="C68" name="Range2_2_1_10_2_1_1_1"/>
    <protectedRange sqref="N57:R60 G67:H67 D65 F68 E67" name="Range2_12_1_6_1_1"/>
    <protectedRange sqref="I63:I65 G68:H69 G62:H63 E68:E69 F69 F62:F64 E62:E63 J57:M60" name="Range2_2_12_1_7_1_1"/>
    <protectedRange sqref="D66:D67" name="Range2_1_1_1_1_11_1_2_1_1"/>
    <protectedRange sqref="E64 G64:H64 F65" name="Range2_2_2_9_1_1_1_1"/>
    <protectedRange sqref="D62" name="Range2_1_1_1_1_1_9_1_1_1_1"/>
    <protectedRange sqref="C66" name="Range2_1_1_2_1_1"/>
    <protectedRange sqref="C65" name="Range2_1_2_2_1_1"/>
    <protectedRange sqref="C64" name="Range2_3_2_1_1"/>
    <protectedRange sqref="C62:C63" name="Range2_5_1_1_1"/>
    <protectedRange sqref="E65:E66 F66:F67 G65:H66 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 B44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4:H44" name="Range2_2_12_1_3_1_1_1_1_1_4_1_1"/>
    <protectedRange sqref="E44:F44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4" name="Range2_2_12_1_3_1_2_1_1_1_2_1_2_1"/>
    <protectedRange sqref="S55:S56" name="Range2_12_2_1_1_1_2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J55:M55" name="Range2_2_12_1_4_3_1_1_1_3_3_1_1_3_1_1_1_1_1_1"/>
    <protectedRange sqref="T47:T54" name="Range2_12_5_1_1_3"/>
    <protectedRange sqref="T45:T46" name="Range2_12_5_1_1_2_2"/>
    <protectedRange sqref="S45:S54" name="Range2_12_4_1_1_1_4_2_2_2"/>
    <protectedRange sqref="Q45:R54" name="Range2_12_1_6_1_1_1_2_3_2_1_1_3"/>
    <protectedRange sqref="N45:P54" name="Range2_12_1_2_3_1_1_1_2_3_2_1_1_3"/>
    <protectedRange sqref="K45:M54" name="Range2_2_12_1_4_3_1_1_1_3_3_2_1_1_3"/>
    <protectedRange sqref="J45:J54" name="Range2_2_12_1_4_3_1_1_1_3_2_1_2_2"/>
    <protectedRange sqref="G47:H51" name="Range2_2_12_1_3_1_2_1_1_1_2_1_1_1_1_1_1_2_1_1"/>
    <protectedRange sqref="D47:E51" name="Range2_2_12_1_3_1_2_1_1_1_2_1_1_1_1_3_1_1_1_1"/>
    <protectedRange sqref="F47:F51" name="Range2_2_12_1_3_1_2_1_1_1_3_1_1_1_1_1_3_1_1_1_1"/>
    <protectedRange sqref="I47:I51" name="Range2_2_12_1_4_3_1_1_1_2_1_2_1_1_3_1_1_1_1_1_1"/>
    <protectedRange sqref="E45:H46" name="Range2_2_12_1_3_1_2_1_1_1_1_2_1_1_1_1_1_1"/>
    <protectedRange sqref="D45:D46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3:H43 D43:E43" name="Range2_2_12_1_3_1_2_1_1_1_2_1_3_2_1_2_1_1_1_1_1"/>
    <protectedRange sqref="F43" name="Range2_2_12_1_3_1_2_1_1_1_1_1_2_2_1_2_1_1_1_1_1"/>
    <protectedRange sqref="I45:I46" name="Range2_2_12_1_4_2_1_1_1_4_1_2_1_1_1_2_2_1"/>
    <protectedRange sqref="B65:B67" name="Range2_12_5_1_1_2"/>
    <protectedRange sqref="B64" name="Range2_12_5_1_1_2_1_4_1_1_1_2_1_1_1_1_1_1_1"/>
    <protectedRange sqref="B62:B63" name="Range2_12_5_1_1_2_1"/>
    <protectedRange sqref="B43 B45:B46 B48:B49 B52" name="Range2_12_5_1_1_1_2_2_1_1_1_1_1_1_1_1_1"/>
    <protectedRange sqref="B47" name="Range2_12_5_1_1_1_3_1_1_1_1_1_1_1_1_1_1"/>
    <protectedRange sqref="I53" name="Range2_2_12_1_7_1_1_2_2"/>
    <protectedRange sqref="I52" name="Range2_2_12_1_4_3_1_1_1_3_3_1_1_3_1_1_1_1_1_1_2"/>
    <protectedRange sqref="E52:H52" name="Range2_2_12_1_3_1_2_1_1_1_1_2_1_1_1_1_1_1_2"/>
    <protectedRange sqref="D52" name="Range2_2_12_1_3_1_2_1_1_1_2_1_2_3_1_1_1_1_1"/>
    <protectedRange sqref="G53:H53" name="Range2_2_12_1_3_1_2_1_1_1_2_1_1_1_1_1_1_2_1_1_1_1_1"/>
    <protectedRange sqref="D53:E53" name="Range2_2_12_1_3_1_2_1_1_1_2_1_1_1_1_3_1_1_1_1_1_2_1"/>
    <protectedRange sqref="F53" name="Range2_2_12_1_3_1_2_1_1_1_3_1_1_1_1_1_3_1_1_1_1_1_1_1"/>
    <protectedRange sqref="D56 I55:I56" name="Range2_2_12_1_7_1_1_2"/>
    <protectedRange sqref="E56:H56" name="Range2_2_12_1_1_1_1_1_2"/>
    <protectedRange sqref="C56" name="Range2_1_4_2_1_1_1_1"/>
    <protectedRange sqref="F55:H55" name="Range2_2_12_1_1_1_1_1_1_1"/>
    <protectedRange sqref="D55:E55" name="Range2_2_12_1_7_1_1_2_1_1"/>
    <protectedRange sqref="C55" name="Range2_1_1_2_1_1_1_1"/>
    <protectedRange sqref="B54" name="Range2_12_5_1_1_1_2_2_1_1_1_1_1_1_1_1_1_2"/>
    <protectedRange sqref="I54" name="Range2_2_12_1_7_1_1_2_2_1_1"/>
    <protectedRange sqref="G54:H54" name="Range2_2_12_1_3_1_2_1_1_1_2_1_1_1_1_1_1_2_1_1_1_1_1_1_1_1_1"/>
    <protectedRange sqref="F54" name="Range2_2_12_1_3_3_1_1_1_2_1_1_1_1_1_1_1_1_1_1_1_1_1_1_1_1"/>
    <protectedRange sqref="D54" name="Range2_2_12_1_7_1_1_2_1_1_1_1_1"/>
    <protectedRange sqref="E54" name="Range2_2_12_1_1_1_1_1_1_1_1_1_1_1"/>
    <protectedRange sqref="C54" name="Range2_1_4_2_1_1_1_1_1_1_1_1"/>
    <protectedRange sqref="B57" name="Range2_12_5_1_1_1_2_2_1_1_1_1_1_1_1_1_1_2_1"/>
    <protectedRange sqref="E57:H57" name="Range2_2_12_1_3_1_2_1_1_1_1_2_1_1_1_1_1_1_2_2"/>
    <protectedRange sqref="D57" name="Range2_2_12_1_3_1_2_1_1_1_2_1_2_3_1_1_1_1_1_2"/>
    <protectedRange sqref="I57" name="Range2_2_12_1_7_1_1_2_2_1_1_1"/>
    <protectedRange sqref="I59:I60" name="Range2_2_12_1_7_1_1_2_3"/>
    <protectedRange sqref="I61" name="Range2_2_1_1_1_1_1"/>
    <protectedRange sqref="I58" name="Range2_2_12_1_7_1_1_2_2_1_1_1_1"/>
    <protectedRange sqref="D61" name="Range2_2_12_1_7_1_1_2_3_1"/>
    <protectedRange sqref="E61:H61" name="Range2_2_12_1_1_1_1_1_2_1"/>
    <protectedRange sqref="C61" name="Range2_1_4_2_1_1_1_1_1"/>
    <protectedRange sqref="F60:H60" name="Range2_2_12_1_1_1_1_1_1_1_1"/>
    <protectedRange sqref="D60:E60" name="Range2_2_12_1_7_1_1_2_1_1_1"/>
    <protectedRange sqref="C60" name="Range2_1_1_2_1_1_1_1_1"/>
    <protectedRange sqref="G59:H59" name="Range2_2_12_1_3_1_2_1_1_1_2_1_1_1_1_1_1_2_1_1_1_1_1_1_1_1_1_1"/>
    <protectedRange sqref="F59 G58:H58" name="Range2_2_12_1_3_3_1_1_1_2_1_1_1_1_1_1_1_1_1_1_1_1_1_1_1_1_1"/>
    <protectedRange sqref="F58" name="Range2_2_12_1_3_1_2_1_1_1_3_1_1_1_1_1_3_1_1_1_1_1_1_1_1_1"/>
    <protectedRange sqref="D59" name="Range2_2_12_1_7_1_1_2_1_1_1_1_1_1"/>
    <protectedRange sqref="E59" name="Range2_2_12_1_1_1_1_1_1_1_1_1_1_1_1"/>
    <protectedRange sqref="C59" name="Range2_1_4_2_1_1_1_1_1_1_1_1_1"/>
    <protectedRange sqref="D58:E58" name="Range2_2_12_1_3_1_2_1_1_1_3_1_1_1_1_1_1_1_2_1_1_1_1_1_1_1"/>
    <protectedRange sqref="B61" name="Range2_12_5_1_1_2_1_2_2_1_1"/>
    <protectedRange sqref="B60" name="Range2_12_5_1_1_2_1_4_1_1_1_2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96" priority="9" operator="containsText" text="N/A">
      <formula>NOT(ISERROR(SEARCH("N/A",X11)))</formula>
    </cfRule>
    <cfRule type="cellIs" dxfId="295" priority="27" operator="equal">
      <formula>0</formula>
    </cfRule>
  </conditionalFormatting>
  <conditionalFormatting sqref="X11:AE34">
    <cfRule type="cellIs" dxfId="294" priority="26" operator="greaterThanOrEqual">
      <formula>1185</formula>
    </cfRule>
  </conditionalFormatting>
  <conditionalFormatting sqref="X11:AE34">
    <cfRule type="cellIs" dxfId="293" priority="25" operator="between">
      <formula>0.1</formula>
      <formula>1184</formula>
    </cfRule>
  </conditionalFormatting>
  <conditionalFormatting sqref="X8 AJ11:AO11 AJ15:AL15 AJ12:AN14 AJ16:AJ34 AL16 AM15:AN16 AK17:AN22 AO12:AO22 AK23:AO28 AK29:AK32 AL29:AN34 AO29:AO32">
    <cfRule type="cellIs" dxfId="292" priority="24" operator="equal">
      <formula>0</formula>
    </cfRule>
  </conditionalFormatting>
  <conditionalFormatting sqref="X8 AJ11:AO11 AJ15:AL15 AJ12:AN14 AJ16:AJ34 AL16 AM15:AN16 AK17:AN22 AO12:AO22 AK23:AO28 AK29:AK32 AL29:AN34 AO29:AO32">
    <cfRule type="cellIs" dxfId="291" priority="23" operator="greaterThan">
      <formula>1179</formula>
    </cfRule>
  </conditionalFormatting>
  <conditionalFormatting sqref="X8 AJ11:AO11 AJ15:AL15 AJ12:AN14 AJ16:AJ34 AL16 AM15:AN16 AK17:AN22 AO12:AO22 AK23:AO28 AK29:AK32 AL29:AN34 AO29:AO32">
    <cfRule type="cellIs" dxfId="290" priority="22" operator="greaterThan">
      <formula>99</formula>
    </cfRule>
  </conditionalFormatting>
  <conditionalFormatting sqref="X8 AJ11:AO11 AJ15:AL15 AJ12:AN14 AJ16:AJ34 AL16 AM15:AN16 AK17:AN22 AO12:AO22 AK23:AO28 AK29:AK32 AL29:AN34 AO29:AO32">
    <cfRule type="cellIs" dxfId="289" priority="21" operator="greaterThan">
      <formula>0.99</formula>
    </cfRule>
  </conditionalFormatting>
  <conditionalFormatting sqref="AB8">
    <cfRule type="cellIs" dxfId="288" priority="20" operator="equal">
      <formula>0</formula>
    </cfRule>
  </conditionalFormatting>
  <conditionalFormatting sqref="AB8">
    <cfRule type="cellIs" dxfId="287" priority="19" operator="greaterThan">
      <formula>1179</formula>
    </cfRule>
  </conditionalFormatting>
  <conditionalFormatting sqref="AB8">
    <cfRule type="cellIs" dxfId="286" priority="18" operator="greaterThan">
      <formula>99</formula>
    </cfRule>
  </conditionalFormatting>
  <conditionalFormatting sqref="AB8">
    <cfRule type="cellIs" dxfId="285" priority="17" operator="greaterThan">
      <formula>0.99</formula>
    </cfRule>
  </conditionalFormatting>
  <conditionalFormatting sqref="AQ11:AQ34 AK33 AK16 AO33:AO34">
    <cfRule type="cellIs" dxfId="284" priority="16" operator="equal">
      <formula>0</formula>
    </cfRule>
  </conditionalFormatting>
  <conditionalFormatting sqref="AQ11:AQ34 AK33 AK16 AO33:AO34">
    <cfRule type="cellIs" dxfId="283" priority="15" operator="greaterThan">
      <formula>1179</formula>
    </cfRule>
  </conditionalFormatting>
  <conditionalFormatting sqref="AQ11:AQ34 AK33 AK16 AO33:AO34">
    <cfRule type="cellIs" dxfId="282" priority="14" operator="greaterThan">
      <formula>99</formula>
    </cfRule>
  </conditionalFormatting>
  <conditionalFormatting sqref="AQ11:AQ34 AK33 AK16 AO33:AO34">
    <cfRule type="cellIs" dxfId="281" priority="13" operator="greaterThan">
      <formula>0.99</formula>
    </cfRule>
  </conditionalFormatting>
  <conditionalFormatting sqref="AI11:AI34">
    <cfRule type="cellIs" dxfId="280" priority="12" operator="greaterThan">
      <formula>$AI$8</formula>
    </cfRule>
  </conditionalFormatting>
  <conditionalFormatting sqref="AH11:AH34">
    <cfRule type="cellIs" dxfId="279" priority="10" operator="greaterThan">
      <formula>$AH$8</formula>
    </cfRule>
    <cfRule type="cellIs" dxfId="278" priority="11" operator="greaterThan">
      <formula>$AH$8</formula>
    </cfRule>
  </conditionalFormatting>
  <conditionalFormatting sqref="AP11:AP34">
    <cfRule type="cellIs" dxfId="277" priority="8" operator="equal">
      <formula>0</formula>
    </cfRule>
  </conditionalFormatting>
  <conditionalFormatting sqref="AP11:AP34">
    <cfRule type="cellIs" dxfId="276" priority="7" operator="greaterThan">
      <formula>1179</formula>
    </cfRule>
  </conditionalFormatting>
  <conditionalFormatting sqref="AP11:AP34">
    <cfRule type="cellIs" dxfId="275" priority="6" operator="greaterThan">
      <formula>99</formula>
    </cfRule>
  </conditionalFormatting>
  <conditionalFormatting sqref="AP11:AP34">
    <cfRule type="cellIs" dxfId="274" priority="5" operator="greaterThan">
      <formula>0.99</formula>
    </cfRule>
  </conditionalFormatting>
  <conditionalFormatting sqref="AK34">
    <cfRule type="cellIs" dxfId="273" priority="4" operator="equal">
      <formula>0</formula>
    </cfRule>
  </conditionalFormatting>
  <conditionalFormatting sqref="AK34">
    <cfRule type="cellIs" dxfId="272" priority="3" operator="greaterThan">
      <formula>1179</formula>
    </cfRule>
  </conditionalFormatting>
  <conditionalFormatting sqref="AK34">
    <cfRule type="cellIs" dxfId="271" priority="2" operator="greaterThan">
      <formula>99</formula>
    </cfRule>
  </conditionalFormatting>
  <conditionalFormatting sqref="AK34">
    <cfRule type="cellIs" dxfId="270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7"/>
  <sheetViews>
    <sheetView showGridLines="0" zoomScaleNormal="100" workbookViewId="0">
      <selection activeCell="I61" sqref="I61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138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41995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25728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21'!Q34</f>
        <v>18608505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21'!AG34</f>
        <v>33350046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21'!AP34</f>
        <v>7364897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15</v>
      </c>
      <c r="E11" s="47">
        <f>D11/1.42</f>
        <v>10.563380281690142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119</v>
      </c>
      <c r="P11" s="52">
        <v>93</v>
      </c>
      <c r="Q11" s="52">
        <v>18612205</v>
      </c>
      <c r="R11" s="53">
        <f>Q11-Q10</f>
        <v>3700</v>
      </c>
      <c r="S11" s="54">
        <f>R11*24/1000</f>
        <v>88.8</v>
      </c>
      <c r="T11" s="54">
        <f>R11/1000</f>
        <v>3.7</v>
      </c>
      <c r="U11" s="55">
        <v>6.5</v>
      </c>
      <c r="V11" s="55">
        <f t="shared" ref="V11:V34" si="0">U11</f>
        <v>6.5</v>
      </c>
      <c r="W11" s="174" t="s">
        <v>130</v>
      </c>
      <c r="X11" s="173">
        <v>0</v>
      </c>
      <c r="Y11" s="173">
        <v>0</v>
      </c>
      <c r="Z11" s="173">
        <v>1109</v>
      </c>
      <c r="AA11" s="173">
        <v>0</v>
      </c>
      <c r="AB11" s="173">
        <v>1059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33350604</v>
      </c>
      <c r="AH11" s="58">
        <f>IF(ISBLANK(AG11),"-",AG11-AG10)</f>
        <v>558</v>
      </c>
      <c r="AI11" s="59">
        <f>AH11/T11</f>
        <v>150.81081081081081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</v>
      </c>
      <c r="AP11" s="173">
        <v>7365702</v>
      </c>
      <c r="AQ11" s="173">
        <f t="shared" ref="AQ11:AQ34" si="1">AP11-AP10</f>
        <v>805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16</v>
      </c>
      <c r="E12" s="47">
        <f t="shared" ref="E12:E34" si="2">D12/1.42</f>
        <v>11.267605633802818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120</v>
      </c>
      <c r="P12" s="52">
        <v>89</v>
      </c>
      <c r="Q12" s="52">
        <v>18615906</v>
      </c>
      <c r="R12" s="53">
        <f t="shared" ref="R12:R34" si="5">Q12-Q11</f>
        <v>3701</v>
      </c>
      <c r="S12" s="54">
        <f t="shared" ref="S12:S34" si="6">R12*24/1000</f>
        <v>88.823999999999998</v>
      </c>
      <c r="T12" s="54">
        <f t="shared" ref="T12:T34" si="7">R12/1000</f>
        <v>3.7010000000000001</v>
      </c>
      <c r="U12" s="55">
        <v>7.4</v>
      </c>
      <c r="V12" s="55">
        <f t="shared" si="0"/>
        <v>7.4</v>
      </c>
      <c r="W12" s="174" t="s">
        <v>130</v>
      </c>
      <c r="X12" s="173">
        <v>0</v>
      </c>
      <c r="Y12" s="173">
        <v>0</v>
      </c>
      <c r="Z12" s="173">
        <v>1099</v>
      </c>
      <c r="AA12" s="173">
        <v>0</v>
      </c>
      <c r="AB12" s="173">
        <v>1058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33351200</v>
      </c>
      <c r="AH12" s="58">
        <f>IF(ISBLANK(AG12),"-",AG12-AG11)</f>
        <v>596</v>
      </c>
      <c r="AI12" s="59">
        <f t="shared" ref="AI12:AI34" si="8">AH12/T12</f>
        <v>161.03755741691435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</v>
      </c>
      <c r="AP12" s="173">
        <v>7366503</v>
      </c>
      <c r="AQ12" s="173">
        <f t="shared" si="1"/>
        <v>801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17</v>
      </c>
      <c r="E13" s="47">
        <f t="shared" si="2"/>
        <v>11.971830985915494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116</v>
      </c>
      <c r="P13" s="52">
        <v>85</v>
      </c>
      <c r="Q13" s="52">
        <v>18619616</v>
      </c>
      <c r="R13" s="53">
        <f t="shared" si="5"/>
        <v>3710</v>
      </c>
      <c r="S13" s="54">
        <f t="shared" si="6"/>
        <v>89.04</v>
      </c>
      <c r="T13" s="54">
        <f t="shared" si="7"/>
        <v>3.71</v>
      </c>
      <c r="U13" s="55">
        <v>8.3000000000000007</v>
      </c>
      <c r="V13" s="55">
        <f t="shared" si="0"/>
        <v>8.3000000000000007</v>
      </c>
      <c r="W13" s="174" t="s">
        <v>130</v>
      </c>
      <c r="X13" s="173">
        <v>0</v>
      </c>
      <c r="Y13" s="173">
        <v>0</v>
      </c>
      <c r="Z13" s="173">
        <v>940</v>
      </c>
      <c r="AA13" s="173">
        <v>0</v>
      </c>
      <c r="AB13" s="173">
        <v>1059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33351797</v>
      </c>
      <c r="AH13" s="58">
        <f>IF(ISBLANK(AG13),"-",AG13-AG12)</f>
        <v>597</v>
      </c>
      <c r="AI13" s="59">
        <f t="shared" si="8"/>
        <v>160.91644204851752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7367312</v>
      </c>
      <c r="AQ13" s="173">
        <f t="shared" si="1"/>
        <v>809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18</v>
      </c>
      <c r="E14" s="47">
        <f t="shared" si="2"/>
        <v>12.67605633802817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117</v>
      </c>
      <c r="P14" s="52">
        <v>88</v>
      </c>
      <c r="Q14" s="52">
        <v>18623322</v>
      </c>
      <c r="R14" s="53">
        <f t="shared" si="5"/>
        <v>3706</v>
      </c>
      <c r="S14" s="54">
        <f t="shared" si="6"/>
        <v>88.944000000000003</v>
      </c>
      <c r="T14" s="54">
        <f t="shared" si="7"/>
        <v>3.706</v>
      </c>
      <c r="U14" s="55">
        <v>9.3000000000000007</v>
      </c>
      <c r="V14" s="55">
        <f t="shared" si="0"/>
        <v>9.3000000000000007</v>
      </c>
      <c r="W14" s="174" t="s">
        <v>130</v>
      </c>
      <c r="X14" s="173">
        <v>0</v>
      </c>
      <c r="Y14" s="173">
        <v>0</v>
      </c>
      <c r="Z14" s="173">
        <v>939</v>
      </c>
      <c r="AA14" s="173">
        <v>0</v>
      </c>
      <c r="AB14" s="173">
        <v>1059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33352400</v>
      </c>
      <c r="AH14" s="58">
        <f t="shared" ref="AH14:AH34" si="9">IF(ISBLANK(AG14),"-",AG14-AG13)</f>
        <v>603</v>
      </c>
      <c r="AI14" s="59">
        <f t="shared" si="8"/>
        <v>162.70912034538586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7368199</v>
      </c>
      <c r="AQ14" s="173">
        <f t="shared" si="1"/>
        <v>887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23</v>
      </c>
      <c r="E15" s="47">
        <f t="shared" si="2"/>
        <v>16.197183098591552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93</v>
      </c>
      <c r="P15" s="52">
        <v>88</v>
      </c>
      <c r="Q15" s="52">
        <v>18626953</v>
      </c>
      <c r="R15" s="53">
        <f t="shared" si="5"/>
        <v>3631</v>
      </c>
      <c r="S15" s="54">
        <f t="shared" si="6"/>
        <v>87.144000000000005</v>
      </c>
      <c r="T15" s="54">
        <f t="shared" si="7"/>
        <v>3.6309999999999998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854</v>
      </c>
      <c r="AA15" s="173">
        <v>0</v>
      </c>
      <c r="AB15" s="173">
        <v>1059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33352904</v>
      </c>
      <c r="AH15" s="58">
        <f t="shared" si="9"/>
        <v>504</v>
      </c>
      <c r="AI15" s="59">
        <f t="shared" si="8"/>
        <v>138.80473698705592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7368199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22</v>
      </c>
      <c r="E16" s="47">
        <f t="shared" si="2"/>
        <v>15.492957746478874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108</v>
      </c>
      <c r="P16" s="52">
        <v>104</v>
      </c>
      <c r="Q16" s="52">
        <v>18631073</v>
      </c>
      <c r="R16" s="53">
        <f t="shared" si="5"/>
        <v>4120</v>
      </c>
      <c r="S16" s="54">
        <f t="shared" si="6"/>
        <v>98.88</v>
      </c>
      <c r="T16" s="54">
        <f t="shared" si="7"/>
        <v>4.12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1004</v>
      </c>
      <c r="AA16" s="173">
        <v>0</v>
      </c>
      <c r="AB16" s="173">
        <v>1059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33353468</v>
      </c>
      <c r="AH16" s="58">
        <f t="shared" si="9"/>
        <v>564</v>
      </c>
      <c r="AI16" s="59">
        <f t="shared" si="8"/>
        <v>136.89320388349515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7368199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10</v>
      </c>
      <c r="E17" s="47">
        <f t="shared" si="2"/>
        <v>7.042253521126761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144</v>
      </c>
      <c r="P17" s="52">
        <v>150</v>
      </c>
      <c r="Q17" s="52">
        <v>18636736</v>
      </c>
      <c r="R17" s="53">
        <f t="shared" si="5"/>
        <v>5663</v>
      </c>
      <c r="S17" s="54">
        <f t="shared" si="6"/>
        <v>135.91200000000001</v>
      </c>
      <c r="T17" s="54">
        <f t="shared" si="7"/>
        <v>5.6630000000000003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1195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33354654</v>
      </c>
      <c r="AH17" s="58">
        <f t="shared" si="9"/>
        <v>1186</v>
      </c>
      <c r="AI17" s="59">
        <f t="shared" si="8"/>
        <v>209.42963093766554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7368199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9</v>
      </c>
      <c r="E18" s="47">
        <f t="shared" si="2"/>
        <v>6.3380281690140849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142</v>
      </c>
      <c r="P18" s="52">
        <v>148</v>
      </c>
      <c r="Q18" s="52">
        <v>18642774</v>
      </c>
      <c r="R18" s="53">
        <f t="shared" si="5"/>
        <v>6038</v>
      </c>
      <c r="S18" s="54">
        <f t="shared" si="6"/>
        <v>144.91200000000001</v>
      </c>
      <c r="T18" s="54">
        <f t="shared" si="7"/>
        <v>6.0380000000000003</v>
      </c>
      <c r="U18" s="55">
        <v>9.3000000000000007</v>
      </c>
      <c r="V18" s="55">
        <f t="shared" si="0"/>
        <v>9.3000000000000007</v>
      </c>
      <c r="W18" s="229" t="s">
        <v>147</v>
      </c>
      <c r="X18" s="173">
        <v>0</v>
      </c>
      <c r="Y18" s="173">
        <v>1053</v>
      </c>
      <c r="Z18" s="224">
        <v>1195</v>
      </c>
      <c r="AA18" s="224">
        <v>1185</v>
      </c>
      <c r="AB18" s="224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33355952</v>
      </c>
      <c r="AH18" s="58">
        <f t="shared" si="9"/>
        <v>1298</v>
      </c>
      <c r="AI18" s="59">
        <f t="shared" si="8"/>
        <v>214.97184498178203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7368199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135</v>
      </c>
      <c r="P19" s="52">
        <v>146</v>
      </c>
      <c r="Q19" s="52">
        <v>18649056</v>
      </c>
      <c r="R19" s="53">
        <f t="shared" si="5"/>
        <v>6282</v>
      </c>
      <c r="S19" s="54">
        <f t="shared" si="6"/>
        <v>150.768</v>
      </c>
      <c r="T19" s="54">
        <f t="shared" si="7"/>
        <v>6.282</v>
      </c>
      <c r="U19" s="55">
        <v>8.9</v>
      </c>
      <c r="V19" s="55">
        <f t="shared" si="0"/>
        <v>8.9</v>
      </c>
      <c r="W19" s="229" t="s">
        <v>147</v>
      </c>
      <c r="X19" s="173">
        <v>0</v>
      </c>
      <c r="Y19" s="173">
        <v>1098</v>
      </c>
      <c r="Z19" s="224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33357348</v>
      </c>
      <c r="AH19" s="58">
        <f t="shared" si="9"/>
        <v>1396</v>
      </c>
      <c r="AI19" s="59">
        <f t="shared" si="8"/>
        <v>222.22222222222223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7368199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134</v>
      </c>
      <c r="P20" s="52">
        <v>145</v>
      </c>
      <c r="Q20" s="52">
        <v>18655329</v>
      </c>
      <c r="R20" s="53">
        <f t="shared" si="5"/>
        <v>6273</v>
      </c>
      <c r="S20" s="54">
        <f t="shared" si="6"/>
        <v>150.55199999999999</v>
      </c>
      <c r="T20" s="54">
        <f t="shared" si="7"/>
        <v>6.2729999999999997</v>
      </c>
      <c r="U20" s="55">
        <v>8.1</v>
      </c>
      <c r="V20" s="55">
        <v>9</v>
      </c>
      <c r="W20" s="229" t="s">
        <v>147</v>
      </c>
      <c r="X20" s="173">
        <v>0</v>
      </c>
      <c r="Y20" s="173">
        <v>1113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33358766</v>
      </c>
      <c r="AH20" s="58">
        <f t="shared" si="9"/>
        <v>1418</v>
      </c>
      <c r="AI20" s="59">
        <f t="shared" si="8"/>
        <v>226.04814283436954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7368199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137</v>
      </c>
      <c r="P21" s="52">
        <v>148</v>
      </c>
      <c r="Q21" s="52">
        <v>18661635</v>
      </c>
      <c r="R21" s="53">
        <f>Q21-Q20</f>
        <v>6306</v>
      </c>
      <c r="S21" s="54">
        <f t="shared" si="6"/>
        <v>151.34399999999999</v>
      </c>
      <c r="T21" s="54">
        <f t="shared" si="7"/>
        <v>6.306</v>
      </c>
      <c r="U21" s="55">
        <v>7.2</v>
      </c>
      <c r="V21" s="55">
        <v>8.5</v>
      </c>
      <c r="W21" s="229" t="s">
        <v>147</v>
      </c>
      <c r="X21" s="173">
        <v>0</v>
      </c>
      <c r="Y21" s="173">
        <v>1102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33360190</v>
      </c>
      <c r="AH21" s="58">
        <f t="shared" si="9"/>
        <v>1424</v>
      </c>
      <c r="AI21" s="59">
        <f t="shared" si="8"/>
        <v>225.81668252457976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7368199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6</v>
      </c>
      <c r="E22" s="47">
        <f t="shared" si="2"/>
        <v>4.2253521126760569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131</v>
      </c>
      <c r="P22" s="52">
        <v>143</v>
      </c>
      <c r="Q22" s="52">
        <v>18667993</v>
      </c>
      <c r="R22" s="53">
        <f t="shared" si="5"/>
        <v>6358</v>
      </c>
      <c r="S22" s="54">
        <f t="shared" si="6"/>
        <v>152.59200000000001</v>
      </c>
      <c r="T22" s="54">
        <f t="shared" si="7"/>
        <v>6.3579999999999997</v>
      </c>
      <c r="U22" s="55">
        <v>6.3</v>
      </c>
      <c r="V22" s="55">
        <f t="shared" si="0"/>
        <v>6.3</v>
      </c>
      <c r="W22" s="229" t="s">
        <v>147</v>
      </c>
      <c r="X22" s="173">
        <v>0</v>
      </c>
      <c r="Y22" s="173">
        <v>1189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33361624</v>
      </c>
      <c r="AH22" s="58">
        <f t="shared" si="9"/>
        <v>1434</v>
      </c>
      <c r="AI22" s="59">
        <f t="shared" si="8"/>
        <v>225.54262346649892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7368199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133</v>
      </c>
      <c r="P23" s="52">
        <v>145</v>
      </c>
      <c r="Q23" s="52">
        <v>18674176</v>
      </c>
      <c r="R23" s="53">
        <f t="shared" si="5"/>
        <v>6183</v>
      </c>
      <c r="S23" s="54">
        <f t="shared" si="6"/>
        <v>148.392</v>
      </c>
      <c r="T23" s="54">
        <f t="shared" si="7"/>
        <v>6.1829999999999998</v>
      </c>
      <c r="U23" s="55">
        <v>5.5</v>
      </c>
      <c r="V23" s="55">
        <f t="shared" si="0"/>
        <v>5.5</v>
      </c>
      <c r="W23" s="229" t="s">
        <v>147</v>
      </c>
      <c r="X23" s="173">
        <v>0</v>
      </c>
      <c r="Y23" s="173">
        <v>1104</v>
      </c>
      <c r="Z23" s="224">
        <v>1195</v>
      </c>
      <c r="AA23" s="224">
        <v>1185</v>
      </c>
      <c r="AB23" s="224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33363036</v>
      </c>
      <c r="AH23" s="58">
        <f t="shared" si="9"/>
        <v>1412</v>
      </c>
      <c r="AI23" s="59">
        <f t="shared" si="8"/>
        <v>228.36810609736375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7368199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216">
        <v>6</v>
      </c>
      <c r="E24" s="47">
        <f t="shared" si="2"/>
        <v>4.2253521126760569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136</v>
      </c>
      <c r="P24" s="52">
        <v>146</v>
      </c>
      <c r="Q24" s="52">
        <v>18680191</v>
      </c>
      <c r="R24" s="53">
        <f t="shared" si="5"/>
        <v>6015</v>
      </c>
      <c r="S24" s="54">
        <f t="shared" si="6"/>
        <v>144.36000000000001</v>
      </c>
      <c r="T24" s="54">
        <f t="shared" si="7"/>
        <v>6.0149999999999997</v>
      </c>
      <c r="U24" s="55">
        <v>4.9000000000000004</v>
      </c>
      <c r="V24" s="55">
        <f t="shared" si="0"/>
        <v>4.9000000000000004</v>
      </c>
      <c r="W24" s="229" t="s">
        <v>147</v>
      </c>
      <c r="X24" s="173">
        <v>0</v>
      </c>
      <c r="Y24" s="173">
        <v>1054</v>
      </c>
      <c r="Z24" s="224">
        <v>1195</v>
      </c>
      <c r="AA24" s="224">
        <v>1185</v>
      </c>
      <c r="AB24" s="224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33364410</v>
      </c>
      <c r="AH24" s="58">
        <f t="shared" si="9"/>
        <v>1374</v>
      </c>
      <c r="AI24" s="59">
        <f t="shared" si="8"/>
        <v>228.42892768079801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7368199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216">
        <v>6</v>
      </c>
      <c r="E25" s="47">
        <f t="shared" si="2"/>
        <v>4.2253521126760569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137</v>
      </c>
      <c r="P25" s="52">
        <v>140</v>
      </c>
      <c r="Q25" s="52">
        <v>18686169</v>
      </c>
      <c r="R25" s="53">
        <f t="shared" si="5"/>
        <v>5978</v>
      </c>
      <c r="S25" s="54">
        <f t="shared" si="6"/>
        <v>143.47200000000001</v>
      </c>
      <c r="T25" s="54">
        <f t="shared" si="7"/>
        <v>5.9779999999999998</v>
      </c>
      <c r="U25" s="55">
        <v>4.4000000000000004</v>
      </c>
      <c r="V25" s="55">
        <f t="shared" si="0"/>
        <v>4.4000000000000004</v>
      </c>
      <c r="W25" s="229" t="s">
        <v>147</v>
      </c>
      <c r="X25" s="173">
        <v>0</v>
      </c>
      <c r="Y25" s="173">
        <v>1038</v>
      </c>
      <c r="Z25" s="224">
        <v>1195</v>
      </c>
      <c r="AA25" s="224">
        <v>1185</v>
      </c>
      <c r="AB25" s="224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33365772</v>
      </c>
      <c r="AH25" s="58">
        <f t="shared" si="9"/>
        <v>1362</v>
      </c>
      <c r="AI25" s="59">
        <f t="shared" si="8"/>
        <v>227.83539645366344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7368199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216">
        <v>6</v>
      </c>
      <c r="E26" s="47">
        <f t="shared" si="2"/>
        <v>4.2253521126760569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133</v>
      </c>
      <c r="P26" s="52">
        <v>142</v>
      </c>
      <c r="Q26" s="52">
        <v>18692002</v>
      </c>
      <c r="R26" s="53">
        <f t="shared" si="5"/>
        <v>5833</v>
      </c>
      <c r="S26" s="54">
        <f t="shared" si="6"/>
        <v>139.99199999999999</v>
      </c>
      <c r="T26" s="54">
        <f t="shared" si="7"/>
        <v>5.8330000000000002</v>
      </c>
      <c r="U26" s="55">
        <v>4.0999999999999996</v>
      </c>
      <c r="V26" s="55">
        <f t="shared" si="0"/>
        <v>4.0999999999999996</v>
      </c>
      <c r="W26" s="229" t="s">
        <v>147</v>
      </c>
      <c r="X26" s="173">
        <v>0</v>
      </c>
      <c r="Y26" s="173">
        <v>1048</v>
      </c>
      <c r="Z26" s="224">
        <v>1195</v>
      </c>
      <c r="AA26" s="224">
        <v>1185</v>
      </c>
      <c r="AB26" s="224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33367110</v>
      </c>
      <c r="AH26" s="58">
        <f t="shared" si="9"/>
        <v>1338</v>
      </c>
      <c r="AI26" s="59">
        <f t="shared" si="8"/>
        <v>229.3845362592148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7368199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131</v>
      </c>
      <c r="P27" s="52">
        <v>140</v>
      </c>
      <c r="Q27" s="52">
        <v>18697835</v>
      </c>
      <c r="R27" s="53">
        <f t="shared" si="5"/>
        <v>5833</v>
      </c>
      <c r="S27" s="54">
        <f t="shared" si="6"/>
        <v>139.99199999999999</v>
      </c>
      <c r="T27" s="54">
        <f t="shared" si="7"/>
        <v>5.8330000000000002</v>
      </c>
      <c r="U27" s="55">
        <v>3.5</v>
      </c>
      <c r="V27" s="55">
        <f t="shared" si="0"/>
        <v>3.5</v>
      </c>
      <c r="W27" s="229" t="s">
        <v>147</v>
      </c>
      <c r="X27" s="173">
        <v>0</v>
      </c>
      <c r="Y27" s="173">
        <v>1076</v>
      </c>
      <c r="Z27" s="224">
        <v>1195</v>
      </c>
      <c r="AA27" s="224">
        <v>1185</v>
      </c>
      <c r="AB27" s="224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33368470</v>
      </c>
      <c r="AH27" s="58">
        <f t="shared" si="9"/>
        <v>1360</v>
      </c>
      <c r="AI27" s="59">
        <f t="shared" si="8"/>
        <v>233.15618035316302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7368199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131</v>
      </c>
      <c r="P28" s="52">
        <v>139</v>
      </c>
      <c r="Q28" s="52">
        <v>18703543</v>
      </c>
      <c r="R28" s="53">
        <f t="shared" si="5"/>
        <v>5708</v>
      </c>
      <c r="S28" s="54">
        <f t="shared" si="6"/>
        <v>136.99199999999999</v>
      </c>
      <c r="T28" s="54">
        <f t="shared" si="7"/>
        <v>5.7080000000000002</v>
      </c>
      <c r="U28" s="55">
        <v>3.2</v>
      </c>
      <c r="V28" s="55">
        <f t="shared" si="0"/>
        <v>3.2</v>
      </c>
      <c r="W28" s="229" t="s">
        <v>147</v>
      </c>
      <c r="X28" s="173">
        <v>0</v>
      </c>
      <c r="Y28" s="173">
        <v>1046</v>
      </c>
      <c r="Z28" s="173">
        <v>1171</v>
      </c>
      <c r="AA28" s="224">
        <v>1185</v>
      </c>
      <c r="AB28" s="173">
        <v>1174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33369758</v>
      </c>
      <c r="AH28" s="58">
        <f t="shared" si="9"/>
        <v>1288</v>
      </c>
      <c r="AI28" s="59">
        <f t="shared" si="8"/>
        <v>225.64821303433777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7368199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5</v>
      </c>
      <c r="E29" s="47">
        <f t="shared" si="2"/>
        <v>3.5211267605633805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131</v>
      </c>
      <c r="P29" s="52">
        <v>134</v>
      </c>
      <c r="Q29" s="52">
        <v>18709586</v>
      </c>
      <c r="R29" s="53">
        <f t="shared" si="5"/>
        <v>6043</v>
      </c>
      <c r="S29" s="54">
        <f t="shared" si="6"/>
        <v>145.03200000000001</v>
      </c>
      <c r="T29" s="54">
        <f t="shared" si="7"/>
        <v>6.0430000000000001</v>
      </c>
      <c r="U29" s="55">
        <v>2.8</v>
      </c>
      <c r="V29" s="55">
        <f t="shared" si="0"/>
        <v>2.8</v>
      </c>
      <c r="W29" s="229" t="s">
        <v>147</v>
      </c>
      <c r="X29" s="173">
        <v>0</v>
      </c>
      <c r="Y29" s="173">
        <v>1036</v>
      </c>
      <c r="Z29" s="173">
        <v>1171</v>
      </c>
      <c r="AA29" s="224">
        <v>1185</v>
      </c>
      <c r="AB29" s="173">
        <v>1174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33371134</v>
      </c>
      <c r="AH29" s="58">
        <f t="shared" si="9"/>
        <v>1376</v>
      </c>
      <c r="AI29" s="59">
        <f t="shared" si="8"/>
        <v>227.70147277842131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7368199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5</v>
      </c>
      <c r="E30" s="47">
        <f t="shared" si="2"/>
        <v>3.5211267605633805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126</v>
      </c>
      <c r="P30" s="52">
        <v>132</v>
      </c>
      <c r="Q30" s="52">
        <v>18714621</v>
      </c>
      <c r="R30" s="53">
        <f t="shared" si="5"/>
        <v>5035</v>
      </c>
      <c r="S30" s="54">
        <f t="shared" si="6"/>
        <v>120.84</v>
      </c>
      <c r="T30" s="54">
        <f t="shared" si="7"/>
        <v>5.0350000000000001</v>
      </c>
      <c r="U30" s="217">
        <v>2.8</v>
      </c>
      <c r="V30" s="55">
        <f t="shared" si="0"/>
        <v>2.8</v>
      </c>
      <c r="W30" s="229" t="s">
        <v>147</v>
      </c>
      <c r="X30" s="173">
        <v>0</v>
      </c>
      <c r="Y30" s="173">
        <v>930</v>
      </c>
      <c r="Z30" s="173">
        <v>1154</v>
      </c>
      <c r="AA30" s="224">
        <v>1185</v>
      </c>
      <c r="AB30" s="173">
        <v>1160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33372280</v>
      </c>
      <c r="AH30" s="58">
        <f t="shared" si="9"/>
        <v>1146</v>
      </c>
      <c r="AI30" s="59">
        <f t="shared" si="8"/>
        <v>227.60675273088381</v>
      </c>
      <c r="AJ30" s="170">
        <v>0</v>
      </c>
      <c r="AK30" s="219">
        <v>1</v>
      </c>
      <c r="AL30" s="219">
        <v>1</v>
      </c>
      <c r="AM30" s="219">
        <v>1</v>
      </c>
      <c r="AN30" s="219">
        <v>1</v>
      </c>
      <c r="AO30" s="219">
        <v>0</v>
      </c>
      <c r="AP30" s="224">
        <v>7368199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10</v>
      </c>
      <c r="E31" s="47">
        <f t="shared" si="2"/>
        <v>7.042253521126761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118</v>
      </c>
      <c r="P31" s="52">
        <v>124</v>
      </c>
      <c r="Q31" s="52">
        <v>18719949</v>
      </c>
      <c r="R31" s="53">
        <f t="shared" si="5"/>
        <v>5328</v>
      </c>
      <c r="S31" s="54">
        <f t="shared" si="6"/>
        <v>127.872</v>
      </c>
      <c r="T31" s="54">
        <f t="shared" si="7"/>
        <v>5.3280000000000003</v>
      </c>
      <c r="U31" s="55">
        <v>2.2999999999999998</v>
      </c>
      <c r="V31" s="55">
        <f t="shared" si="0"/>
        <v>2.2999999999999998</v>
      </c>
      <c r="W31" s="229" t="s">
        <v>149</v>
      </c>
      <c r="X31" s="173">
        <v>0</v>
      </c>
      <c r="Y31" s="173">
        <v>1049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33373348</v>
      </c>
      <c r="AH31" s="58">
        <f t="shared" si="9"/>
        <v>1068</v>
      </c>
      <c r="AI31" s="59">
        <f t="shared" si="8"/>
        <v>200.45045045045043</v>
      </c>
      <c r="AJ31" s="170">
        <v>0</v>
      </c>
      <c r="AK31" s="219">
        <v>1</v>
      </c>
      <c r="AL31" s="219">
        <v>1</v>
      </c>
      <c r="AM31" s="170">
        <v>0</v>
      </c>
      <c r="AN31" s="219">
        <v>1</v>
      </c>
      <c r="AO31" s="219">
        <v>0</v>
      </c>
      <c r="AP31" s="224">
        <v>7368199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12</v>
      </c>
      <c r="E32" s="47">
        <f t="shared" si="2"/>
        <v>8.4507042253521139</v>
      </c>
      <c r="F32" s="223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113</v>
      </c>
      <c r="P32" s="52">
        <v>120</v>
      </c>
      <c r="Q32" s="52">
        <v>18725009</v>
      </c>
      <c r="R32" s="53">
        <f>Q32-Q31</f>
        <v>5060</v>
      </c>
      <c r="S32" s="54">
        <f t="shared" si="6"/>
        <v>121.44</v>
      </c>
      <c r="T32" s="54">
        <f t="shared" si="7"/>
        <v>5.0599999999999996</v>
      </c>
      <c r="U32" s="55">
        <v>1.9</v>
      </c>
      <c r="V32" s="55">
        <f t="shared" si="0"/>
        <v>1.9</v>
      </c>
      <c r="W32" s="229" t="s">
        <v>149</v>
      </c>
      <c r="X32" s="173">
        <v>0</v>
      </c>
      <c r="Y32" s="173">
        <v>995</v>
      </c>
      <c r="Z32" s="173">
        <v>1177</v>
      </c>
      <c r="AA32" s="224">
        <v>0</v>
      </c>
      <c r="AB32" s="173">
        <v>1181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33374338</v>
      </c>
      <c r="AH32" s="58">
        <f t="shared" si="9"/>
        <v>990</v>
      </c>
      <c r="AI32" s="59">
        <f t="shared" si="8"/>
        <v>195.6521739130435</v>
      </c>
      <c r="AJ32" s="170">
        <v>0</v>
      </c>
      <c r="AK32" s="219">
        <v>1</v>
      </c>
      <c r="AL32" s="219">
        <v>1</v>
      </c>
      <c r="AM32" s="219">
        <v>0</v>
      </c>
      <c r="AN32" s="219">
        <v>1</v>
      </c>
      <c r="AO32" s="219">
        <v>0</v>
      </c>
      <c r="AP32" s="224">
        <v>7368199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7</v>
      </c>
      <c r="E33" s="47">
        <f t="shared" si="2"/>
        <v>4.9295774647887329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120</v>
      </c>
      <c r="P33" s="52">
        <v>100</v>
      </c>
      <c r="Q33" s="52">
        <v>18729419</v>
      </c>
      <c r="R33" s="53">
        <f t="shared" si="5"/>
        <v>4410</v>
      </c>
      <c r="S33" s="54">
        <f t="shared" si="6"/>
        <v>105.84</v>
      </c>
      <c r="T33" s="54">
        <f t="shared" si="7"/>
        <v>4.41</v>
      </c>
      <c r="U33" s="55">
        <v>2.4</v>
      </c>
      <c r="V33" s="55">
        <f t="shared" si="0"/>
        <v>2.4</v>
      </c>
      <c r="W33" s="229" t="s">
        <v>130</v>
      </c>
      <c r="X33" s="173">
        <v>0</v>
      </c>
      <c r="Y33" s="173">
        <v>0</v>
      </c>
      <c r="Z33" s="173">
        <v>1127</v>
      </c>
      <c r="AA33" s="224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33375012</v>
      </c>
      <c r="AH33" s="58">
        <f t="shared" si="9"/>
        <v>674</v>
      </c>
      <c r="AI33" s="59">
        <f t="shared" si="8"/>
        <v>152.83446712018142</v>
      </c>
      <c r="AJ33" s="170">
        <v>0</v>
      </c>
      <c r="AK33" s="219">
        <v>0</v>
      </c>
      <c r="AL33" s="219">
        <v>1</v>
      </c>
      <c r="AM33" s="219">
        <v>0</v>
      </c>
      <c r="AN33" s="219">
        <v>1</v>
      </c>
      <c r="AO33" s="219">
        <v>0.3</v>
      </c>
      <c r="AP33" s="224">
        <v>7368909</v>
      </c>
      <c r="AQ33" s="173">
        <f t="shared" si="1"/>
        <v>710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11</v>
      </c>
      <c r="E34" s="47">
        <f t="shared" si="2"/>
        <v>7.746478873239437</v>
      </c>
      <c r="F34" s="223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115</v>
      </c>
      <c r="P34" s="52">
        <v>96</v>
      </c>
      <c r="Q34" s="52">
        <v>18733517</v>
      </c>
      <c r="R34" s="53">
        <f t="shared" si="5"/>
        <v>4098</v>
      </c>
      <c r="S34" s="54">
        <f t="shared" si="6"/>
        <v>98.352000000000004</v>
      </c>
      <c r="T34" s="54">
        <f t="shared" si="7"/>
        <v>4.0979999999999999</v>
      </c>
      <c r="U34" s="55">
        <v>3.1</v>
      </c>
      <c r="V34" s="55">
        <f t="shared" si="0"/>
        <v>3.1</v>
      </c>
      <c r="W34" s="229" t="s">
        <v>130</v>
      </c>
      <c r="X34" s="173">
        <v>0</v>
      </c>
      <c r="Y34" s="173">
        <v>0</v>
      </c>
      <c r="Z34" s="173">
        <v>1041</v>
      </c>
      <c r="AA34" s="224">
        <v>0</v>
      </c>
      <c r="AB34" s="173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33375774</v>
      </c>
      <c r="AH34" s="58">
        <f t="shared" si="9"/>
        <v>762</v>
      </c>
      <c r="AI34" s="59">
        <f t="shared" si="8"/>
        <v>185.94436310395315</v>
      </c>
      <c r="AJ34" s="170">
        <v>0</v>
      </c>
      <c r="AK34" s="219">
        <v>0</v>
      </c>
      <c r="AL34" s="219">
        <v>1</v>
      </c>
      <c r="AM34" s="219">
        <v>0</v>
      </c>
      <c r="AN34" s="219">
        <v>1</v>
      </c>
      <c r="AO34" s="219">
        <v>0.3</v>
      </c>
      <c r="AP34" s="224">
        <v>7369454</v>
      </c>
      <c r="AQ34" s="173">
        <f t="shared" si="1"/>
        <v>545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124.375</v>
      </c>
      <c r="Q35" s="80">
        <f>Q34-Q10</f>
        <v>125012</v>
      </c>
      <c r="R35" s="81">
        <f>SUM(R11:R34)</f>
        <v>125012</v>
      </c>
      <c r="S35" s="82">
        <f>AVERAGE(S11:S34)</f>
        <v>125.01200000000004</v>
      </c>
      <c r="T35" s="82">
        <f>SUM(T11:T34)</f>
        <v>125.01199999999999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25728</v>
      </c>
      <c r="AH35" s="88">
        <f>SUM(AH11:AH34)</f>
        <v>25728</v>
      </c>
      <c r="AI35" s="89">
        <f>$AH$35/$T35</f>
        <v>205.80424279269192</v>
      </c>
      <c r="AJ35" s="86"/>
      <c r="AK35" s="90"/>
      <c r="AL35" s="90"/>
      <c r="AM35" s="90"/>
      <c r="AN35" s="91"/>
      <c r="AO35" s="92"/>
      <c r="AP35" s="93">
        <f>AP34-AP10</f>
        <v>4557</v>
      </c>
      <c r="AQ35" s="94">
        <f>SUM(AQ11:AQ34)</f>
        <v>4557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285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286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8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4" t="s">
        <v>126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s="215" customFormat="1" x14ac:dyDescent="0.25">
      <c r="B46" s="237" t="s">
        <v>193</v>
      </c>
      <c r="C46" s="230"/>
      <c r="D46" s="230"/>
      <c r="E46" s="230"/>
      <c r="F46" s="230"/>
      <c r="G46" s="230"/>
      <c r="H46" s="230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4"/>
      <c r="T46" s="233"/>
      <c r="U46" s="233"/>
      <c r="V46" s="233"/>
      <c r="W46" s="226"/>
      <c r="X46" s="226"/>
      <c r="Y46" s="226"/>
      <c r="Z46" s="226"/>
      <c r="AA46" s="226"/>
      <c r="AB46" s="226"/>
      <c r="AC46" s="226"/>
      <c r="AD46" s="226"/>
      <c r="AE46" s="226"/>
      <c r="AM46" s="227"/>
      <c r="AN46" s="227"/>
      <c r="AO46" s="227"/>
      <c r="AP46" s="227"/>
      <c r="AQ46" s="227"/>
      <c r="AR46" s="227"/>
      <c r="AS46" s="228"/>
      <c r="AT46" s="222"/>
      <c r="AU46" s="222"/>
      <c r="AV46" s="225"/>
    </row>
    <row r="47" spans="2:51" x14ac:dyDescent="0.25">
      <c r="B47" s="184" t="s">
        <v>290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s="215" customFormat="1" x14ac:dyDescent="0.25">
      <c r="B48" s="237" t="s">
        <v>287</v>
      </c>
      <c r="C48" s="230"/>
      <c r="D48" s="230"/>
      <c r="E48" s="230"/>
      <c r="F48" s="230"/>
      <c r="G48" s="230"/>
      <c r="H48" s="230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4"/>
      <c r="T48" s="233"/>
      <c r="U48" s="233"/>
      <c r="V48" s="233"/>
      <c r="W48" s="226"/>
      <c r="X48" s="226"/>
      <c r="Y48" s="226"/>
      <c r="Z48" s="226"/>
      <c r="AA48" s="226"/>
      <c r="AB48" s="226"/>
      <c r="AC48" s="226"/>
      <c r="AD48" s="226"/>
      <c r="AE48" s="226"/>
      <c r="AM48" s="227"/>
      <c r="AN48" s="227"/>
      <c r="AO48" s="227"/>
      <c r="AP48" s="227"/>
      <c r="AQ48" s="227"/>
      <c r="AR48" s="227"/>
      <c r="AS48" s="228"/>
      <c r="AT48" s="222"/>
      <c r="AU48" s="222"/>
      <c r="AV48" s="225"/>
    </row>
    <row r="49" spans="2:51" s="215" customFormat="1" x14ac:dyDescent="0.25">
      <c r="B49" s="237" t="s">
        <v>289</v>
      </c>
      <c r="C49" s="230"/>
      <c r="D49" s="230"/>
      <c r="E49" s="230"/>
      <c r="F49" s="230"/>
      <c r="G49" s="230"/>
      <c r="H49" s="230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4"/>
      <c r="T49" s="233"/>
      <c r="U49" s="233"/>
      <c r="V49" s="233"/>
      <c r="W49" s="226"/>
      <c r="X49" s="226"/>
      <c r="Y49" s="226"/>
      <c r="Z49" s="226"/>
      <c r="AA49" s="226"/>
      <c r="AB49" s="226"/>
      <c r="AC49" s="226"/>
      <c r="AD49" s="226"/>
      <c r="AE49" s="226"/>
      <c r="AM49" s="227"/>
      <c r="AN49" s="227"/>
      <c r="AO49" s="227"/>
      <c r="AP49" s="227"/>
      <c r="AQ49" s="227"/>
      <c r="AR49" s="227"/>
      <c r="AS49" s="228"/>
      <c r="AT49" s="222"/>
      <c r="AU49" s="222"/>
      <c r="AV49" s="225"/>
    </row>
    <row r="50" spans="2:51" x14ac:dyDescent="0.25">
      <c r="B50" s="188" t="s">
        <v>294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7" t="s">
        <v>288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5" t="s">
        <v>133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5" t="s">
        <v>134</v>
      </c>
      <c r="C54" s="190"/>
      <c r="D54" s="190"/>
      <c r="E54" s="190"/>
      <c r="F54" s="190"/>
      <c r="G54" s="190"/>
      <c r="H54" s="190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2" t="s">
        <v>158</v>
      </c>
      <c r="C55" s="190"/>
      <c r="D55" s="190"/>
      <c r="E55" s="190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5" t="s">
        <v>152</v>
      </c>
      <c r="C56" s="190"/>
      <c r="D56" s="190"/>
      <c r="E56" s="190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25"/>
      <c r="V56" s="12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91" t="s">
        <v>127</v>
      </c>
      <c r="C57" s="188"/>
      <c r="D57" s="190"/>
      <c r="E57" s="171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6" t="s">
        <v>153</v>
      </c>
      <c r="C58" s="184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6" t="s">
        <v>128</v>
      </c>
      <c r="C59" s="184"/>
      <c r="D59" s="190"/>
      <c r="E59" s="190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237"/>
      <c r="C60" s="184"/>
      <c r="D60" s="190"/>
      <c r="E60" s="171"/>
      <c r="F60" s="190"/>
      <c r="G60" s="190"/>
      <c r="H60" s="19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9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4"/>
      <c r="D61" s="190"/>
      <c r="E61" s="190"/>
      <c r="F61" s="190"/>
      <c r="G61" s="190"/>
      <c r="H61" s="190"/>
      <c r="I61" s="171"/>
      <c r="J61" s="192"/>
      <c r="K61" s="192"/>
      <c r="L61" s="192"/>
      <c r="M61" s="192"/>
      <c r="N61" s="192"/>
      <c r="O61" s="192"/>
      <c r="P61" s="192"/>
      <c r="Q61" s="192"/>
      <c r="R61" s="192"/>
      <c r="S61" s="193"/>
      <c r="T61" s="193"/>
      <c r="U61" s="193"/>
      <c r="V61" s="193"/>
      <c r="W61" s="193"/>
      <c r="X61" s="193"/>
      <c r="Y61" s="193"/>
      <c r="Z61" s="106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12"/>
      <c r="AW61" s="183"/>
      <c r="AX61" s="183"/>
      <c r="AY61" s="183"/>
    </row>
    <row r="62" spans="2:51" x14ac:dyDescent="0.25">
      <c r="B62" s="185"/>
      <c r="C62" s="186"/>
      <c r="D62" s="190"/>
      <c r="E62" s="190"/>
      <c r="F62" s="190"/>
      <c r="G62" s="190"/>
      <c r="H62" s="190"/>
      <c r="I62" s="171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06"/>
      <c r="X62" s="106"/>
      <c r="Y62" s="106"/>
      <c r="Z62" s="113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12"/>
      <c r="AW62" s="183"/>
      <c r="AX62" s="183"/>
      <c r="AY62" s="183"/>
    </row>
    <row r="63" spans="2:51" x14ac:dyDescent="0.25">
      <c r="B63" s="185"/>
      <c r="C63" s="186"/>
      <c r="D63" s="171"/>
      <c r="E63" s="190"/>
      <c r="F63" s="190"/>
      <c r="G63" s="190"/>
      <c r="H63" s="190"/>
      <c r="I63" s="190"/>
      <c r="J63" s="193"/>
      <c r="K63" s="193"/>
      <c r="L63" s="193"/>
      <c r="M63" s="193"/>
      <c r="N63" s="193"/>
      <c r="O63" s="193"/>
      <c r="P63" s="193"/>
      <c r="Q63" s="193"/>
      <c r="R63" s="193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8"/>
      <c r="D64" s="171"/>
      <c r="E64" s="190"/>
      <c r="F64" s="190"/>
      <c r="G64" s="190"/>
      <c r="H64" s="190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90"/>
      <c r="E65" s="171"/>
      <c r="F65" s="190"/>
      <c r="G65" s="171"/>
      <c r="H65" s="171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4"/>
      <c r="D66" s="190"/>
      <c r="E66" s="171"/>
      <c r="F66" s="171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/>
      <c r="C67" s="184"/>
      <c r="D67" s="190"/>
      <c r="E67" s="190"/>
      <c r="F67" s="171"/>
      <c r="G67" s="190"/>
      <c r="H67" s="190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2"/>
      <c r="C68" s="193"/>
      <c r="D68" s="190"/>
      <c r="E68" s="190"/>
      <c r="F68" s="190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B69" s="2"/>
      <c r="C69" s="188"/>
      <c r="D69" s="193"/>
      <c r="E69" s="190"/>
      <c r="F69" s="190"/>
      <c r="G69" s="190"/>
      <c r="H69" s="190"/>
      <c r="I69" s="190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A70" s="113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114"/>
      <c r="M70" s="114"/>
      <c r="N70" s="114"/>
      <c r="O70" s="115"/>
      <c r="P70" s="109"/>
      <c r="R70" s="112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114"/>
      <c r="M76" s="114"/>
      <c r="N76" s="114"/>
      <c r="O76" s="115"/>
      <c r="P76" s="109"/>
      <c r="R76" s="106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114"/>
      <c r="M77" s="114"/>
      <c r="N77" s="114"/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09"/>
      <c r="Q102" s="109"/>
      <c r="R102" s="109"/>
      <c r="S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17" spans="45:51" x14ac:dyDescent="0.25">
      <c r="AS117" s="183"/>
      <c r="AT117" s="183"/>
      <c r="AU117" s="183"/>
      <c r="AV117" s="183"/>
      <c r="AW117" s="183"/>
      <c r="AX117" s="183"/>
      <c r="AY117" s="183"/>
    </row>
  </sheetData>
  <protectedRanges>
    <protectedRange sqref="N61:R61 S63:T69 B68:B69 S57:T60 N64:R69 T43 T55:T56" name="Range2_12_5_1_1"/>
    <protectedRange sqref="N10 L10 L6 D6 D8 AD8 AF8 O8:U8 AJ8:AR8 AF10 AR11:AR34 L24:N31 G23:G34 N12:N23 N11:AG11 E23:E34 E11:G22 O12:AG31 N32:V34 X32:AG34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D68" name="Range2_1_1_1_1_1_9_2_1_1"/>
    <protectedRange sqref="Q10" name="Range1_17_1_1_1"/>
    <protectedRange sqref="AG10" name="Range1_18_1_1_1"/>
    <protectedRange sqref="C69" name="Range2_4_1_1_1"/>
    <protectedRange sqref="AS16:AS34" name="Range1_1_1_1"/>
    <protectedRange sqref="P3:U5" name="Range1_16_1_1_1_1"/>
    <protectedRange sqref="C67" name="Range2_1_3_1_1"/>
    <protectedRange sqref="H11:H34" name="Range1_1_1_1_1_1_1"/>
    <protectedRange sqref="J62:R63 D69 I67:I68 Z60:Z61 S61:Y62 AA61:AU62" name="Range2_2_1_10_1_1_1_2"/>
    <protectedRange sqref="C68" name="Range2_2_1_10_2_1_1_1"/>
    <protectedRange sqref="N57:R60 G67:H67 D65 F68 E67" name="Range2_12_1_6_1_1"/>
    <protectedRange sqref="D60:D61 I63:I65 I59:M60 G68:H69 G61:H63 E68:E69 F69 F62:F64 E61:E63 J57:M58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0:F61 E60 G60:H60" name="Range2_2_12_1_1_1_1_1"/>
    <protectedRange sqref="C60" name="Range2_1_4_2_1_1_1"/>
    <protectedRange sqref="C62:C63" name="Range2_5_1_1_1"/>
    <protectedRange sqref="E65:E66 F66:F67 G65:H66 I61: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5:S56" name="Range2_12_2_1_1_1_2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J55:M55" name="Range2_2_12_1_4_3_1_1_1_3_3_1_1_3_1_1_1_1_1_1"/>
    <protectedRange sqref="T47:T54" name="Range2_12_5_1_1_3"/>
    <protectedRange sqref="T44:T46" name="Range2_12_5_1_1_2_2"/>
    <protectedRange sqref="S44:S54" name="Range2_12_4_1_1_1_4_2_2_2"/>
    <protectedRange sqref="Q44:R54" name="Range2_12_1_6_1_1_1_2_3_2_1_1_3"/>
    <protectedRange sqref="N44:P54" name="Range2_12_1_2_3_1_1_1_2_3_2_1_1_3"/>
    <protectedRange sqref="K44:M54" name="Range2_2_12_1_4_3_1_1_1_3_3_2_1_1_3"/>
    <protectedRange sqref="J44:J54" name="Range2_2_12_1_4_3_1_1_1_3_2_1_2_2"/>
    <protectedRange sqref="G47:H51" name="Range2_2_12_1_3_1_2_1_1_1_2_1_1_1_1_1_1_2_1_1"/>
    <protectedRange sqref="D47:E51" name="Range2_2_12_1_3_1_2_1_1_1_2_1_1_1_1_3_1_1_1_1"/>
    <protectedRange sqref="F47:F51" name="Range2_2_12_1_3_1_2_1_1_1_3_1_1_1_1_1_3_1_1_1_1"/>
    <protectedRange sqref="I47:I51" name="Range2_2_12_1_4_3_1_1_1_2_1_2_1_1_3_1_1_1_1_1_1"/>
    <protectedRange sqref="E44:H46" name="Range2_2_12_1_3_1_2_1_1_1_1_2_1_1_1_1_1_1"/>
    <protectedRange sqref="D44:D46" name="Range2_2_12_1_3_1_2_1_1_1_2_1_2_3_1_1_1_1"/>
    <protectedRange sqref="I44:I46" name="Range2_2_12_1_4_2_1_1_1_4_1_2_1_1_1_2_2_1"/>
    <protectedRange sqref="B65:B67" name="Range2_12_5_1_1_2"/>
    <protectedRange sqref="B64" name="Range2_12_5_1_1_2_1_4_1_1_1_2_1_1_1_1_1_1_1"/>
    <protectedRange sqref="F59:H59" name="Range2_2_12_1_1_1_1_1_1"/>
    <protectedRange sqref="D59:E59" name="Range2_2_12_1_7_1_1_2_1"/>
    <protectedRange sqref="C59" name="Range2_1_1_2_1_1_1"/>
    <protectedRange sqref="B62:B63" name="Range2_12_5_1_1_2_1"/>
    <protectedRange sqref="B61" name="Range2_12_5_1_1_2_1_2_1"/>
    <protectedRange sqref="B60 B44:B46 B48:B49 B52" name="Range2_12_5_1_1_1_2_2_1_1_1_1_1_1_1_1_1"/>
    <protectedRange sqref="B47" name="Range2_12_5_1_1_1_3_1_1_1_1_1_1_1_1_1_1"/>
    <protectedRange sqref="I53" name="Range2_2_12_1_7_1_1_2_2"/>
    <protectedRange sqref="I52" name="Range2_2_12_1_4_3_1_1_1_3_3_1_1_3_1_1_1_1_1_1_2"/>
    <protectedRange sqref="E52:H52" name="Range2_2_12_1_3_1_2_1_1_1_1_2_1_1_1_1_1_1_2"/>
    <protectedRange sqref="D52" name="Range2_2_12_1_3_1_2_1_1_1_2_1_2_3_1_1_1_1_1"/>
    <protectedRange sqref="G53:H53" name="Range2_2_12_1_3_1_2_1_1_1_2_1_1_1_1_1_1_2_1_1_1_1_1"/>
    <protectedRange sqref="D53:E53" name="Range2_2_12_1_3_1_2_1_1_1_2_1_1_1_1_3_1_1_1_1_1_2_1"/>
    <protectedRange sqref="F53" name="Range2_2_12_1_3_1_2_1_1_1_3_1_1_1_1_1_3_1_1_1_1_1_1_1"/>
    <protectedRange sqref="I55:I58" name="Range2_2_12_1_7_1_1_2_2_1"/>
    <protectedRange sqref="I54" name="Range2_2_12_1_4_3_1_1_1_3_3_1_1_3_1_1_1_1_1_1_2_1"/>
    <protectedRange sqref="E54:H54" name="Range2_2_12_1_3_1_2_1_1_1_1_2_1_1_1_1_1_1_2_1"/>
    <protectedRange sqref="D54" name="Range2_2_12_1_3_1_2_1_1_1_2_1_2_3_1_1_1_1_1_1"/>
    <protectedRange sqref="G58:H58" name="Range2_2_12_1_3_1_2_1_1_1_2_1_1_1_1_1_1_2_1_1_1_1_1_1_1_1"/>
    <protectedRange sqref="F58 G57:H57" name="Range2_2_12_1_3_3_1_1_1_2_1_1_1_1_1_1_1_1_1_1_1_1_1_1_1"/>
    <protectedRange sqref="G55:H55" name="Range2_2_12_1_3_1_2_1_1_1_2_1_1_1_1_1_1_2_1_1_1_1_1_2"/>
    <protectedRange sqref="D55:E55" name="Range2_2_12_1_3_1_2_1_1_1_2_1_1_1_1_3_1_1_1_1_1_2_1_1"/>
    <protectedRange sqref="F57 F55" name="Range2_2_12_1_3_1_2_1_1_1_3_1_1_1_1_1_3_1_1_1_1_1_1_1_1"/>
    <protectedRange sqref="F56:H56" name="Range2_2_12_1_3_1_2_1_1_1_1_2_1_1_1_1_1_1_1_1_1_1"/>
    <protectedRange sqref="D58" name="Range2_2_12_1_7_1_1_2_1_1_1_1"/>
    <protectedRange sqref="E58" name="Range2_2_12_1_1_1_1_1_1_1_1_1_1"/>
    <protectedRange sqref="C58" name="Range2_1_4_2_1_1_1_1_1_1_1"/>
    <protectedRange sqref="D57:E57" name="Range2_2_12_1_3_1_2_1_1_1_3_1_1_1_1_1_1_1_2_1_1_1_1_1_1"/>
    <protectedRange sqref="D56:E56" name="Range2_2_12_1_3_1_2_1_1_1_2_1_1_1_1_3_1_1_1_1_1_1_1_1_1"/>
    <protectedRange sqref="B59" name="Range2_12_5_1_1_2_1_2_2_1_1"/>
    <protectedRange sqref="B58" name="Range2_12_5_1_1_2_1_4_1_1_1_2_1_1_1_1_1_1_1_1_1_2_1_1"/>
    <protectedRange sqref="W32:W34" name="Range1_16_3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69" priority="25" operator="containsText" text="N/A">
      <formula>NOT(ISERROR(SEARCH("N/A",X11)))</formula>
    </cfRule>
    <cfRule type="cellIs" dxfId="268" priority="43" operator="equal">
      <formula>0</formula>
    </cfRule>
  </conditionalFormatting>
  <conditionalFormatting sqref="X11:AE34">
    <cfRule type="cellIs" dxfId="267" priority="42" operator="greaterThanOrEqual">
      <formula>1185</formula>
    </cfRule>
  </conditionalFormatting>
  <conditionalFormatting sqref="X11:AE34">
    <cfRule type="cellIs" dxfId="266" priority="41" operator="between">
      <formula>0.1</formula>
      <formula>1184</formula>
    </cfRule>
  </conditionalFormatting>
  <conditionalFormatting sqref="X8 AJ11:AO11 AJ15:AL15 AJ12:AN14 AJ16:AJ34 AL16 AM15:AN16 AK17:AN22 AO12:AO22 AK23:AO23 AK24:AN31 AO24:AO32">
    <cfRule type="cellIs" dxfId="265" priority="40" operator="equal">
      <formula>0</formula>
    </cfRule>
  </conditionalFormatting>
  <conditionalFormatting sqref="X8 AJ11:AO11 AJ15:AL15 AJ12:AN14 AJ16:AJ34 AL16 AM15:AN16 AK17:AN22 AO12:AO22 AK23:AO23 AK24:AN31 AO24:AO32">
    <cfRule type="cellIs" dxfId="264" priority="39" operator="greaterThan">
      <formula>1179</formula>
    </cfRule>
  </conditionalFormatting>
  <conditionalFormatting sqref="X8 AJ11:AO11 AJ15:AL15 AJ12:AN14 AJ16:AJ34 AL16 AM15:AN16 AK17:AN22 AO12:AO22 AK23:AO23 AK24:AN31 AO24:AO32">
    <cfRule type="cellIs" dxfId="263" priority="38" operator="greaterThan">
      <formula>99</formula>
    </cfRule>
  </conditionalFormatting>
  <conditionalFormatting sqref="X8 AJ11:AO11 AJ15:AL15 AJ12:AN14 AJ16:AJ34 AL16 AM15:AN16 AK17:AN22 AO12:AO22 AK23:AO23 AK24:AN31 AO24:AO32">
    <cfRule type="cellIs" dxfId="262" priority="37" operator="greaterThan">
      <formula>0.99</formula>
    </cfRule>
  </conditionalFormatting>
  <conditionalFormatting sqref="AB8">
    <cfRule type="cellIs" dxfId="261" priority="36" operator="equal">
      <formula>0</formula>
    </cfRule>
  </conditionalFormatting>
  <conditionalFormatting sqref="AB8">
    <cfRule type="cellIs" dxfId="260" priority="35" operator="greaterThan">
      <formula>1179</formula>
    </cfRule>
  </conditionalFormatting>
  <conditionalFormatting sqref="AB8">
    <cfRule type="cellIs" dxfId="259" priority="34" operator="greaterThan">
      <formula>99</formula>
    </cfRule>
  </conditionalFormatting>
  <conditionalFormatting sqref="AB8">
    <cfRule type="cellIs" dxfId="258" priority="33" operator="greaterThan">
      <formula>0.99</formula>
    </cfRule>
  </conditionalFormatting>
  <conditionalFormatting sqref="AQ11:AQ34 AK16">
    <cfRule type="cellIs" dxfId="257" priority="32" operator="equal">
      <formula>0</formula>
    </cfRule>
  </conditionalFormatting>
  <conditionalFormatting sqref="AQ11:AQ34 AK16">
    <cfRule type="cellIs" dxfId="256" priority="31" operator="greaterThan">
      <formula>1179</formula>
    </cfRule>
  </conditionalFormatting>
  <conditionalFormatting sqref="AQ11:AQ34 AK16">
    <cfRule type="cellIs" dxfId="255" priority="30" operator="greaterThan">
      <formula>99</formula>
    </cfRule>
  </conditionalFormatting>
  <conditionalFormatting sqref="AQ11:AQ34 AK16">
    <cfRule type="cellIs" dxfId="254" priority="29" operator="greaterThan">
      <formula>0.99</formula>
    </cfRule>
  </conditionalFormatting>
  <conditionalFormatting sqref="AI11:AI34">
    <cfRule type="cellIs" dxfId="253" priority="28" operator="greaterThan">
      <formula>$AI$8</formula>
    </cfRule>
  </conditionalFormatting>
  <conditionalFormatting sqref="AH11:AH34">
    <cfRule type="cellIs" dxfId="252" priority="26" operator="greaterThan">
      <formula>$AH$8</formula>
    </cfRule>
    <cfRule type="cellIs" dxfId="251" priority="27" operator="greaterThan">
      <formula>$AH$8</formula>
    </cfRule>
  </conditionalFormatting>
  <conditionalFormatting sqref="AP11:AP34">
    <cfRule type="cellIs" dxfId="250" priority="24" operator="equal">
      <formula>0</formula>
    </cfRule>
  </conditionalFormatting>
  <conditionalFormatting sqref="AP11:AP34">
    <cfRule type="cellIs" dxfId="249" priority="23" operator="greaterThan">
      <formula>1179</formula>
    </cfRule>
  </conditionalFormatting>
  <conditionalFormatting sqref="AP11:AP34">
    <cfRule type="cellIs" dxfId="248" priority="22" operator="greaterThan">
      <formula>99</formula>
    </cfRule>
  </conditionalFormatting>
  <conditionalFormatting sqref="AP11:AP34">
    <cfRule type="cellIs" dxfId="247" priority="21" operator="greaterThan">
      <formula>0.99</formula>
    </cfRule>
  </conditionalFormatting>
  <conditionalFormatting sqref="AO33:AO34">
    <cfRule type="cellIs" dxfId="246" priority="4" operator="equal">
      <formula>0</formula>
    </cfRule>
  </conditionalFormatting>
  <conditionalFormatting sqref="AO33:AO34">
    <cfRule type="cellIs" dxfId="245" priority="3" operator="greaterThan">
      <formula>1179</formula>
    </cfRule>
  </conditionalFormatting>
  <conditionalFormatting sqref="AO33:AO34">
    <cfRule type="cellIs" dxfId="244" priority="2" operator="greaterThan">
      <formula>99</formula>
    </cfRule>
  </conditionalFormatting>
  <conditionalFormatting sqref="AO33:AO34">
    <cfRule type="cellIs" dxfId="243" priority="1" operator="greaterThan">
      <formula>0.99</formula>
    </cfRule>
  </conditionalFormatting>
  <conditionalFormatting sqref="AK32 AL32:AN34">
    <cfRule type="cellIs" dxfId="242" priority="16" operator="equal">
      <formula>0</formula>
    </cfRule>
  </conditionalFormatting>
  <conditionalFormatting sqref="AK32 AL32:AN34">
    <cfRule type="cellIs" dxfId="241" priority="15" operator="greaterThan">
      <formula>1179</formula>
    </cfRule>
  </conditionalFormatting>
  <conditionalFormatting sqref="AK32 AL32:AN34">
    <cfRule type="cellIs" dxfId="240" priority="14" operator="greaterThan">
      <formula>99</formula>
    </cfRule>
  </conditionalFormatting>
  <conditionalFormatting sqref="AK32 AL32:AN34">
    <cfRule type="cellIs" dxfId="239" priority="13" operator="greaterThan">
      <formula>0.99</formula>
    </cfRule>
  </conditionalFormatting>
  <conditionalFormatting sqref="AK33">
    <cfRule type="cellIs" dxfId="238" priority="12" operator="equal">
      <formula>0</formula>
    </cfRule>
  </conditionalFormatting>
  <conditionalFormatting sqref="AK33">
    <cfRule type="cellIs" dxfId="237" priority="11" operator="greaterThan">
      <formula>1179</formula>
    </cfRule>
  </conditionalFormatting>
  <conditionalFormatting sqref="AK33">
    <cfRule type="cellIs" dxfId="236" priority="10" operator="greaterThan">
      <formula>99</formula>
    </cfRule>
  </conditionalFormatting>
  <conditionalFormatting sqref="AK33">
    <cfRule type="cellIs" dxfId="235" priority="9" operator="greaterThan">
      <formula>0.99</formula>
    </cfRule>
  </conditionalFormatting>
  <conditionalFormatting sqref="AK34">
    <cfRule type="cellIs" dxfId="234" priority="8" operator="equal">
      <formula>0</formula>
    </cfRule>
  </conditionalFormatting>
  <conditionalFormatting sqref="AK34">
    <cfRule type="cellIs" dxfId="233" priority="7" operator="greaterThan">
      <formula>1179</formula>
    </cfRule>
  </conditionalFormatting>
  <conditionalFormatting sqref="AK34">
    <cfRule type="cellIs" dxfId="232" priority="6" operator="greaterThan">
      <formula>99</formula>
    </cfRule>
  </conditionalFormatting>
  <conditionalFormatting sqref="AK34">
    <cfRule type="cellIs" dxfId="231" priority="5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BC116"/>
  <sheetViews>
    <sheetView showGridLines="0" topLeftCell="A40" zoomScaleNormal="100" workbookViewId="0">
      <selection activeCell="I56" sqref="I56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131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41996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25991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22'!Q34</f>
        <v>18733517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22'!AG34</f>
        <v>33375774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22'!AP34</f>
        <v>7369454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10</v>
      </c>
      <c r="E11" s="47">
        <f>D11/1.42</f>
        <v>7.042253521126761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125</v>
      </c>
      <c r="P11" s="52">
        <v>90</v>
      </c>
      <c r="Q11" s="52">
        <v>18737460</v>
      </c>
      <c r="R11" s="53">
        <f>Q11-Q10</f>
        <v>3943</v>
      </c>
      <c r="S11" s="54">
        <f>R11*24/1000</f>
        <v>94.632000000000005</v>
      </c>
      <c r="T11" s="54">
        <f>R11/1000</f>
        <v>3.9430000000000001</v>
      </c>
      <c r="U11" s="55">
        <v>4.5</v>
      </c>
      <c r="V11" s="55">
        <f t="shared" ref="V11:V34" si="0">U11</f>
        <v>4.5</v>
      </c>
      <c r="W11" s="174" t="s">
        <v>130</v>
      </c>
      <c r="X11" s="173">
        <v>0</v>
      </c>
      <c r="Y11" s="173">
        <v>0</v>
      </c>
      <c r="Z11" s="173">
        <v>1031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33376448</v>
      </c>
      <c r="AH11" s="58">
        <f>IF(ISBLANK(AG11),"-",AG11-AG10)</f>
        <v>674</v>
      </c>
      <c r="AI11" s="59">
        <f>AH11/T11</f>
        <v>170.93583565812833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7370935</v>
      </c>
      <c r="AQ11" s="173">
        <f t="shared" ref="AQ11:AQ34" si="1">AP11-AP10</f>
        <v>1481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13</v>
      </c>
      <c r="E12" s="47">
        <f t="shared" ref="E12:E34" si="2">D12/1.42</f>
        <v>9.1549295774647899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124</v>
      </c>
      <c r="P12" s="52">
        <v>88</v>
      </c>
      <c r="Q12" s="52">
        <v>18741209</v>
      </c>
      <c r="R12" s="53">
        <f t="shared" ref="R12:R34" si="5">Q12-Q11</f>
        <v>3749</v>
      </c>
      <c r="S12" s="54">
        <f t="shared" ref="S12:S34" si="6">R12*24/1000</f>
        <v>89.975999999999999</v>
      </c>
      <c r="T12" s="54">
        <f t="shared" ref="T12:T34" si="7">R12/1000</f>
        <v>3.7490000000000001</v>
      </c>
      <c r="U12" s="55">
        <v>6</v>
      </c>
      <c r="V12" s="55">
        <f t="shared" si="0"/>
        <v>6</v>
      </c>
      <c r="W12" s="174" t="s">
        <v>130</v>
      </c>
      <c r="X12" s="173">
        <v>0</v>
      </c>
      <c r="Y12" s="173">
        <v>0</v>
      </c>
      <c r="Z12" s="173">
        <v>973</v>
      </c>
      <c r="AA12" s="173">
        <v>0</v>
      </c>
      <c r="AB12" s="224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33377078</v>
      </c>
      <c r="AH12" s="58">
        <f>IF(ISBLANK(AG12),"-",AG12-AG11)</f>
        <v>630</v>
      </c>
      <c r="AI12" s="59">
        <f t="shared" ref="AI12:AI34" si="8">AH12/T12</f>
        <v>168.04481194985328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7372416</v>
      </c>
      <c r="AQ12" s="173">
        <f t="shared" si="1"/>
        <v>1481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15</v>
      </c>
      <c r="E13" s="47">
        <f t="shared" si="2"/>
        <v>10.563380281690142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121</v>
      </c>
      <c r="P13" s="52">
        <v>86</v>
      </c>
      <c r="Q13" s="52">
        <v>18744884</v>
      </c>
      <c r="R13" s="53">
        <f t="shared" si="5"/>
        <v>3675</v>
      </c>
      <c r="S13" s="54">
        <f t="shared" si="6"/>
        <v>88.2</v>
      </c>
      <c r="T13" s="54">
        <f t="shared" si="7"/>
        <v>3.6749999999999998</v>
      </c>
      <c r="U13" s="55">
        <v>7.3</v>
      </c>
      <c r="V13" s="55">
        <f t="shared" si="0"/>
        <v>7.3</v>
      </c>
      <c r="W13" s="174" t="s">
        <v>130</v>
      </c>
      <c r="X13" s="173">
        <v>0</v>
      </c>
      <c r="Y13" s="173">
        <v>0</v>
      </c>
      <c r="Z13" s="173">
        <v>939</v>
      </c>
      <c r="AA13" s="173">
        <v>0</v>
      </c>
      <c r="AB13" s="224">
        <v>1110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33377674</v>
      </c>
      <c r="AH13" s="58">
        <f>IF(ISBLANK(AG13),"-",AG13-AG12)</f>
        <v>596</v>
      </c>
      <c r="AI13" s="59">
        <f t="shared" si="8"/>
        <v>162.17687074829934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7373897</v>
      </c>
      <c r="AQ13" s="173">
        <f t="shared" si="1"/>
        <v>1481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16</v>
      </c>
      <c r="E14" s="47">
        <f t="shared" si="2"/>
        <v>11.267605633802818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128</v>
      </c>
      <c r="P14" s="52">
        <v>85</v>
      </c>
      <c r="Q14" s="52">
        <v>18748811</v>
      </c>
      <c r="R14" s="53">
        <f t="shared" si="5"/>
        <v>3927</v>
      </c>
      <c r="S14" s="54">
        <f t="shared" si="6"/>
        <v>94.248000000000005</v>
      </c>
      <c r="T14" s="54">
        <f t="shared" si="7"/>
        <v>3.927</v>
      </c>
      <c r="U14" s="55">
        <v>8.8000000000000007</v>
      </c>
      <c r="V14" s="55">
        <f t="shared" si="0"/>
        <v>8.8000000000000007</v>
      </c>
      <c r="W14" s="174" t="s">
        <v>130</v>
      </c>
      <c r="X14" s="173">
        <v>0</v>
      </c>
      <c r="Y14" s="173">
        <v>0</v>
      </c>
      <c r="Z14" s="173">
        <v>934</v>
      </c>
      <c r="AA14" s="173">
        <v>0</v>
      </c>
      <c r="AB14" s="224">
        <v>1110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33378310</v>
      </c>
      <c r="AH14" s="58">
        <f t="shared" ref="AH14:AH34" si="9">IF(ISBLANK(AG14),"-",AG14-AG13)</f>
        <v>636</v>
      </c>
      <c r="AI14" s="59">
        <f t="shared" si="8"/>
        <v>161.95569136745607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7375381</v>
      </c>
      <c r="AQ14" s="173">
        <f t="shared" si="1"/>
        <v>1484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25</v>
      </c>
      <c r="E15" s="47">
        <f t="shared" si="2"/>
        <v>17.605633802816904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98</v>
      </c>
      <c r="P15" s="52">
        <v>97</v>
      </c>
      <c r="Q15" s="52">
        <v>18752920</v>
      </c>
      <c r="R15" s="53">
        <f t="shared" si="5"/>
        <v>4109</v>
      </c>
      <c r="S15" s="54">
        <f t="shared" si="6"/>
        <v>98.616</v>
      </c>
      <c r="T15" s="54">
        <f t="shared" si="7"/>
        <v>4.109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912</v>
      </c>
      <c r="AA15" s="173">
        <v>0</v>
      </c>
      <c r="AB15" s="224">
        <v>1110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33378922</v>
      </c>
      <c r="AH15" s="58">
        <f t="shared" si="9"/>
        <v>612</v>
      </c>
      <c r="AI15" s="59">
        <f t="shared" si="8"/>
        <v>148.94134825991725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7375381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18</v>
      </c>
      <c r="E16" s="47">
        <f t="shared" si="2"/>
        <v>12.67605633802817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116</v>
      </c>
      <c r="P16" s="52">
        <v>108</v>
      </c>
      <c r="Q16" s="52">
        <v>18756632</v>
      </c>
      <c r="R16" s="53">
        <f t="shared" si="5"/>
        <v>3712</v>
      </c>
      <c r="S16" s="54">
        <f t="shared" si="6"/>
        <v>89.087999999999994</v>
      </c>
      <c r="T16" s="54">
        <f t="shared" si="7"/>
        <v>3.7120000000000002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1041</v>
      </c>
      <c r="AA16" s="173">
        <v>0</v>
      </c>
      <c r="AB16" s="173">
        <v>1110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33379442</v>
      </c>
      <c r="AH16" s="58">
        <f t="shared" si="9"/>
        <v>520</v>
      </c>
      <c r="AI16" s="59">
        <f t="shared" si="8"/>
        <v>140.08620689655172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7375381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13</v>
      </c>
      <c r="E17" s="47">
        <f t="shared" si="2"/>
        <v>9.1549295774647899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135</v>
      </c>
      <c r="P17" s="52">
        <v>146</v>
      </c>
      <c r="Q17" s="52">
        <v>18762350</v>
      </c>
      <c r="R17" s="53">
        <f t="shared" si="5"/>
        <v>5718</v>
      </c>
      <c r="S17" s="54">
        <f t="shared" si="6"/>
        <v>137.232</v>
      </c>
      <c r="T17" s="54">
        <f t="shared" si="7"/>
        <v>5.718</v>
      </c>
      <c r="U17" s="55">
        <v>9.4</v>
      </c>
      <c r="V17" s="55">
        <f t="shared" si="0"/>
        <v>9.4</v>
      </c>
      <c r="W17" s="174" t="s">
        <v>147</v>
      </c>
      <c r="X17" s="173">
        <v>0</v>
      </c>
      <c r="Y17" s="173">
        <v>1106</v>
      </c>
      <c r="Z17" s="173">
        <v>1195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33380652</v>
      </c>
      <c r="AH17" s="58">
        <f t="shared" si="9"/>
        <v>1210</v>
      </c>
      <c r="AI17" s="59">
        <f t="shared" si="8"/>
        <v>211.61245190626093</v>
      </c>
      <c r="AJ17" s="170">
        <v>0</v>
      </c>
      <c r="AK17" s="170">
        <v>1</v>
      </c>
      <c r="AL17" s="170">
        <v>1</v>
      </c>
      <c r="AM17" s="170">
        <v>1</v>
      </c>
      <c r="AN17" s="170">
        <v>1</v>
      </c>
      <c r="AO17" s="170">
        <v>0</v>
      </c>
      <c r="AP17" s="224">
        <v>7375381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136</v>
      </c>
      <c r="P18" s="52">
        <v>148</v>
      </c>
      <c r="Q18" s="52">
        <v>18768451</v>
      </c>
      <c r="R18" s="53">
        <f t="shared" si="5"/>
        <v>6101</v>
      </c>
      <c r="S18" s="54">
        <f t="shared" si="6"/>
        <v>146.42400000000001</v>
      </c>
      <c r="T18" s="54">
        <f t="shared" si="7"/>
        <v>6.101</v>
      </c>
      <c r="U18" s="55">
        <v>8.9</v>
      </c>
      <c r="V18" s="55">
        <f t="shared" si="0"/>
        <v>8.9</v>
      </c>
      <c r="W18" s="229" t="s">
        <v>147</v>
      </c>
      <c r="X18" s="173">
        <v>0</v>
      </c>
      <c r="Y18" s="173">
        <v>1049</v>
      </c>
      <c r="Z18" s="224">
        <v>1195</v>
      </c>
      <c r="AA18" s="224">
        <v>1185</v>
      </c>
      <c r="AB18" s="224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33382014</v>
      </c>
      <c r="AH18" s="58">
        <f t="shared" si="9"/>
        <v>1362</v>
      </c>
      <c r="AI18" s="59">
        <f t="shared" si="8"/>
        <v>223.24209146041633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7375381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136</v>
      </c>
      <c r="P19" s="52">
        <v>147</v>
      </c>
      <c r="Q19" s="52">
        <v>18774670</v>
      </c>
      <c r="R19" s="53">
        <f t="shared" si="5"/>
        <v>6219</v>
      </c>
      <c r="S19" s="54">
        <f t="shared" si="6"/>
        <v>149.256</v>
      </c>
      <c r="T19" s="54">
        <f t="shared" si="7"/>
        <v>6.2190000000000003</v>
      </c>
      <c r="U19" s="55">
        <v>8.4</v>
      </c>
      <c r="V19" s="55">
        <f t="shared" si="0"/>
        <v>8.4</v>
      </c>
      <c r="W19" s="229" t="s">
        <v>147</v>
      </c>
      <c r="X19" s="173">
        <v>0</v>
      </c>
      <c r="Y19" s="173">
        <v>1089</v>
      </c>
      <c r="Z19" s="224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33383386</v>
      </c>
      <c r="AH19" s="58">
        <f t="shared" si="9"/>
        <v>1372</v>
      </c>
      <c r="AI19" s="59">
        <f t="shared" si="8"/>
        <v>220.6142466634507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7375381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135</v>
      </c>
      <c r="P20" s="52">
        <v>145</v>
      </c>
      <c r="Q20" s="52">
        <v>18781002</v>
      </c>
      <c r="R20" s="53">
        <f t="shared" si="5"/>
        <v>6332</v>
      </c>
      <c r="S20" s="54">
        <f t="shared" si="6"/>
        <v>151.96799999999999</v>
      </c>
      <c r="T20" s="54">
        <f t="shared" si="7"/>
        <v>6.3319999999999999</v>
      </c>
      <c r="U20" s="55">
        <v>7.6</v>
      </c>
      <c r="V20" s="55">
        <v>9</v>
      </c>
      <c r="W20" s="229" t="s">
        <v>147</v>
      </c>
      <c r="X20" s="173">
        <v>0</v>
      </c>
      <c r="Y20" s="173">
        <v>1115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33384806</v>
      </c>
      <c r="AH20" s="58">
        <f t="shared" si="9"/>
        <v>1420</v>
      </c>
      <c r="AI20" s="59">
        <f t="shared" si="8"/>
        <v>224.25773847125711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7375381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9</v>
      </c>
      <c r="E21" s="47">
        <f t="shared" si="2"/>
        <v>6.3380281690140849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138</v>
      </c>
      <c r="P21" s="52">
        <v>149</v>
      </c>
      <c r="Q21" s="52">
        <v>18787265</v>
      </c>
      <c r="R21" s="53">
        <f>Q21-Q20</f>
        <v>6263</v>
      </c>
      <c r="S21" s="54">
        <f t="shared" si="6"/>
        <v>150.31200000000001</v>
      </c>
      <c r="T21" s="54">
        <f t="shared" si="7"/>
        <v>6.2629999999999999</v>
      </c>
      <c r="U21" s="55">
        <v>7</v>
      </c>
      <c r="V21" s="55">
        <v>8.5</v>
      </c>
      <c r="W21" s="229" t="s">
        <v>147</v>
      </c>
      <c r="X21" s="173">
        <v>0</v>
      </c>
      <c r="Y21" s="173">
        <v>1074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33386202</v>
      </c>
      <c r="AH21" s="58">
        <f t="shared" si="9"/>
        <v>1396</v>
      </c>
      <c r="AI21" s="59">
        <f t="shared" si="8"/>
        <v>222.89637553887914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7375381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8</v>
      </c>
      <c r="E22" s="47">
        <f t="shared" si="2"/>
        <v>5.6338028169014089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132</v>
      </c>
      <c r="P22" s="52">
        <v>143</v>
      </c>
      <c r="Q22" s="52">
        <v>18793516</v>
      </c>
      <c r="R22" s="53">
        <f t="shared" si="5"/>
        <v>6251</v>
      </c>
      <c r="S22" s="54">
        <f t="shared" si="6"/>
        <v>150.024</v>
      </c>
      <c r="T22" s="54">
        <f t="shared" si="7"/>
        <v>6.2510000000000003</v>
      </c>
      <c r="U22" s="55">
        <v>6</v>
      </c>
      <c r="V22" s="55">
        <f t="shared" si="0"/>
        <v>6</v>
      </c>
      <c r="W22" s="229" t="s">
        <v>147</v>
      </c>
      <c r="X22" s="173">
        <v>0</v>
      </c>
      <c r="Y22" s="173">
        <v>1131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33387632</v>
      </c>
      <c r="AH22" s="58">
        <f t="shared" si="9"/>
        <v>1430</v>
      </c>
      <c r="AI22" s="59">
        <f t="shared" si="8"/>
        <v>228.76339785634298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7375381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7</v>
      </c>
      <c r="E23" s="47">
        <f t="shared" si="2"/>
        <v>4.9295774647887329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137</v>
      </c>
      <c r="P23" s="52">
        <v>144</v>
      </c>
      <c r="Q23" s="52">
        <v>18799539</v>
      </c>
      <c r="R23" s="53">
        <f t="shared" si="5"/>
        <v>6023</v>
      </c>
      <c r="S23" s="54">
        <f t="shared" si="6"/>
        <v>144.55199999999999</v>
      </c>
      <c r="T23" s="54">
        <f t="shared" si="7"/>
        <v>6.0229999999999997</v>
      </c>
      <c r="U23" s="55">
        <v>5.5</v>
      </c>
      <c r="V23" s="55">
        <f t="shared" si="0"/>
        <v>5.5</v>
      </c>
      <c r="W23" s="229" t="s">
        <v>147</v>
      </c>
      <c r="X23" s="173">
        <v>0</v>
      </c>
      <c r="Y23" s="173">
        <v>1022</v>
      </c>
      <c r="Z23" s="224">
        <v>1195</v>
      </c>
      <c r="AA23" s="224">
        <v>1185</v>
      </c>
      <c r="AB23" s="224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33389002</v>
      </c>
      <c r="AH23" s="58">
        <f t="shared" si="9"/>
        <v>1370</v>
      </c>
      <c r="AI23" s="59">
        <f t="shared" si="8"/>
        <v>227.46139797443135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7375381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6</v>
      </c>
      <c r="E24" s="47">
        <f t="shared" si="2"/>
        <v>4.2253521126760569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136</v>
      </c>
      <c r="P24" s="52">
        <v>142</v>
      </c>
      <c r="Q24" s="52">
        <v>18805347</v>
      </c>
      <c r="R24" s="53">
        <f t="shared" si="5"/>
        <v>5808</v>
      </c>
      <c r="S24" s="54">
        <f t="shared" si="6"/>
        <v>139.392</v>
      </c>
      <c r="T24" s="54">
        <f t="shared" si="7"/>
        <v>5.8079999999999998</v>
      </c>
      <c r="U24" s="55">
        <v>5.2</v>
      </c>
      <c r="V24" s="55">
        <f t="shared" si="0"/>
        <v>5.2</v>
      </c>
      <c r="W24" s="229" t="s">
        <v>147</v>
      </c>
      <c r="X24" s="173">
        <v>0</v>
      </c>
      <c r="Y24" s="173">
        <v>1026</v>
      </c>
      <c r="Z24" s="173">
        <v>1196</v>
      </c>
      <c r="AA24" s="224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33390326</v>
      </c>
      <c r="AH24" s="58">
        <f t="shared" si="9"/>
        <v>1324</v>
      </c>
      <c r="AI24" s="59">
        <f t="shared" si="8"/>
        <v>227.96143250688706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7375381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137</v>
      </c>
      <c r="P25" s="52">
        <v>138</v>
      </c>
      <c r="Q25" s="52">
        <v>18811155</v>
      </c>
      <c r="R25" s="53">
        <f t="shared" si="5"/>
        <v>5808</v>
      </c>
      <c r="S25" s="54">
        <f t="shared" si="6"/>
        <v>139.392</v>
      </c>
      <c r="T25" s="54">
        <f t="shared" si="7"/>
        <v>5.8079999999999998</v>
      </c>
      <c r="U25" s="55">
        <v>4.8</v>
      </c>
      <c r="V25" s="55">
        <f t="shared" si="0"/>
        <v>4.8</v>
      </c>
      <c r="W25" s="229" t="s">
        <v>147</v>
      </c>
      <c r="X25" s="173">
        <v>0</v>
      </c>
      <c r="Y25" s="173">
        <v>1032</v>
      </c>
      <c r="Z25" s="173">
        <v>1196</v>
      </c>
      <c r="AA25" s="224">
        <v>1185</v>
      </c>
      <c r="AB25" s="173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33391650</v>
      </c>
      <c r="AH25" s="58">
        <f t="shared" si="9"/>
        <v>1324</v>
      </c>
      <c r="AI25" s="59">
        <f t="shared" si="8"/>
        <v>227.96143250688706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7375381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6</v>
      </c>
      <c r="E26" s="47">
        <f t="shared" si="2"/>
        <v>4.2253521126760569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135</v>
      </c>
      <c r="P26" s="52">
        <v>142</v>
      </c>
      <c r="Q26" s="52">
        <v>18817040</v>
      </c>
      <c r="R26" s="53">
        <f t="shared" si="5"/>
        <v>5885</v>
      </c>
      <c r="S26" s="54">
        <f t="shared" si="6"/>
        <v>141.24</v>
      </c>
      <c r="T26" s="54">
        <f t="shared" si="7"/>
        <v>5.8849999999999998</v>
      </c>
      <c r="U26" s="55">
        <v>4.5</v>
      </c>
      <c r="V26" s="55">
        <f t="shared" si="0"/>
        <v>4.5</v>
      </c>
      <c r="W26" s="229" t="s">
        <v>147</v>
      </c>
      <c r="X26" s="173">
        <v>0</v>
      </c>
      <c r="Y26" s="173">
        <v>1038</v>
      </c>
      <c r="Z26" s="173">
        <v>1195</v>
      </c>
      <c r="AA26" s="224">
        <v>1185</v>
      </c>
      <c r="AB26" s="173">
        <v>1198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33392996</v>
      </c>
      <c r="AH26" s="58">
        <f t="shared" si="9"/>
        <v>1346</v>
      </c>
      <c r="AI26" s="59">
        <f t="shared" si="8"/>
        <v>228.71707731520817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7375381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132</v>
      </c>
      <c r="P27" s="52">
        <v>143</v>
      </c>
      <c r="Q27" s="52">
        <v>18822877</v>
      </c>
      <c r="R27" s="53">
        <f t="shared" si="5"/>
        <v>5837</v>
      </c>
      <c r="S27" s="54">
        <f t="shared" si="6"/>
        <v>140.08799999999999</v>
      </c>
      <c r="T27" s="54">
        <f t="shared" si="7"/>
        <v>5.8369999999999997</v>
      </c>
      <c r="U27" s="55">
        <v>3.8</v>
      </c>
      <c r="V27" s="55">
        <f t="shared" si="0"/>
        <v>3.8</v>
      </c>
      <c r="W27" s="229" t="s">
        <v>147</v>
      </c>
      <c r="X27" s="173">
        <v>0</v>
      </c>
      <c r="Y27" s="173">
        <v>1097</v>
      </c>
      <c r="Z27" s="173">
        <v>1195</v>
      </c>
      <c r="AA27" s="173">
        <v>1185</v>
      </c>
      <c r="AB27" s="173">
        <v>1198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33394356</v>
      </c>
      <c r="AH27" s="58">
        <f t="shared" si="9"/>
        <v>1360</v>
      </c>
      <c r="AI27" s="59">
        <f t="shared" si="8"/>
        <v>232.99640226143569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7375381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3</v>
      </c>
      <c r="E28" s="47">
        <f t="shared" si="2"/>
        <v>2.1126760563380285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135</v>
      </c>
      <c r="P28" s="52">
        <v>136</v>
      </c>
      <c r="Q28" s="52">
        <v>18828677</v>
      </c>
      <c r="R28" s="53">
        <f t="shared" si="5"/>
        <v>5800</v>
      </c>
      <c r="S28" s="54">
        <f t="shared" si="6"/>
        <v>139.19999999999999</v>
      </c>
      <c r="T28" s="54">
        <f t="shared" si="7"/>
        <v>5.8</v>
      </c>
      <c r="U28" s="55">
        <v>3.5</v>
      </c>
      <c r="V28" s="55">
        <f t="shared" si="0"/>
        <v>3.5</v>
      </c>
      <c r="W28" s="229" t="s">
        <v>147</v>
      </c>
      <c r="X28" s="173">
        <v>0</v>
      </c>
      <c r="Y28" s="173">
        <v>1021</v>
      </c>
      <c r="Z28" s="173">
        <v>1195</v>
      </c>
      <c r="AA28" s="173">
        <v>1185</v>
      </c>
      <c r="AB28" s="173">
        <v>1198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33395690</v>
      </c>
      <c r="AH28" s="58">
        <f t="shared" si="9"/>
        <v>1334</v>
      </c>
      <c r="AI28" s="59">
        <f t="shared" si="8"/>
        <v>230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7375381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4</v>
      </c>
      <c r="E29" s="47">
        <f t="shared" si="2"/>
        <v>2.8169014084507045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133</v>
      </c>
      <c r="P29" s="52">
        <v>134</v>
      </c>
      <c r="Q29" s="52">
        <v>18834239</v>
      </c>
      <c r="R29" s="53">
        <f t="shared" si="5"/>
        <v>5562</v>
      </c>
      <c r="S29" s="54">
        <f t="shared" si="6"/>
        <v>133.488</v>
      </c>
      <c r="T29" s="54">
        <f t="shared" si="7"/>
        <v>5.5620000000000003</v>
      </c>
      <c r="U29" s="55">
        <v>3.2</v>
      </c>
      <c r="V29" s="55">
        <f t="shared" si="0"/>
        <v>3.2</v>
      </c>
      <c r="W29" s="229" t="s">
        <v>147</v>
      </c>
      <c r="X29" s="173">
        <v>0</v>
      </c>
      <c r="Y29" s="173">
        <v>1012</v>
      </c>
      <c r="Z29" s="173">
        <v>1176</v>
      </c>
      <c r="AA29" s="173">
        <v>1185</v>
      </c>
      <c r="AB29" s="173">
        <v>1181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33396966</v>
      </c>
      <c r="AH29" s="58">
        <f t="shared" si="9"/>
        <v>1276</v>
      </c>
      <c r="AI29" s="59">
        <f t="shared" si="8"/>
        <v>229.41387989931678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7375381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6</v>
      </c>
      <c r="E30" s="47">
        <f t="shared" si="2"/>
        <v>4.2253521126760569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132</v>
      </c>
      <c r="P30" s="52">
        <v>127</v>
      </c>
      <c r="Q30" s="52">
        <v>18839739</v>
      </c>
      <c r="R30" s="53">
        <f t="shared" si="5"/>
        <v>5500</v>
      </c>
      <c r="S30" s="54">
        <f t="shared" si="6"/>
        <v>132</v>
      </c>
      <c r="T30" s="54">
        <f t="shared" si="7"/>
        <v>5.5</v>
      </c>
      <c r="U30" s="55">
        <v>3.1</v>
      </c>
      <c r="V30" s="55">
        <f t="shared" si="0"/>
        <v>3.1</v>
      </c>
      <c r="W30" s="229" t="s">
        <v>147</v>
      </c>
      <c r="X30" s="173">
        <v>0</v>
      </c>
      <c r="Y30" s="173">
        <v>981</v>
      </c>
      <c r="Z30" s="173">
        <v>1135</v>
      </c>
      <c r="AA30" s="173">
        <v>1185</v>
      </c>
      <c r="AB30" s="173">
        <v>1140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33398186</v>
      </c>
      <c r="AH30" s="58">
        <f t="shared" si="9"/>
        <v>1220</v>
      </c>
      <c r="AI30" s="59">
        <f t="shared" si="8"/>
        <v>221.81818181818181</v>
      </c>
      <c r="AJ30" s="170">
        <v>0</v>
      </c>
      <c r="AK30" s="219">
        <v>1</v>
      </c>
      <c r="AL30" s="219">
        <v>1</v>
      </c>
      <c r="AM30" s="170">
        <v>1</v>
      </c>
      <c r="AN30" s="219">
        <v>1</v>
      </c>
      <c r="AO30" s="219">
        <v>0</v>
      </c>
      <c r="AP30" s="224">
        <v>7375381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117</v>
      </c>
      <c r="P31" s="52">
        <v>124</v>
      </c>
      <c r="Q31" s="52">
        <v>18845073</v>
      </c>
      <c r="R31" s="53">
        <f t="shared" si="5"/>
        <v>5334</v>
      </c>
      <c r="S31" s="54">
        <f t="shared" si="6"/>
        <v>128.01599999999999</v>
      </c>
      <c r="T31" s="54">
        <f t="shared" si="7"/>
        <v>5.3339999999999996</v>
      </c>
      <c r="U31" s="55">
        <v>2.5</v>
      </c>
      <c r="V31" s="55">
        <f t="shared" si="0"/>
        <v>2.5</v>
      </c>
      <c r="W31" s="174" t="s">
        <v>149</v>
      </c>
      <c r="X31" s="173">
        <v>0</v>
      </c>
      <c r="Y31" s="173">
        <v>1049</v>
      </c>
      <c r="Z31" s="173">
        <v>1195</v>
      </c>
      <c r="AA31" s="173">
        <v>0</v>
      </c>
      <c r="AB31" s="173">
        <v>1198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33399246</v>
      </c>
      <c r="AH31" s="58">
        <f t="shared" si="9"/>
        <v>1060</v>
      </c>
      <c r="AI31" s="59">
        <f t="shared" si="8"/>
        <v>198.72515935508062</v>
      </c>
      <c r="AJ31" s="170">
        <v>0</v>
      </c>
      <c r="AK31" s="219">
        <v>1</v>
      </c>
      <c r="AL31" s="219">
        <v>1</v>
      </c>
      <c r="AM31" s="170">
        <v>0</v>
      </c>
      <c r="AN31" s="219">
        <v>1</v>
      </c>
      <c r="AO31" s="219">
        <v>0</v>
      </c>
      <c r="AP31" s="224">
        <v>7375381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12</v>
      </c>
      <c r="E32" s="47">
        <f t="shared" si="2"/>
        <v>8.4507042253521139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120</v>
      </c>
      <c r="P32" s="52">
        <v>126</v>
      </c>
      <c r="Q32" s="52">
        <v>18850163</v>
      </c>
      <c r="R32" s="53">
        <f>Q32-Q31</f>
        <v>5090</v>
      </c>
      <c r="S32" s="54">
        <f t="shared" si="6"/>
        <v>122.16</v>
      </c>
      <c r="T32" s="54">
        <f t="shared" si="7"/>
        <v>5.09</v>
      </c>
      <c r="U32" s="55">
        <v>2.2000000000000002</v>
      </c>
      <c r="V32" s="55">
        <f t="shared" si="0"/>
        <v>2.2000000000000002</v>
      </c>
      <c r="W32" s="229" t="s">
        <v>149</v>
      </c>
      <c r="X32" s="173">
        <v>0</v>
      </c>
      <c r="Y32" s="173">
        <v>1006</v>
      </c>
      <c r="Z32" s="173">
        <v>1196</v>
      </c>
      <c r="AA32" s="173">
        <v>0</v>
      </c>
      <c r="AB32" s="173">
        <v>1198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33400250</v>
      </c>
      <c r="AH32" s="58">
        <f t="shared" si="9"/>
        <v>1004</v>
      </c>
      <c r="AI32" s="59">
        <f t="shared" si="8"/>
        <v>197.24950884086445</v>
      </c>
      <c r="AJ32" s="170">
        <v>0</v>
      </c>
      <c r="AK32" s="219">
        <v>1</v>
      </c>
      <c r="AL32" s="219">
        <v>1</v>
      </c>
      <c r="AM32" s="170">
        <v>0</v>
      </c>
      <c r="AN32" s="219">
        <v>1</v>
      </c>
      <c r="AO32" s="219">
        <v>0</v>
      </c>
      <c r="AP32" s="224">
        <v>7375381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9</v>
      </c>
      <c r="E33" s="47">
        <f t="shared" si="2"/>
        <v>6.3380281690140849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119</v>
      </c>
      <c r="P33" s="52">
        <v>98</v>
      </c>
      <c r="Q33" s="52">
        <v>18854214</v>
      </c>
      <c r="R33" s="53">
        <f t="shared" si="5"/>
        <v>4051</v>
      </c>
      <c r="S33" s="54">
        <f t="shared" si="6"/>
        <v>97.224000000000004</v>
      </c>
      <c r="T33" s="54">
        <f t="shared" si="7"/>
        <v>4.0510000000000002</v>
      </c>
      <c r="U33" s="55">
        <v>3.9</v>
      </c>
      <c r="V33" s="55">
        <f t="shared" si="0"/>
        <v>3.9</v>
      </c>
      <c r="W33" s="174" t="s">
        <v>130</v>
      </c>
      <c r="X33" s="173">
        <v>0</v>
      </c>
      <c r="Y33" s="173">
        <v>0</v>
      </c>
      <c r="Z33" s="173">
        <v>1110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33401055</v>
      </c>
      <c r="AH33" s="58">
        <f t="shared" si="9"/>
        <v>805</v>
      </c>
      <c r="AI33" s="59">
        <f t="shared" si="8"/>
        <v>198.71636632930139</v>
      </c>
      <c r="AJ33" s="170">
        <v>0</v>
      </c>
      <c r="AK33" s="170">
        <v>0</v>
      </c>
      <c r="AL33" s="219">
        <v>1</v>
      </c>
      <c r="AM33" s="170">
        <v>0</v>
      </c>
      <c r="AN33" s="219">
        <v>1</v>
      </c>
      <c r="AO33" s="170">
        <v>0.38</v>
      </c>
      <c r="AP33" s="173">
        <v>7376291</v>
      </c>
      <c r="AQ33" s="173">
        <f t="shared" si="1"/>
        <v>910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8</v>
      </c>
      <c r="E34" s="47">
        <f t="shared" si="2"/>
        <v>5.6338028169014089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119</v>
      </c>
      <c r="P34" s="52">
        <v>96</v>
      </c>
      <c r="Q34" s="52">
        <v>18858194</v>
      </c>
      <c r="R34" s="53">
        <f t="shared" si="5"/>
        <v>3980</v>
      </c>
      <c r="S34" s="54">
        <f t="shared" si="6"/>
        <v>95.52</v>
      </c>
      <c r="T34" s="54">
        <f t="shared" si="7"/>
        <v>3.98</v>
      </c>
      <c r="U34" s="55">
        <v>5.2</v>
      </c>
      <c r="V34" s="55">
        <f t="shared" si="0"/>
        <v>5.2</v>
      </c>
      <c r="W34" s="174" t="s">
        <v>130</v>
      </c>
      <c r="X34" s="173">
        <v>0</v>
      </c>
      <c r="Y34" s="173">
        <v>0</v>
      </c>
      <c r="Z34" s="173">
        <v>1085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33401765</v>
      </c>
      <c r="AH34" s="58">
        <f t="shared" si="9"/>
        <v>710</v>
      </c>
      <c r="AI34" s="59">
        <f t="shared" si="8"/>
        <v>178.39195979899498</v>
      </c>
      <c r="AJ34" s="170">
        <v>0</v>
      </c>
      <c r="AK34" s="170">
        <v>0</v>
      </c>
      <c r="AL34" s="219">
        <v>1</v>
      </c>
      <c r="AM34" s="170">
        <v>0</v>
      </c>
      <c r="AN34" s="219">
        <v>1</v>
      </c>
      <c r="AO34" s="170">
        <v>0.38</v>
      </c>
      <c r="AP34" s="173">
        <v>7377306</v>
      </c>
      <c r="AQ34" s="173">
        <f t="shared" si="1"/>
        <v>1015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124.25</v>
      </c>
      <c r="Q35" s="80">
        <f>Q34-Q10</f>
        <v>124677</v>
      </c>
      <c r="R35" s="81">
        <f>SUM(R11:R34)</f>
        <v>124677</v>
      </c>
      <c r="S35" s="82">
        <f>AVERAGE(S11:S34)</f>
        <v>124.67699999999998</v>
      </c>
      <c r="T35" s="82">
        <f>SUM(T11:T34)</f>
        <v>124.67699999999999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25991</v>
      </c>
      <c r="AH35" s="88">
        <f>SUM(AH11:AH34)</f>
        <v>25991</v>
      </c>
      <c r="AI35" s="89">
        <f>$AH$35/$T35</f>
        <v>208.46667789568247</v>
      </c>
      <c r="AJ35" s="86"/>
      <c r="AK35" s="90"/>
      <c r="AL35" s="90"/>
      <c r="AM35" s="90"/>
      <c r="AN35" s="91"/>
      <c r="AO35" s="92"/>
      <c r="AP35" s="93">
        <f>AP34-AP10</f>
        <v>7852</v>
      </c>
      <c r="AQ35" s="94">
        <f>SUM(AQ11:AQ34)</f>
        <v>7852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163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298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235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232" t="s">
        <v>126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232" t="s">
        <v>258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237" t="s">
        <v>265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237" t="s">
        <v>291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5" x14ac:dyDescent="0.25">
      <c r="B49" s="237" t="s">
        <v>292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5" x14ac:dyDescent="0.25">
      <c r="B50" s="235" t="s">
        <v>295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5" x14ac:dyDescent="0.25">
      <c r="B51" s="235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5" x14ac:dyDescent="0.25">
      <c r="B52" s="237" t="s">
        <v>293</v>
      </c>
      <c r="C52" s="190"/>
      <c r="D52" s="190"/>
      <c r="E52" s="190"/>
      <c r="F52" s="190"/>
      <c r="G52" s="190"/>
      <c r="H52" s="190"/>
      <c r="I52" s="190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5" x14ac:dyDescent="0.25">
      <c r="B53" s="237" t="s">
        <v>157</v>
      </c>
      <c r="C53" s="230"/>
      <c r="D53" s="230"/>
      <c r="E53" s="230"/>
      <c r="F53" s="230"/>
      <c r="G53" s="230"/>
      <c r="H53" s="23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5" x14ac:dyDescent="0.25">
      <c r="B54" s="235" t="s">
        <v>133</v>
      </c>
      <c r="C54" s="230"/>
      <c r="D54" s="230"/>
      <c r="E54" s="230"/>
      <c r="F54" s="230"/>
      <c r="G54" s="230"/>
      <c r="H54" s="23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5" x14ac:dyDescent="0.25">
      <c r="B55" s="237" t="s">
        <v>296</v>
      </c>
      <c r="C55" s="230"/>
      <c r="D55" s="230"/>
      <c r="E55" s="230"/>
      <c r="F55" s="230"/>
      <c r="G55" s="230"/>
      <c r="H55" s="230"/>
      <c r="I55" s="230"/>
      <c r="J55" s="231"/>
      <c r="K55" s="231"/>
      <c r="L55" s="231"/>
      <c r="M55" s="237" t="s">
        <v>235</v>
      </c>
      <c r="N55" s="230"/>
      <c r="O55" s="230"/>
      <c r="P55" s="230"/>
      <c r="Q55" s="230"/>
      <c r="R55" s="230"/>
      <c r="S55" s="230"/>
      <c r="T55" s="192"/>
      <c r="U55" s="192"/>
      <c r="V55" s="192"/>
      <c r="W55" s="192"/>
      <c r="X55" s="192"/>
      <c r="Y55" s="192"/>
      <c r="Z55" s="192"/>
      <c r="AA55" s="125"/>
      <c r="AB55" s="125"/>
      <c r="AC55" s="125"/>
      <c r="AD55" s="113"/>
      <c r="AE55" s="113"/>
      <c r="AF55" s="113"/>
      <c r="AG55" s="113"/>
      <c r="AH55" s="113"/>
      <c r="AI55" s="113"/>
      <c r="AJ55" s="113"/>
      <c r="AK55" s="113"/>
      <c r="AL55" s="113"/>
      <c r="AS55" s="183"/>
      <c r="AT55" s="114"/>
      <c r="AU55" s="114"/>
      <c r="AV55" s="114"/>
      <c r="AW55" s="114"/>
      <c r="AX55" s="114"/>
      <c r="AY55" s="114"/>
      <c r="AZ55" s="115"/>
      <c r="BA55" s="109"/>
      <c r="BB55" s="109"/>
      <c r="BC55" s="112"/>
    </row>
    <row r="56" spans="2:55" x14ac:dyDescent="0.25">
      <c r="B56" s="235" t="s">
        <v>134</v>
      </c>
      <c r="C56" s="230"/>
      <c r="D56" s="230"/>
      <c r="E56" s="230"/>
      <c r="F56" s="230"/>
      <c r="G56" s="230"/>
      <c r="H56" s="23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5" x14ac:dyDescent="0.25">
      <c r="B57" s="237" t="s">
        <v>235</v>
      </c>
      <c r="C57" s="230"/>
      <c r="D57" s="230"/>
      <c r="E57" s="230"/>
      <c r="F57" s="230"/>
      <c r="G57" s="230"/>
      <c r="H57" s="23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5" x14ac:dyDescent="0.25">
      <c r="B58" s="232" t="s">
        <v>158</v>
      </c>
      <c r="C58" s="230"/>
      <c r="D58" s="230"/>
      <c r="E58" s="230"/>
      <c r="F58" s="230"/>
      <c r="G58" s="230"/>
      <c r="H58" s="23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5" x14ac:dyDescent="0.25">
      <c r="B59" s="235" t="s">
        <v>152</v>
      </c>
      <c r="C59" s="230"/>
      <c r="D59" s="230"/>
      <c r="E59" s="230"/>
      <c r="F59" s="230"/>
      <c r="G59" s="230"/>
      <c r="H59" s="23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9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5" x14ac:dyDescent="0.25">
      <c r="B60" s="191" t="s">
        <v>127</v>
      </c>
      <c r="C60" s="235"/>
      <c r="D60" s="230"/>
      <c r="E60" s="221"/>
      <c r="F60" s="230"/>
      <c r="G60" s="230"/>
      <c r="H60" s="230"/>
      <c r="I60" s="171"/>
      <c r="J60" s="192"/>
      <c r="K60" s="192"/>
      <c r="L60" s="192"/>
      <c r="M60" s="192"/>
      <c r="N60" s="192"/>
      <c r="O60" s="192"/>
      <c r="P60" s="192"/>
      <c r="Q60" s="192"/>
      <c r="R60" s="192"/>
      <c r="S60" s="193"/>
      <c r="T60" s="193"/>
      <c r="U60" s="193"/>
      <c r="V60" s="193"/>
      <c r="W60" s="193"/>
      <c r="X60" s="193"/>
      <c r="Y60" s="193"/>
      <c r="Z60" s="106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12"/>
      <c r="AW60" s="183"/>
      <c r="AX60" s="183"/>
      <c r="AY60" s="183"/>
    </row>
    <row r="61" spans="2:55" x14ac:dyDescent="0.25">
      <c r="B61" s="236" t="s">
        <v>274</v>
      </c>
      <c r="C61" s="232"/>
      <c r="D61" s="230"/>
      <c r="E61" s="221"/>
      <c r="F61" s="230"/>
      <c r="G61" s="230"/>
      <c r="H61" s="230"/>
      <c r="I61" s="171"/>
      <c r="J61" s="192"/>
      <c r="K61" s="192"/>
      <c r="L61" s="192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06"/>
      <c r="X61" s="106"/>
      <c r="Y61" s="106"/>
      <c r="Z61" s="113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12"/>
      <c r="AW61" s="183"/>
      <c r="AX61" s="183"/>
      <c r="AY61" s="183"/>
    </row>
    <row r="62" spans="2:55" x14ac:dyDescent="0.25">
      <c r="B62" s="236" t="s">
        <v>128</v>
      </c>
      <c r="C62" s="232"/>
      <c r="D62" s="230"/>
      <c r="E62" s="230"/>
      <c r="F62" s="230"/>
      <c r="G62" s="230"/>
      <c r="H62" s="230"/>
      <c r="I62" s="190"/>
      <c r="J62" s="193"/>
      <c r="K62" s="193"/>
      <c r="L62" s="193"/>
      <c r="M62" s="193"/>
      <c r="N62" s="193"/>
      <c r="O62" s="193"/>
      <c r="P62" s="193"/>
      <c r="Q62" s="193"/>
      <c r="R62" s="193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5" x14ac:dyDescent="0.25">
      <c r="B63" s="185"/>
      <c r="C63" s="186"/>
      <c r="D63" s="190"/>
      <c r="E63" s="190"/>
      <c r="F63" s="190"/>
      <c r="G63" s="190"/>
      <c r="H63" s="190"/>
      <c r="I63" s="190"/>
      <c r="J63" s="193"/>
      <c r="K63" s="193"/>
      <c r="L63" s="193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5" x14ac:dyDescent="0.25">
      <c r="B64" s="185"/>
      <c r="C64" s="186"/>
      <c r="D64" s="171"/>
      <c r="E64" s="190"/>
      <c r="F64" s="190"/>
      <c r="G64" s="190"/>
      <c r="H64" s="190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71"/>
      <c r="E65" s="190"/>
      <c r="F65" s="190"/>
      <c r="G65" s="190"/>
      <c r="H65" s="190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8"/>
      <c r="D66" s="190"/>
      <c r="E66" s="171"/>
      <c r="F66" s="190"/>
      <c r="G66" s="171"/>
      <c r="H66" s="171"/>
      <c r="I66" s="193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/>
      <c r="C67" s="184"/>
      <c r="D67" s="190"/>
      <c r="E67" s="171"/>
      <c r="F67" s="171"/>
      <c r="G67" s="171"/>
      <c r="H67" s="171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B68" s="2"/>
      <c r="C68" s="184"/>
      <c r="D68" s="190"/>
      <c r="E68" s="190"/>
      <c r="F68" s="171"/>
      <c r="G68" s="190"/>
      <c r="H68" s="190"/>
      <c r="I68" s="190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A69" s="113"/>
      <c r="B69" s="2"/>
      <c r="C69" s="193"/>
      <c r="D69" s="190"/>
      <c r="E69" s="190"/>
      <c r="F69" s="190"/>
      <c r="G69" s="190"/>
      <c r="H69" s="190"/>
      <c r="I69" s="114"/>
      <c r="J69" s="192"/>
      <c r="K69" s="192"/>
      <c r="L69" s="192"/>
      <c r="M69" s="114"/>
      <c r="N69" s="114"/>
      <c r="O69" s="115"/>
      <c r="P69" s="109"/>
      <c r="R69" s="112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104"/>
      <c r="C70" s="188"/>
      <c r="D70" s="193"/>
      <c r="E70" s="190"/>
      <c r="F70" s="190"/>
      <c r="G70" s="190"/>
      <c r="H70" s="190"/>
      <c r="I70" s="114"/>
      <c r="J70" s="114"/>
      <c r="K70" s="114"/>
      <c r="L70" s="114"/>
      <c r="M70" s="114"/>
      <c r="N70" s="114"/>
      <c r="O70" s="115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04"/>
      <c r="C71" s="184"/>
      <c r="D71" s="193"/>
      <c r="E71" s="190"/>
      <c r="F71" s="190"/>
      <c r="G71" s="190"/>
      <c r="H71" s="190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04"/>
      <c r="C72" s="188"/>
      <c r="D72" s="190"/>
      <c r="E72" s="193"/>
      <c r="F72" s="190"/>
      <c r="G72" s="193"/>
      <c r="H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04"/>
      <c r="C73" s="187"/>
      <c r="D73" s="190"/>
      <c r="E73" s="193"/>
      <c r="F73" s="193"/>
      <c r="G73" s="193"/>
      <c r="H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93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B75" s="193"/>
      <c r="I75" s="114"/>
      <c r="J75" s="114"/>
      <c r="K75" s="114"/>
      <c r="L75" s="114"/>
      <c r="M75" s="114"/>
      <c r="N75" s="114"/>
      <c r="O75" s="115"/>
      <c r="P75" s="109"/>
      <c r="R75" s="106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B76" s="104"/>
      <c r="I76" s="114"/>
      <c r="J76" s="114"/>
      <c r="K76" s="114"/>
      <c r="L76" s="114"/>
      <c r="M76" s="114"/>
      <c r="N76" s="114"/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J77" s="114"/>
      <c r="K77" s="114"/>
      <c r="L77" s="114"/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09"/>
      <c r="Q101" s="109"/>
      <c r="R101" s="109"/>
      <c r="S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16" spans="45:51" x14ac:dyDescent="0.25">
      <c r="AS116" s="183"/>
      <c r="AT116" s="183"/>
      <c r="AU116" s="183"/>
      <c r="AV116" s="183"/>
      <c r="AW116" s="183"/>
      <c r="AX116" s="183"/>
      <c r="AY116" s="183"/>
    </row>
  </sheetData>
  <protectedRanges>
    <protectedRange sqref="N60:R60 B76 S62:T68 B68:B73 S56:T59 N63:R68 T43 AA55 T54" name="Range2_12_5_1_1"/>
    <protectedRange sqref="N10 L10 L6 D6 D8 AD8 AF8 O8:U8 AJ8:AR8 AF10 AR11:AR34 L24:N31 G23:G34 N12:N23 N32:N34 N11:AG11 E23:E34 E11:G22 O12:AG34" name="Range1_16_3_1_1"/>
    <protectedRange sqref="I65 J64:L69 J61:L61 I68 M60 M63:M6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4:B75 J62:L63 D70:D71 I66:I67 Z59:Z60 S60:Y61 AA60:AU61 E72:E73 G72:H73 F73 M61:R62" name="Range2_2_1_10_1_1_1_2"/>
    <protectedRange sqref="C69" name="Range2_2_1_10_2_1_1_1"/>
    <protectedRange sqref="N56:R59 G68:H68 D66 F69 E68" name="Range2_12_1_6_1_1"/>
    <protectedRange sqref="I62:I64 I58:I59 G69:H70 G63:H64 E69:E70 F70:F71 F63:F65 E63:E64 J57:L60 M56:M59" name="Range2_2_12_1_7_1_1"/>
    <protectedRange sqref="D67:D68" name="Range2_1_1_1_1_11_1_2_1_1"/>
    <protectedRange sqref="E65 G65:H65 F66" name="Range2_2_2_9_1_1_1_1"/>
    <protectedRange sqref="D63" name="Range2_1_1_1_1_1_9_1_1_1_1"/>
    <protectedRange sqref="C67" name="Range2_1_1_2_1_1"/>
    <protectedRange sqref="C66" name="Range2_1_2_2_1_1"/>
    <protectedRange sqref="C65" name="Range2_3_2_1_1"/>
    <protectedRange sqref="C63:C64" name="Range2_5_1_1_1"/>
    <protectedRange sqref="E66:E67 F67:F68 G66:H67 I60:I61" name="Range2_2_1_1_1_1"/>
    <protectedRange sqref="D64:D65" name="Range2_1_1_1_1_1_1_1_1"/>
    <protectedRange sqref="AS11:AS15" name="Range1_4_1_1_1_1"/>
    <protectedRange sqref="J11:J15 J26:J34" name="Range1_1_2_1_10_1_1_1_1"/>
    <protectedRange sqref="R75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Z55 S54" name="Range2_12_2_1_1_1_2_1_1"/>
    <protectedRange sqref="X55:Y55" name="Range2_12_1_4_1_1_1_1_1_1_1_1_1_1_1_1_1_1"/>
    <protectedRange sqref="U55:W55" name="Range2_12_1_2_1_1_1_1_1_1_1_1_1_1_1_1_1_1_1"/>
    <protectedRange sqref="J56:L56 T55" name="Range2_2_12_1_4_1_1_1_1_1_1_1_1_1_1_1_1_1_1_1"/>
    <protectedRange sqref="Q54:R54" name="Range2_12_1_6_1_1_1_2_3_1_1_3_1_1_1_1_1_1"/>
    <protectedRange sqref="N54:P54" name="Range2_12_1_2_3_1_1_1_2_3_1_1_3_1_1_1_1_1_1"/>
    <protectedRange sqref="J54:M54 J55:L55" name="Range2_2_12_1_4_3_1_1_1_3_3_1_1_3_1_1_1_1_1_1"/>
    <protectedRange sqref="T48:T53" name="Range2_12_5_1_1_3"/>
    <protectedRange sqref="T46:T47" name="Range2_12_5_1_1_2_2"/>
    <protectedRange sqref="S46:S53" name="Range2_12_4_1_1_1_4_2_2_2"/>
    <protectedRange sqref="Q46:R53" name="Range2_12_1_6_1_1_1_2_3_2_1_1_3"/>
    <protectedRange sqref="N46:P53" name="Range2_12_1_2_3_1_1_1_2_3_2_1_1_3"/>
    <protectedRange sqref="K46:M53" name="Range2_2_12_1_4_3_1_1_1_3_3_2_1_1_3"/>
    <protectedRange sqref="J46:J53" name="Range2_2_12_1_4_3_1_1_1_3_2_1_2_2"/>
    <protectedRange sqref="G48:H50" name="Range2_2_12_1_3_1_2_1_1_1_2_1_1_1_1_1_1_2_1_1"/>
    <protectedRange sqref="D48:E50" name="Range2_2_12_1_3_1_2_1_1_1_2_1_1_1_1_3_1_1_1_1"/>
    <protectedRange sqref="F48:F50" name="Range2_2_12_1_3_1_2_1_1_1_3_1_1_1_1_1_3_1_1_1_1"/>
    <protectedRange sqref="I48:I50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7" name="Range2_2_12_1_4_2_1_1_1_4_1_2_1_1_1_2_2_1"/>
    <protectedRange sqref="B65:B67" name="Range2_12_5_1_1_2"/>
    <protectedRange sqref="B64" name="Range2_12_5_1_1_2_1_4_1_1_1_2_1_1_1_1_1_1_1"/>
    <protectedRange sqref="B63" name="Range2_12_5_1_1_2_1"/>
    <protectedRange sqref="I52" name="Range2_2_12_1_7_1_1_2_2"/>
    <protectedRange sqref="I51" name="Range2_2_12_1_4_3_1_1_1_3_3_1_1_3_1_1_1_1_1_1_2"/>
    <protectedRange sqref="E51:H51" name="Range2_2_12_1_3_1_2_1_1_1_1_2_1_1_1_1_1_1_2"/>
    <protectedRange sqref="D51" name="Range2_2_12_1_3_1_2_1_1_1_2_1_2_3_1_1_1_1_1"/>
    <protectedRange sqref="R55:S55 G52:H53 G57:H57 G55:H55" name="Range2_2_12_1_3_1_2_1_1_1_2_1_1_1_1_1_1_2_1_1_1_1_1"/>
    <protectedRange sqref="O55:P55 D52:E53 D57:E57 D55:E55" name="Range2_2_12_1_3_1_2_1_1_1_2_1_1_1_1_3_1_1_1_1_1_2_1"/>
    <protectedRange sqref="Q55 F52:F53 F57 F55" name="Range2_2_12_1_3_1_2_1_1_1_3_1_1_1_1_1_3_1_1_1_1_1_1_1"/>
    <protectedRange sqref="I53:I57" name="Range2_2_12_1_7_1_1_2_2_1"/>
    <protectedRange sqref="B44:B45 B47:B49 M55 B52:B53 B57 B55" name="Range2_12_5_1_1_1_2_2_1_1_1_1_1_1_1_1_1_3"/>
    <protectedRange sqref="B46" name="Range2_12_5_1_1_1_3_1_1_1_1_1_1_1_1_1_1_3"/>
    <protectedRange sqref="F62:H62" name="Range2_2_12_1_1_1_1_1_1_1"/>
    <protectedRange sqref="D62:E62" name="Range2_2_12_1_7_1_1_2_1_1"/>
    <protectedRange sqref="C62" name="Range2_1_1_2_1_1_1_1"/>
    <protectedRange sqref="G54:H54" name="Range2_2_12_1_3_1_2_1_1_1_2_1_1_1_1_1_1_2_1_1_1_1_1_1"/>
    <protectedRange sqref="D54:E54" name="Range2_2_12_1_3_1_2_1_1_1_2_1_1_1_1_3_1_1_1_1_1_2_1_2"/>
    <protectedRange sqref="F54" name="Range2_2_12_1_3_1_2_1_1_1_3_1_1_1_1_1_3_1_1_1_1_1_1_1_2"/>
    <protectedRange sqref="E56:H56" name="Range2_2_12_1_3_1_2_1_1_1_1_2_1_1_1_1_1_1_2_1_1"/>
    <protectedRange sqref="D56" name="Range2_2_12_1_3_1_2_1_1_1_2_1_2_3_1_1_1_1_1_1_1"/>
    <protectedRange sqref="G61:H61" name="Range2_2_12_1_3_1_2_1_1_1_2_1_1_1_1_1_1_2_1_1_1_1_1_1_1_1_1"/>
    <protectedRange sqref="F61 G60:H60" name="Range2_2_12_1_3_3_1_1_1_2_1_1_1_1_1_1_1_1_1_1_1_1_1_1_1_1"/>
    <protectedRange sqref="G58:H58" name="Range2_2_12_1_3_1_2_1_1_1_2_1_1_1_1_1_1_2_1_1_1_1_1_2_1"/>
    <protectedRange sqref="D58:E58" name="Range2_2_12_1_3_1_2_1_1_1_2_1_1_1_1_3_1_1_1_1_1_2_1_1_1"/>
    <protectedRange sqref="F60 F58" name="Range2_2_12_1_3_1_2_1_1_1_3_1_1_1_1_1_3_1_1_1_1_1_1_1_1_1"/>
    <protectedRange sqref="F59:H59" name="Range2_2_12_1_3_1_2_1_1_1_1_2_1_1_1_1_1_1_1_1_1_1_1"/>
    <protectedRange sqref="D61" name="Range2_2_12_1_7_1_1_2_1_1_1_1_1"/>
    <protectedRange sqref="E61" name="Range2_2_12_1_1_1_1_1_1_1_1_1_1_1"/>
    <protectedRange sqref="C61" name="Range2_1_4_2_1_1_1_1_1_1_1_1"/>
    <protectedRange sqref="D60:E60" name="Range2_2_12_1_3_1_2_1_1_1_3_1_1_1_1_1_1_1_2_1_1_1_1_1_1_1"/>
    <protectedRange sqref="D59:E59" name="Range2_2_12_1_3_1_2_1_1_1_2_1_1_1_1_3_1_1_1_1_1_1_1_1_1_1"/>
    <protectedRange sqref="B62" name="Range2_12_5_1_1_2_1_2_2_1_1"/>
    <protectedRange sqref="B61" name="Range2_12_5_1_1_2_1_4_1_1_1_2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30" priority="9" operator="containsText" text="N/A">
      <formula>NOT(ISERROR(SEARCH("N/A",X11)))</formula>
    </cfRule>
    <cfRule type="cellIs" dxfId="229" priority="27" operator="equal">
      <formula>0</formula>
    </cfRule>
  </conditionalFormatting>
  <conditionalFormatting sqref="X11:AE34">
    <cfRule type="cellIs" dxfId="228" priority="26" operator="greaterThanOrEqual">
      <formula>1185</formula>
    </cfRule>
  </conditionalFormatting>
  <conditionalFormatting sqref="X11:AE34">
    <cfRule type="cellIs" dxfId="227" priority="25" operator="between">
      <formula>0.1</formula>
      <formula>1184</formula>
    </cfRule>
  </conditionalFormatting>
  <conditionalFormatting sqref="X8 AJ11:AO11 AJ15:AL15 AJ12:AN14 AJ16:AJ34 AL16 AM15:AN16 AK17:AN22 AO12:AO22 AK23:AO23 AK24:AN29 AO24:AO32 AL30:AN34 AK30:AK32">
    <cfRule type="cellIs" dxfId="226" priority="24" operator="equal">
      <formula>0</formula>
    </cfRule>
  </conditionalFormatting>
  <conditionalFormatting sqref="X8 AJ11:AO11 AJ15:AL15 AJ12:AN14 AJ16:AJ34 AL16 AM15:AN16 AK17:AN22 AO12:AO22 AK23:AO23 AK24:AN29 AO24:AO32 AL30:AN34 AK30:AK32">
    <cfRule type="cellIs" dxfId="225" priority="23" operator="greaterThan">
      <formula>1179</formula>
    </cfRule>
  </conditionalFormatting>
  <conditionalFormatting sqref="X8 AJ11:AO11 AJ15:AL15 AJ12:AN14 AJ16:AJ34 AL16 AM15:AN16 AK17:AN22 AO12:AO22 AK23:AO23 AK24:AN29 AO24:AO32 AL30:AN34 AK30:AK32">
    <cfRule type="cellIs" dxfId="224" priority="22" operator="greaterThan">
      <formula>99</formula>
    </cfRule>
  </conditionalFormatting>
  <conditionalFormatting sqref="X8 AJ11:AO11 AJ15:AL15 AJ12:AN14 AJ16:AJ34 AL16 AM15:AN16 AK17:AN22 AO12:AO22 AK23:AO23 AK24:AN29 AO24:AO32 AL30:AN34 AK30:AK32">
    <cfRule type="cellIs" dxfId="223" priority="21" operator="greaterThan">
      <formula>0.99</formula>
    </cfRule>
  </conditionalFormatting>
  <conditionalFormatting sqref="AB8">
    <cfRule type="cellIs" dxfId="222" priority="20" operator="equal">
      <formula>0</formula>
    </cfRule>
  </conditionalFormatting>
  <conditionalFormatting sqref="AB8">
    <cfRule type="cellIs" dxfId="221" priority="19" operator="greaterThan">
      <formula>1179</formula>
    </cfRule>
  </conditionalFormatting>
  <conditionalFormatting sqref="AB8">
    <cfRule type="cellIs" dxfId="220" priority="18" operator="greaterThan">
      <formula>99</formula>
    </cfRule>
  </conditionalFormatting>
  <conditionalFormatting sqref="AB8">
    <cfRule type="cellIs" dxfId="219" priority="17" operator="greaterThan">
      <formula>0.99</formula>
    </cfRule>
  </conditionalFormatting>
  <conditionalFormatting sqref="AQ11:AQ34 AK33 AK16 AO33:AO34">
    <cfRule type="cellIs" dxfId="218" priority="16" operator="equal">
      <formula>0</formula>
    </cfRule>
  </conditionalFormatting>
  <conditionalFormatting sqref="AQ11:AQ34 AK33 AK16 AO33:AO34">
    <cfRule type="cellIs" dxfId="217" priority="15" operator="greaterThan">
      <formula>1179</formula>
    </cfRule>
  </conditionalFormatting>
  <conditionalFormatting sqref="AQ11:AQ34 AK33 AK16 AO33:AO34">
    <cfRule type="cellIs" dxfId="216" priority="14" operator="greaterThan">
      <formula>99</formula>
    </cfRule>
  </conditionalFormatting>
  <conditionalFormatting sqref="AQ11:AQ34 AK33 AK16 AO33:AO34">
    <cfRule type="cellIs" dxfId="215" priority="13" operator="greaterThan">
      <formula>0.99</formula>
    </cfRule>
  </conditionalFormatting>
  <conditionalFormatting sqref="AI11:AI34">
    <cfRule type="cellIs" dxfId="214" priority="12" operator="greaterThan">
      <formula>$AI$8</formula>
    </cfRule>
  </conditionalFormatting>
  <conditionalFormatting sqref="AH11:AH34">
    <cfRule type="cellIs" dxfId="213" priority="10" operator="greaterThan">
      <formula>$AH$8</formula>
    </cfRule>
    <cfRule type="cellIs" dxfId="212" priority="11" operator="greaterThan">
      <formula>$AH$8</formula>
    </cfRule>
  </conditionalFormatting>
  <conditionalFormatting sqref="AP11:AP34">
    <cfRule type="cellIs" dxfId="211" priority="8" operator="equal">
      <formula>0</formula>
    </cfRule>
  </conditionalFormatting>
  <conditionalFormatting sqref="AP11:AP34">
    <cfRule type="cellIs" dxfId="210" priority="7" operator="greaterThan">
      <formula>1179</formula>
    </cfRule>
  </conditionalFormatting>
  <conditionalFormatting sqref="AP11:AP34">
    <cfRule type="cellIs" dxfId="209" priority="6" operator="greaterThan">
      <formula>99</formula>
    </cfRule>
  </conditionalFormatting>
  <conditionalFormatting sqref="AP11:AP34">
    <cfRule type="cellIs" dxfId="208" priority="5" operator="greaterThan">
      <formula>0.99</formula>
    </cfRule>
  </conditionalFormatting>
  <conditionalFormatting sqref="AK34">
    <cfRule type="cellIs" dxfId="207" priority="4" operator="equal">
      <formula>0</formula>
    </cfRule>
  </conditionalFormatting>
  <conditionalFormatting sqref="AK34">
    <cfRule type="cellIs" dxfId="206" priority="3" operator="greaterThan">
      <formula>1179</formula>
    </cfRule>
  </conditionalFormatting>
  <conditionalFormatting sqref="AK34">
    <cfRule type="cellIs" dxfId="205" priority="2" operator="greaterThan">
      <formula>99</formula>
    </cfRule>
  </conditionalFormatting>
  <conditionalFormatting sqref="AK34">
    <cfRule type="cellIs" dxfId="204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8"/>
  <sheetViews>
    <sheetView showGridLines="0" topLeftCell="AB13" zoomScaleNormal="100" workbookViewId="0">
      <selection activeCell="B59" activeCellId="3" sqref="B55 B57 B58 B59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41997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23437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23'!Q34</f>
        <v>18858194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23'!AG34</f>
        <v>33401765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23'!AP34</f>
        <v>7377306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11</v>
      </c>
      <c r="E11" s="47">
        <f>D11/1.42</f>
        <v>7.746478873239437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120</v>
      </c>
      <c r="P11" s="52">
        <v>89</v>
      </c>
      <c r="Q11" s="52">
        <v>18861974</v>
      </c>
      <c r="R11" s="53">
        <f>Q11-Q10</f>
        <v>3780</v>
      </c>
      <c r="S11" s="54">
        <f>R11*24/1000</f>
        <v>90.72</v>
      </c>
      <c r="T11" s="54">
        <f>R11/1000</f>
        <v>3.78</v>
      </c>
      <c r="U11" s="55">
        <v>6.3</v>
      </c>
      <c r="V11" s="55">
        <f t="shared" ref="V11:V34" si="0">U11</f>
        <v>6.3</v>
      </c>
      <c r="W11" s="174" t="s">
        <v>130</v>
      </c>
      <c r="X11" s="173">
        <v>0</v>
      </c>
      <c r="Y11" s="173">
        <v>0</v>
      </c>
      <c r="Z11" s="173">
        <v>1010</v>
      </c>
      <c r="AA11" s="173">
        <v>0</v>
      </c>
      <c r="AB11" s="173">
        <v>1109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33402354</v>
      </c>
      <c r="AH11" s="58">
        <f>IF(ISBLANK(AG11),"-",AG11-AG10)</f>
        <v>589</v>
      </c>
      <c r="AI11" s="59">
        <f>AH11/T11</f>
        <v>155.82010582010582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0.38</v>
      </c>
      <c r="AP11" s="173">
        <v>7378544</v>
      </c>
      <c r="AQ11" s="173">
        <f t="shared" ref="AQ11:AQ34" si="1">AP11-AP10</f>
        <v>1238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10</v>
      </c>
      <c r="E12" s="47">
        <f t="shared" ref="E12:E34" si="2">D12/1.42</f>
        <v>7.042253521126761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119</v>
      </c>
      <c r="P12" s="52">
        <v>87</v>
      </c>
      <c r="Q12" s="52">
        <v>18865759</v>
      </c>
      <c r="R12" s="53">
        <f t="shared" ref="R12:R34" si="5">Q12-Q11</f>
        <v>3785</v>
      </c>
      <c r="S12" s="54">
        <f t="shared" ref="S12:S34" si="6">R12*24/1000</f>
        <v>90.84</v>
      </c>
      <c r="T12" s="54">
        <f t="shared" ref="T12:T34" si="7">R12/1000</f>
        <v>3.7850000000000001</v>
      </c>
      <c r="U12" s="55">
        <v>7.2</v>
      </c>
      <c r="V12" s="55">
        <f t="shared" si="0"/>
        <v>7.2</v>
      </c>
      <c r="W12" s="174" t="s">
        <v>130</v>
      </c>
      <c r="X12" s="173">
        <v>0</v>
      </c>
      <c r="Y12" s="173">
        <v>0</v>
      </c>
      <c r="Z12" s="173">
        <v>998</v>
      </c>
      <c r="AA12" s="173">
        <v>0</v>
      </c>
      <c r="AB12" s="173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33402949</v>
      </c>
      <c r="AH12" s="58">
        <f>IF(ISBLANK(AG12),"-",AG12-AG11)</f>
        <v>595</v>
      </c>
      <c r="AI12" s="59">
        <f t="shared" ref="AI12:AI34" si="8">AH12/T12</f>
        <v>157.19947159841479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0.38</v>
      </c>
      <c r="AP12" s="173">
        <v>7379793</v>
      </c>
      <c r="AQ12" s="173">
        <f t="shared" si="1"/>
        <v>1249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12</v>
      </c>
      <c r="E13" s="47">
        <f t="shared" si="2"/>
        <v>8.4507042253521139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118</v>
      </c>
      <c r="P13" s="52">
        <v>85</v>
      </c>
      <c r="Q13" s="52">
        <v>18869566</v>
      </c>
      <c r="R13" s="53">
        <f t="shared" si="5"/>
        <v>3807</v>
      </c>
      <c r="S13" s="54">
        <f t="shared" si="6"/>
        <v>91.367999999999995</v>
      </c>
      <c r="T13" s="54">
        <f t="shared" si="7"/>
        <v>3.8069999999999999</v>
      </c>
      <c r="U13" s="55">
        <v>8.1999999999999993</v>
      </c>
      <c r="V13" s="55">
        <f t="shared" si="0"/>
        <v>8.1999999999999993</v>
      </c>
      <c r="W13" s="174" t="s">
        <v>130</v>
      </c>
      <c r="X13" s="173">
        <v>0</v>
      </c>
      <c r="Y13" s="173">
        <v>0</v>
      </c>
      <c r="Z13" s="173">
        <v>906</v>
      </c>
      <c r="AA13" s="173">
        <v>0</v>
      </c>
      <c r="AB13" s="173">
        <v>1109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33403542</v>
      </c>
      <c r="AH13" s="58">
        <f>IF(ISBLANK(AG13),"-",AG13-AG12)</f>
        <v>593</v>
      </c>
      <c r="AI13" s="59">
        <f t="shared" si="8"/>
        <v>155.76569477278699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0.38</v>
      </c>
      <c r="AP13" s="173">
        <v>7381053</v>
      </c>
      <c r="AQ13" s="173">
        <f t="shared" si="1"/>
        <v>1260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17</v>
      </c>
      <c r="E14" s="47">
        <f t="shared" si="2"/>
        <v>11.971830985915494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88</v>
      </c>
      <c r="P14" s="52">
        <v>86</v>
      </c>
      <c r="Q14" s="52">
        <v>18873190</v>
      </c>
      <c r="R14" s="53">
        <f t="shared" si="5"/>
        <v>3624</v>
      </c>
      <c r="S14" s="54">
        <f t="shared" si="6"/>
        <v>86.975999999999999</v>
      </c>
      <c r="T14" s="54">
        <f t="shared" si="7"/>
        <v>3.6240000000000001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906</v>
      </c>
      <c r="AA14" s="173">
        <v>0</v>
      </c>
      <c r="AB14" s="173">
        <v>1008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33404118</v>
      </c>
      <c r="AH14" s="58">
        <f t="shared" ref="AH14:AH34" si="9">IF(ISBLANK(AG14),"-",AG14-AG13)</f>
        <v>576</v>
      </c>
      <c r="AI14" s="59">
        <f t="shared" si="8"/>
        <v>158.94039735099338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0.38</v>
      </c>
      <c r="AP14" s="173">
        <v>7382295</v>
      </c>
      <c r="AQ14" s="173">
        <f t="shared" si="1"/>
        <v>1242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28</v>
      </c>
      <c r="E15" s="47">
        <f t="shared" si="2"/>
        <v>19.718309859154932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89</v>
      </c>
      <c r="P15" s="52">
        <v>88</v>
      </c>
      <c r="Q15" s="52">
        <v>18876840</v>
      </c>
      <c r="R15" s="53">
        <f t="shared" si="5"/>
        <v>3650</v>
      </c>
      <c r="S15" s="54">
        <f t="shared" si="6"/>
        <v>87.6</v>
      </c>
      <c r="T15" s="54">
        <f t="shared" si="7"/>
        <v>3.65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833</v>
      </c>
      <c r="AA15" s="173">
        <v>0</v>
      </c>
      <c r="AB15" s="173">
        <v>1008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33404602</v>
      </c>
      <c r="AH15" s="58">
        <f t="shared" si="9"/>
        <v>484</v>
      </c>
      <c r="AI15" s="59">
        <f t="shared" si="8"/>
        <v>132.60273972602741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7382295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30</v>
      </c>
      <c r="E16" s="47">
        <f t="shared" si="2"/>
        <v>21.126760563380284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100</v>
      </c>
      <c r="P16" s="52">
        <v>95</v>
      </c>
      <c r="Q16" s="52">
        <v>18880662</v>
      </c>
      <c r="R16" s="53">
        <f t="shared" si="5"/>
        <v>3822</v>
      </c>
      <c r="S16" s="54">
        <f t="shared" si="6"/>
        <v>91.727999999999994</v>
      </c>
      <c r="T16" s="54">
        <f t="shared" si="7"/>
        <v>3.8220000000000001</v>
      </c>
      <c r="U16" s="217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933</v>
      </c>
      <c r="AA16" s="173">
        <v>0</v>
      </c>
      <c r="AB16" s="173">
        <v>957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33405046</v>
      </c>
      <c r="AH16" s="58">
        <f t="shared" si="9"/>
        <v>444</v>
      </c>
      <c r="AI16" s="59">
        <f t="shared" si="8"/>
        <v>116.16954474097331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7382295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24</v>
      </c>
      <c r="E17" s="47">
        <f t="shared" si="2"/>
        <v>16.901408450704228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130</v>
      </c>
      <c r="P17" s="52">
        <v>135</v>
      </c>
      <c r="Q17" s="52">
        <v>18886041</v>
      </c>
      <c r="R17" s="53">
        <f t="shared" si="5"/>
        <v>5379</v>
      </c>
      <c r="S17" s="54">
        <f t="shared" si="6"/>
        <v>129.096</v>
      </c>
      <c r="T17" s="54">
        <f t="shared" si="7"/>
        <v>5.3789999999999996</v>
      </c>
      <c r="U17" s="217">
        <v>9.5</v>
      </c>
      <c r="V17" s="55">
        <f t="shared" si="0"/>
        <v>9.5</v>
      </c>
      <c r="W17" s="174" t="s">
        <v>146</v>
      </c>
      <c r="X17" s="173">
        <v>0</v>
      </c>
      <c r="Y17" s="224">
        <v>0</v>
      </c>
      <c r="Z17" s="173">
        <v>1195</v>
      </c>
      <c r="AA17" s="173">
        <v>0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33405966</v>
      </c>
      <c r="AH17" s="58">
        <f t="shared" si="9"/>
        <v>920</v>
      </c>
      <c r="AI17" s="59">
        <f t="shared" si="8"/>
        <v>171.03550845882137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7382295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15</v>
      </c>
      <c r="E18" s="47">
        <f t="shared" si="2"/>
        <v>10.563380281690142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139</v>
      </c>
      <c r="P18" s="52">
        <v>143</v>
      </c>
      <c r="Q18" s="52">
        <v>18891599</v>
      </c>
      <c r="R18" s="53">
        <f t="shared" si="5"/>
        <v>5558</v>
      </c>
      <c r="S18" s="54">
        <f t="shared" si="6"/>
        <v>133.392</v>
      </c>
      <c r="T18" s="54">
        <f t="shared" si="7"/>
        <v>5.5579999999999998</v>
      </c>
      <c r="U18" s="217">
        <v>9.5</v>
      </c>
      <c r="V18" s="55">
        <f t="shared" si="0"/>
        <v>9.5</v>
      </c>
      <c r="W18" s="229" t="s">
        <v>146</v>
      </c>
      <c r="X18" s="173">
        <v>0</v>
      </c>
      <c r="Y18" s="224">
        <v>0</v>
      </c>
      <c r="Z18" s="173">
        <v>1101</v>
      </c>
      <c r="AA18" s="173">
        <v>1185</v>
      </c>
      <c r="AB18" s="173">
        <v>1149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33407080</v>
      </c>
      <c r="AH18" s="58">
        <f t="shared" si="9"/>
        <v>1114</v>
      </c>
      <c r="AI18" s="59">
        <f t="shared" si="8"/>
        <v>200.43181000359843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7382295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11</v>
      </c>
      <c r="E19" s="47">
        <f t="shared" si="2"/>
        <v>7.746478873239437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144</v>
      </c>
      <c r="P19" s="52">
        <v>144</v>
      </c>
      <c r="Q19" s="52">
        <v>18897469</v>
      </c>
      <c r="R19" s="53">
        <f t="shared" si="5"/>
        <v>5870</v>
      </c>
      <c r="S19" s="54">
        <f t="shared" si="6"/>
        <v>140.88</v>
      </c>
      <c r="T19" s="54">
        <f t="shared" si="7"/>
        <v>5.87</v>
      </c>
      <c r="U19" s="217">
        <v>9.5</v>
      </c>
      <c r="V19" s="55">
        <f t="shared" si="0"/>
        <v>9.5</v>
      </c>
      <c r="W19" s="229" t="s">
        <v>146</v>
      </c>
      <c r="X19" s="173">
        <v>0</v>
      </c>
      <c r="Y19" s="224">
        <v>0</v>
      </c>
      <c r="Z19" s="173">
        <v>1180</v>
      </c>
      <c r="AA19" s="224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33408302</v>
      </c>
      <c r="AH19" s="58">
        <f t="shared" si="9"/>
        <v>1222</v>
      </c>
      <c r="AI19" s="59">
        <f t="shared" si="8"/>
        <v>208.17717206132878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7382295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9</v>
      </c>
      <c r="E20" s="47">
        <f t="shared" si="2"/>
        <v>6.3380281690140849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145</v>
      </c>
      <c r="P20" s="52">
        <v>146</v>
      </c>
      <c r="Q20" s="52">
        <v>18903358</v>
      </c>
      <c r="R20" s="53">
        <f t="shared" si="5"/>
        <v>5889</v>
      </c>
      <c r="S20" s="54">
        <f t="shared" si="6"/>
        <v>141.33600000000001</v>
      </c>
      <c r="T20" s="54">
        <f t="shared" si="7"/>
        <v>5.8890000000000002</v>
      </c>
      <c r="U20" s="217">
        <v>9.5</v>
      </c>
      <c r="V20" s="217">
        <f t="shared" si="0"/>
        <v>9.5</v>
      </c>
      <c r="W20" s="229" t="s">
        <v>146</v>
      </c>
      <c r="X20" s="173">
        <v>0</v>
      </c>
      <c r="Y20" s="224">
        <v>0</v>
      </c>
      <c r="Z20" s="173">
        <v>1195</v>
      </c>
      <c r="AA20" s="224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33409560</v>
      </c>
      <c r="AH20" s="58">
        <f t="shared" si="9"/>
        <v>1258</v>
      </c>
      <c r="AI20" s="59">
        <f t="shared" si="8"/>
        <v>213.61861096960433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7382295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9</v>
      </c>
      <c r="E21" s="47">
        <f t="shared" si="2"/>
        <v>6.3380281690140849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141</v>
      </c>
      <c r="P21" s="52">
        <v>148</v>
      </c>
      <c r="Q21" s="52">
        <v>18909691</v>
      </c>
      <c r="R21" s="53">
        <f>Q21-Q20</f>
        <v>6333</v>
      </c>
      <c r="S21" s="54">
        <f t="shared" si="6"/>
        <v>151.99199999999999</v>
      </c>
      <c r="T21" s="54">
        <f t="shared" si="7"/>
        <v>6.3330000000000002</v>
      </c>
      <c r="U21" s="55">
        <v>9</v>
      </c>
      <c r="V21" s="217">
        <f t="shared" si="0"/>
        <v>9</v>
      </c>
      <c r="W21" s="229" t="s">
        <v>147</v>
      </c>
      <c r="X21" s="173">
        <v>0</v>
      </c>
      <c r="Y21" s="173">
        <v>1085</v>
      </c>
      <c r="Z21" s="173">
        <v>1195</v>
      </c>
      <c r="AA21" s="224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33410956</v>
      </c>
      <c r="AH21" s="58">
        <f t="shared" si="9"/>
        <v>1396</v>
      </c>
      <c r="AI21" s="59">
        <f t="shared" si="8"/>
        <v>220.43265435022894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7382295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12</v>
      </c>
      <c r="E22" s="47">
        <f t="shared" si="2"/>
        <v>8.4507042253521139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138</v>
      </c>
      <c r="P22" s="52">
        <v>145</v>
      </c>
      <c r="Q22" s="52">
        <v>18915564</v>
      </c>
      <c r="R22" s="53">
        <f t="shared" si="5"/>
        <v>5873</v>
      </c>
      <c r="S22" s="54">
        <f t="shared" si="6"/>
        <v>140.952</v>
      </c>
      <c r="T22" s="54">
        <f t="shared" si="7"/>
        <v>5.8730000000000002</v>
      </c>
      <c r="U22" s="55">
        <v>8.8000000000000007</v>
      </c>
      <c r="V22" s="55">
        <f t="shared" si="0"/>
        <v>8.8000000000000007</v>
      </c>
      <c r="W22" s="229" t="s">
        <v>147</v>
      </c>
      <c r="X22" s="173">
        <v>0</v>
      </c>
      <c r="Y22" s="173">
        <v>1021</v>
      </c>
      <c r="Z22" s="173">
        <v>1155</v>
      </c>
      <c r="AA22" s="224">
        <v>1185</v>
      </c>
      <c r="AB22" s="173">
        <v>1159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33412240</v>
      </c>
      <c r="AH22" s="58">
        <f t="shared" si="9"/>
        <v>1284</v>
      </c>
      <c r="AI22" s="59">
        <f t="shared" si="8"/>
        <v>218.62761791248084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7382295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10</v>
      </c>
      <c r="E23" s="47">
        <f t="shared" si="2"/>
        <v>7.042253521126761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131</v>
      </c>
      <c r="P23" s="52">
        <v>138</v>
      </c>
      <c r="Q23" s="52">
        <v>18921507</v>
      </c>
      <c r="R23" s="53">
        <f t="shared" si="5"/>
        <v>5943</v>
      </c>
      <c r="S23" s="54">
        <f t="shared" si="6"/>
        <v>142.63200000000001</v>
      </c>
      <c r="T23" s="54">
        <f t="shared" si="7"/>
        <v>5.9429999999999996</v>
      </c>
      <c r="U23" s="55">
        <v>8.3000000000000007</v>
      </c>
      <c r="V23" s="55">
        <f t="shared" si="0"/>
        <v>8.3000000000000007</v>
      </c>
      <c r="W23" s="229" t="s">
        <v>147</v>
      </c>
      <c r="X23" s="173">
        <v>0</v>
      </c>
      <c r="Y23" s="173">
        <v>1036</v>
      </c>
      <c r="Z23" s="173">
        <v>1145</v>
      </c>
      <c r="AA23" s="224">
        <v>1185</v>
      </c>
      <c r="AB23" s="173">
        <v>1149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33413522</v>
      </c>
      <c r="AH23" s="58">
        <f t="shared" si="9"/>
        <v>1282</v>
      </c>
      <c r="AI23" s="59">
        <f t="shared" si="8"/>
        <v>215.71596836614506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7382295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216">
        <v>10</v>
      </c>
      <c r="E24" s="47">
        <f t="shared" si="2"/>
        <v>7.042253521126761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132</v>
      </c>
      <c r="P24" s="52">
        <v>142</v>
      </c>
      <c r="Q24" s="52">
        <v>18927264</v>
      </c>
      <c r="R24" s="53">
        <f t="shared" si="5"/>
        <v>5757</v>
      </c>
      <c r="S24" s="54">
        <f t="shared" si="6"/>
        <v>138.16800000000001</v>
      </c>
      <c r="T24" s="54">
        <f t="shared" si="7"/>
        <v>5.7569999999999997</v>
      </c>
      <c r="U24" s="55">
        <v>7.8</v>
      </c>
      <c r="V24" s="55">
        <f t="shared" si="0"/>
        <v>7.8</v>
      </c>
      <c r="W24" s="229" t="s">
        <v>147</v>
      </c>
      <c r="X24" s="173">
        <v>0</v>
      </c>
      <c r="Y24" s="173">
        <v>1020</v>
      </c>
      <c r="Z24" s="224">
        <v>1145</v>
      </c>
      <c r="AA24" s="224">
        <v>1185</v>
      </c>
      <c r="AB24" s="224">
        <v>1149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33414760</v>
      </c>
      <c r="AH24" s="58">
        <f t="shared" si="9"/>
        <v>1238</v>
      </c>
      <c r="AI24" s="59">
        <f t="shared" si="8"/>
        <v>215.04255688726769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7382295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216">
        <v>10</v>
      </c>
      <c r="E25" s="47">
        <f t="shared" si="2"/>
        <v>7.042253521126761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133</v>
      </c>
      <c r="P25" s="52">
        <v>140</v>
      </c>
      <c r="Q25" s="52">
        <v>18933051</v>
      </c>
      <c r="R25" s="53">
        <f t="shared" si="5"/>
        <v>5787</v>
      </c>
      <c r="S25" s="54">
        <f t="shared" si="6"/>
        <v>138.88800000000001</v>
      </c>
      <c r="T25" s="54">
        <f t="shared" si="7"/>
        <v>5.7869999999999999</v>
      </c>
      <c r="U25" s="55">
        <v>7.5</v>
      </c>
      <c r="V25" s="55">
        <f t="shared" si="0"/>
        <v>7.5</v>
      </c>
      <c r="W25" s="229" t="s">
        <v>147</v>
      </c>
      <c r="X25" s="173">
        <v>0</v>
      </c>
      <c r="Y25" s="173">
        <v>995</v>
      </c>
      <c r="Z25" s="224">
        <v>1145</v>
      </c>
      <c r="AA25" s="224">
        <v>1185</v>
      </c>
      <c r="AB25" s="224">
        <v>1149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33416018</v>
      </c>
      <c r="AH25" s="58">
        <f t="shared" si="9"/>
        <v>1258</v>
      </c>
      <c r="AI25" s="59">
        <f t="shared" si="8"/>
        <v>217.38379125626403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7382295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4</v>
      </c>
      <c r="E26" s="47">
        <f t="shared" si="2"/>
        <v>2.8169014084507045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134</v>
      </c>
      <c r="P26" s="52">
        <v>135</v>
      </c>
      <c r="Q26" s="52">
        <v>18938872</v>
      </c>
      <c r="R26" s="53">
        <f t="shared" si="5"/>
        <v>5821</v>
      </c>
      <c r="S26" s="54">
        <f t="shared" si="6"/>
        <v>139.70400000000001</v>
      </c>
      <c r="T26" s="54">
        <f t="shared" si="7"/>
        <v>5.8209999999999997</v>
      </c>
      <c r="U26" s="55">
        <v>7.2</v>
      </c>
      <c r="V26" s="55">
        <f t="shared" si="0"/>
        <v>7.2</v>
      </c>
      <c r="W26" s="229" t="s">
        <v>147</v>
      </c>
      <c r="X26" s="173">
        <v>0</v>
      </c>
      <c r="Y26" s="173">
        <v>1009</v>
      </c>
      <c r="Z26" s="224">
        <v>1145</v>
      </c>
      <c r="AA26" s="224">
        <v>1185</v>
      </c>
      <c r="AB26" s="224">
        <v>1148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33417270</v>
      </c>
      <c r="AH26" s="58">
        <f t="shared" si="9"/>
        <v>1252</v>
      </c>
      <c r="AI26" s="59">
        <f t="shared" si="8"/>
        <v>215.08331901735099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7382295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8</v>
      </c>
      <c r="E27" s="47">
        <f t="shared" si="2"/>
        <v>5.6338028169014089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131</v>
      </c>
      <c r="P27" s="52">
        <v>136</v>
      </c>
      <c r="Q27" s="52">
        <v>18944680</v>
      </c>
      <c r="R27" s="53">
        <f t="shared" si="5"/>
        <v>5808</v>
      </c>
      <c r="S27" s="54">
        <f t="shared" si="6"/>
        <v>139.392</v>
      </c>
      <c r="T27" s="54">
        <f t="shared" si="7"/>
        <v>5.8079999999999998</v>
      </c>
      <c r="U27" s="55">
        <v>6.7</v>
      </c>
      <c r="V27" s="55">
        <f t="shared" si="0"/>
        <v>6.7</v>
      </c>
      <c r="W27" s="229" t="s">
        <v>147</v>
      </c>
      <c r="X27" s="173">
        <v>0</v>
      </c>
      <c r="Y27" s="173">
        <v>1035</v>
      </c>
      <c r="Z27" s="173">
        <v>1164</v>
      </c>
      <c r="AA27" s="224">
        <v>1185</v>
      </c>
      <c r="AB27" s="173">
        <v>1169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33418546</v>
      </c>
      <c r="AH27" s="58">
        <f t="shared" si="9"/>
        <v>1276</v>
      </c>
      <c r="AI27" s="59">
        <f t="shared" si="8"/>
        <v>219.69696969696972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7382295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216">
        <v>8</v>
      </c>
      <c r="E28" s="47">
        <f t="shared" si="2"/>
        <v>5.6338028169014089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127</v>
      </c>
      <c r="P28" s="52">
        <v>131</v>
      </c>
      <c r="Q28" s="52">
        <v>18950270</v>
      </c>
      <c r="R28" s="53">
        <f t="shared" si="5"/>
        <v>5590</v>
      </c>
      <c r="S28" s="54">
        <f t="shared" si="6"/>
        <v>134.16</v>
      </c>
      <c r="T28" s="54">
        <f t="shared" si="7"/>
        <v>5.59</v>
      </c>
      <c r="U28" s="55">
        <v>6.4</v>
      </c>
      <c r="V28" s="55">
        <f t="shared" si="0"/>
        <v>6.4</v>
      </c>
      <c r="W28" s="229" t="s">
        <v>147</v>
      </c>
      <c r="X28" s="173">
        <v>0</v>
      </c>
      <c r="Y28" s="173">
        <v>999</v>
      </c>
      <c r="Z28" s="173">
        <v>1125</v>
      </c>
      <c r="AA28" s="224">
        <v>1185</v>
      </c>
      <c r="AB28" s="173">
        <v>1129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33419742</v>
      </c>
      <c r="AH28" s="58">
        <f t="shared" si="9"/>
        <v>1196</v>
      </c>
      <c r="AI28" s="59">
        <f t="shared" si="8"/>
        <v>213.95348837209303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7382295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12</v>
      </c>
      <c r="E29" s="47">
        <f t="shared" si="2"/>
        <v>8.4507042253521139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115</v>
      </c>
      <c r="P29" s="52">
        <v>132</v>
      </c>
      <c r="Q29" s="52">
        <v>18955785</v>
      </c>
      <c r="R29" s="53">
        <f t="shared" si="5"/>
        <v>5515</v>
      </c>
      <c r="S29" s="54">
        <f t="shared" si="6"/>
        <v>132.36000000000001</v>
      </c>
      <c r="T29" s="54">
        <f t="shared" si="7"/>
        <v>5.5149999999999997</v>
      </c>
      <c r="U29" s="55">
        <v>5.6</v>
      </c>
      <c r="V29" s="55">
        <f t="shared" si="0"/>
        <v>5.6</v>
      </c>
      <c r="W29" s="229" t="s">
        <v>149</v>
      </c>
      <c r="X29" s="173">
        <v>0</v>
      </c>
      <c r="Y29" s="173">
        <v>1105</v>
      </c>
      <c r="Z29" s="173">
        <v>1196</v>
      </c>
      <c r="AA29" s="173">
        <v>0</v>
      </c>
      <c r="AB29" s="173">
        <v>1199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33420846</v>
      </c>
      <c r="AH29" s="58">
        <f t="shared" si="9"/>
        <v>1104</v>
      </c>
      <c r="AI29" s="59">
        <f t="shared" si="8"/>
        <v>200.18132366273801</v>
      </c>
      <c r="AJ29" s="170">
        <v>0</v>
      </c>
      <c r="AK29" s="219">
        <v>1</v>
      </c>
      <c r="AL29" s="219">
        <v>1</v>
      </c>
      <c r="AM29" s="170">
        <v>0</v>
      </c>
      <c r="AN29" s="219">
        <v>1</v>
      </c>
      <c r="AO29" s="219">
        <v>0</v>
      </c>
      <c r="AP29" s="224">
        <v>7382295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12</v>
      </c>
      <c r="E30" s="47">
        <f t="shared" si="2"/>
        <v>8.4507042253521139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120</v>
      </c>
      <c r="P30" s="52">
        <v>128</v>
      </c>
      <c r="Q30" s="52">
        <v>18961320</v>
      </c>
      <c r="R30" s="53">
        <f t="shared" si="5"/>
        <v>5535</v>
      </c>
      <c r="S30" s="54">
        <f t="shared" si="6"/>
        <v>132.84</v>
      </c>
      <c r="T30" s="54">
        <f t="shared" si="7"/>
        <v>5.5350000000000001</v>
      </c>
      <c r="U30" s="55">
        <v>5.0999999999999996</v>
      </c>
      <c r="V30" s="55">
        <f t="shared" si="0"/>
        <v>5.0999999999999996</v>
      </c>
      <c r="W30" s="229" t="s">
        <v>149</v>
      </c>
      <c r="X30" s="173">
        <v>0</v>
      </c>
      <c r="Y30" s="173">
        <v>1016</v>
      </c>
      <c r="Z30" s="173">
        <v>1197</v>
      </c>
      <c r="AA30" s="224">
        <v>0</v>
      </c>
      <c r="AB30" s="173">
        <v>1199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33421922</v>
      </c>
      <c r="AH30" s="58">
        <f t="shared" si="9"/>
        <v>1076</v>
      </c>
      <c r="AI30" s="59">
        <f t="shared" si="8"/>
        <v>194.39927732610658</v>
      </c>
      <c r="AJ30" s="170">
        <v>0</v>
      </c>
      <c r="AK30" s="219">
        <v>1</v>
      </c>
      <c r="AL30" s="219">
        <v>1</v>
      </c>
      <c r="AM30" s="219">
        <v>0</v>
      </c>
      <c r="AN30" s="219">
        <v>1</v>
      </c>
      <c r="AO30" s="219">
        <v>0</v>
      </c>
      <c r="AP30" s="224">
        <v>7382295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14</v>
      </c>
      <c r="E31" s="47">
        <f t="shared" si="2"/>
        <v>9.8591549295774659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120</v>
      </c>
      <c r="P31" s="52">
        <v>122</v>
      </c>
      <c r="Q31" s="52">
        <v>18966395</v>
      </c>
      <c r="R31" s="53">
        <f t="shared" si="5"/>
        <v>5075</v>
      </c>
      <c r="S31" s="54">
        <f t="shared" si="6"/>
        <v>121.8</v>
      </c>
      <c r="T31" s="54">
        <f t="shared" si="7"/>
        <v>5.0750000000000002</v>
      </c>
      <c r="U31" s="55">
        <v>4.7</v>
      </c>
      <c r="V31" s="55">
        <f t="shared" si="0"/>
        <v>4.7</v>
      </c>
      <c r="W31" s="229" t="s">
        <v>149</v>
      </c>
      <c r="X31" s="173">
        <v>0</v>
      </c>
      <c r="Y31" s="173">
        <v>1001</v>
      </c>
      <c r="Z31" s="173">
        <v>1176</v>
      </c>
      <c r="AA31" s="224">
        <v>0</v>
      </c>
      <c r="AB31" s="173">
        <v>1181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33422900</v>
      </c>
      <c r="AH31" s="58">
        <f t="shared" si="9"/>
        <v>978</v>
      </c>
      <c r="AI31" s="59">
        <f t="shared" si="8"/>
        <v>192.70935960591132</v>
      </c>
      <c r="AJ31" s="170">
        <v>0</v>
      </c>
      <c r="AK31" s="219">
        <v>1</v>
      </c>
      <c r="AL31" s="219">
        <v>1</v>
      </c>
      <c r="AM31" s="219">
        <v>0</v>
      </c>
      <c r="AN31" s="219">
        <v>1</v>
      </c>
      <c r="AO31" s="219">
        <v>0</v>
      </c>
      <c r="AP31" s="224">
        <v>7382295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19</v>
      </c>
      <c r="E32" s="47">
        <f t="shared" si="2"/>
        <v>13.380281690140846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111</v>
      </c>
      <c r="P32" s="52">
        <v>118</v>
      </c>
      <c r="Q32" s="52">
        <v>18971360</v>
      </c>
      <c r="R32" s="53">
        <f>Q32-Q31</f>
        <v>4965</v>
      </c>
      <c r="S32" s="54">
        <f t="shared" si="6"/>
        <v>119.16</v>
      </c>
      <c r="T32" s="54">
        <f t="shared" si="7"/>
        <v>4.9649999999999999</v>
      </c>
      <c r="U32" s="55">
        <v>3.9</v>
      </c>
      <c r="V32" s="55">
        <f t="shared" si="0"/>
        <v>3.9</v>
      </c>
      <c r="W32" s="229" t="s">
        <v>149</v>
      </c>
      <c r="X32" s="173">
        <v>0</v>
      </c>
      <c r="Y32" s="173">
        <v>1021</v>
      </c>
      <c r="Z32" s="173">
        <v>1126</v>
      </c>
      <c r="AA32" s="224">
        <v>0</v>
      </c>
      <c r="AB32" s="173">
        <v>1129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33423802</v>
      </c>
      <c r="AH32" s="58">
        <f t="shared" si="9"/>
        <v>902</v>
      </c>
      <c r="AI32" s="59">
        <f t="shared" si="8"/>
        <v>181.67170191339378</v>
      </c>
      <c r="AJ32" s="170">
        <v>0</v>
      </c>
      <c r="AK32" s="219">
        <v>1</v>
      </c>
      <c r="AL32" s="219">
        <v>1</v>
      </c>
      <c r="AM32" s="219">
        <v>0</v>
      </c>
      <c r="AN32" s="219">
        <v>1</v>
      </c>
      <c r="AO32" s="219">
        <v>0</v>
      </c>
      <c r="AP32" s="224">
        <v>7382295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17</v>
      </c>
      <c r="E33" s="47">
        <f t="shared" si="2"/>
        <v>11.971830985915494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119</v>
      </c>
      <c r="P33" s="52">
        <v>109</v>
      </c>
      <c r="Q33" s="52">
        <v>18975296</v>
      </c>
      <c r="R33" s="53">
        <f t="shared" si="5"/>
        <v>3936</v>
      </c>
      <c r="S33" s="54">
        <f t="shared" si="6"/>
        <v>94.463999999999999</v>
      </c>
      <c r="T33" s="54">
        <f t="shared" si="7"/>
        <v>3.9359999999999999</v>
      </c>
      <c r="U33" s="55">
        <v>4.2</v>
      </c>
      <c r="V33" s="55">
        <f t="shared" si="0"/>
        <v>4.2</v>
      </c>
      <c r="W33" s="174" t="s">
        <v>130</v>
      </c>
      <c r="X33" s="173">
        <v>0</v>
      </c>
      <c r="Y33" s="173">
        <v>0</v>
      </c>
      <c r="Z33" s="173">
        <v>1100</v>
      </c>
      <c r="AA33" s="224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33424522</v>
      </c>
      <c r="AH33" s="58">
        <f t="shared" si="9"/>
        <v>720</v>
      </c>
      <c r="AI33" s="59">
        <f t="shared" si="8"/>
        <v>182.92682926829269</v>
      </c>
      <c r="AJ33" s="170">
        <v>0</v>
      </c>
      <c r="AK33" s="170">
        <v>0</v>
      </c>
      <c r="AL33" s="219">
        <v>1</v>
      </c>
      <c r="AM33" s="219">
        <v>0</v>
      </c>
      <c r="AN33" s="219">
        <v>1</v>
      </c>
      <c r="AO33" s="170">
        <v>0.35</v>
      </c>
      <c r="AP33" s="173">
        <v>7382933</v>
      </c>
      <c r="AQ33" s="173">
        <f t="shared" si="1"/>
        <v>638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16</v>
      </c>
      <c r="E34" s="47">
        <f t="shared" si="2"/>
        <v>11.267605633802818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118</v>
      </c>
      <c r="P34" s="52">
        <v>101</v>
      </c>
      <c r="Q34" s="52">
        <v>18979223</v>
      </c>
      <c r="R34" s="53">
        <f t="shared" si="5"/>
        <v>3927</v>
      </c>
      <c r="S34" s="54">
        <f t="shared" si="6"/>
        <v>94.248000000000005</v>
      </c>
      <c r="T34" s="54">
        <f t="shared" si="7"/>
        <v>3.927</v>
      </c>
      <c r="U34" s="55">
        <v>5.8</v>
      </c>
      <c r="V34" s="55">
        <f t="shared" si="0"/>
        <v>5.8</v>
      </c>
      <c r="W34" s="174" t="s">
        <v>130</v>
      </c>
      <c r="X34" s="173">
        <v>0</v>
      </c>
      <c r="Y34" s="173">
        <v>0</v>
      </c>
      <c r="Z34" s="173">
        <v>1053</v>
      </c>
      <c r="AA34" s="224">
        <v>0</v>
      </c>
      <c r="AB34" s="173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33425202</v>
      </c>
      <c r="AH34" s="58">
        <f t="shared" si="9"/>
        <v>680</v>
      </c>
      <c r="AI34" s="59">
        <f t="shared" si="8"/>
        <v>173.16017316017314</v>
      </c>
      <c r="AJ34" s="170">
        <v>0</v>
      </c>
      <c r="AK34" s="170">
        <v>0</v>
      </c>
      <c r="AL34" s="219">
        <v>1</v>
      </c>
      <c r="AM34" s="219">
        <v>0</v>
      </c>
      <c r="AN34" s="219">
        <v>1</v>
      </c>
      <c r="AO34" s="170">
        <v>0.35</v>
      </c>
      <c r="AP34" s="173">
        <v>7383848</v>
      </c>
      <c r="AQ34" s="173">
        <f t="shared" si="1"/>
        <v>915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121.79166666666667</v>
      </c>
      <c r="Q35" s="80">
        <f>Q34-Q10</f>
        <v>121029</v>
      </c>
      <c r="R35" s="81">
        <f>SUM(R11:R34)</f>
        <v>121029</v>
      </c>
      <c r="S35" s="82">
        <f>AVERAGE(S11:S34)</f>
        <v>121.02900000000001</v>
      </c>
      <c r="T35" s="82">
        <f>SUM(T11:T34)</f>
        <v>121.02900000000001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23437</v>
      </c>
      <c r="AH35" s="88">
        <f>SUM(AH11:AH34)</f>
        <v>23437</v>
      </c>
      <c r="AI35" s="89">
        <f>$AH$35/$T35</f>
        <v>193.64780341901525</v>
      </c>
      <c r="AJ35" s="86"/>
      <c r="AK35" s="90"/>
      <c r="AL35" s="90"/>
      <c r="AM35" s="90"/>
      <c r="AN35" s="91"/>
      <c r="AO35" s="92"/>
      <c r="AP35" s="93">
        <f>AP34-AP10</f>
        <v>6542</v>
      </c>
      <c r="AQ35" s="94">
        <f>SUM(AQ11:AQ34)</f>
        <v>6542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252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297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8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9" t="s">
        <v>198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299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s="238" customFormat="1" x14ac:dyDescent="0.25">
      <c r="B47" s="237" t="s">
        <v>302</v>
      </c>
      <c r="C47" s="230"/>
      <c r="D47" s="230"/>
      <c r="E47" s="230"/>
      <c r="F47" s="230"/>
      <c r="G47" s="230"/>
      <c r="H47" s="230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4"/>
      <c r="T47" s="233"/>
      <c r="U47" s="233"/>
      <c r="V47" s="233"/>
      <c r="W47" s="226"/>
      <c r="X47" s="226"/>
      <c r="Y47" s="226"/>
      <c r="Z47" s="226"/>
      <c r="AA47" s="226"/>
      <c r="AB47" s="226"/>
      <c r="AC47" s="226"/>
      <c r="AD47" s="226"/>
      <c r="AE47" s="226"/>
      <c r="AM47" s="227"/>
      <c r="AN47" s="227"/>
      <c r="AO47" s="227"/>
      <c r="AP47" s="227"/>
      <c r="AQ47" s="227"/>
      <c r="AR47" s="227"/>
      <c r="AS47" s="228"/>
      <c r="AT47" s="222"/>
      <c r="AU47" s="222"/>
      <c r="AV47" s="225"/>
    </row>
    <row r="48" spans="2:51" x14ac:dyDescent="0.25">
      <c r="B48" s="184" t="s">
        <v>300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s="238" customFormat="1" x14ac:dyDescent="0.25">
      <c r="B49" s="237" t="s">
        <v>303</v>
      </c>
      <c r="C49" s="230"/>
      <c r="D49" s="230"/>
      <c r="E49" s="230"/>
      <c r="F49" s="230"/>
      <c r="G49" s="230"/>
      <c r="H49" s="230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4"/>
      <c r="T49" s="233"/>
      <c r="U49" s="233"/>
      <c r="V49" s="233"/>
      <c r="W49" s="226"/>
      <c r="X49" s="226"/>
      <c r="Y49" s="226"/>
      <c r="Z49" s="226"/>
      <c r="AA49" s="226"/>
      <c r="AB49" s="226"/>
      <c r="AC49" s="226"/>
      <c r="AD49" s="226"/>
      <c r="AE49" s="226"/>
      <c r="AM49" s="227"/>
      <c r="AN49" s="227"/>
      <c r="AO49" s="227"/>
      <c r="AP49" s="227"/>
      <c r="AQ49" s="227"/>
      <c r="AR49" s="227"/>
      <c r="AS49" s="228"/>
      <c r="AT49" s="222"/>
      <c r="AU49" s="222"/>
      <c r="AV49" s="225"/>
    </row>
    <row r="50" spans="2:51" x14ac:dyDescent="0.25">
      <c r="B50" s="188" t="s">
        <v>301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5" t="s">
        <v>133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s="238" customFormat="1" x14ac:dyDescent="0.25">
      <c r="B53" s="232" t="s">
        <v>151</v>
      </c>
      <c r="C53" s="230"/>
      <c r="D53" s="230"/>
      <c r="E53" s="230"/>
      <c r="F53" s="230"/>
      <c r="G53" s="230"/>
      <c r="H53" s="230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4"/>
      <c r="T53" s="233"/>
      <c r="U53" s="233"/>
      <c r="V53" s="233"/>
      <c r="W53" s="226"/>
      <c r="X53" s="226"/>
      <c r="Y53" s="226"/>
      <c r="Z53" s="226"/>
      <c r="AA53" s="226"/>
      <c r="AB53" s="226"/>
      <c r="AC53" s="226"/>
      <c r="AD53" s="226"/>
      <c r="AE53" s="226"/>
      <c r="AM53" s="227"/>
      <c r="AN53" s="227"/>
      <c r="AO53" s="227"/>
      <c r="AP53" s="227"/>
      <c r="AQ53" s="227"/>
      <c r="AR53" s="227"/>
      <c r="AS53" s="228"/>
      <c r="AT53" s="222"/>
      <c r="AU53" s="222"/>
      <c r="AV53" s="225"/>
    </row>
    <row r="54" spans="2:51" x14ac:dyDescent="0.25">
      <c r="B54" s="235" t="s">
        <v>134</v>
      </c>
      <c r="C54" s="190"/>
      <c r="D54" s="190"/>
      <c r="E54" s="190"/>
      <c r="F54" s="190"/>
      <c r="G54" s="190"/>
      <c r="H54" s="19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5" t="s">
        <v>152</v>
      </c>
      <c r="C55" s="230"/>
      <c r="D55" s="230"/>
      <c r="E55" s="230"/>
      <c r="F55" s="230"/>
      <c r="G55" s="230"/>
      <c r="H55" s="230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25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7" t="s">
        <v>304</v>
      </c>
      <c r="C56" s="235"/>
      <c r="D56" s="230"/>
      <c r="E56" s="221"/>
      <c r="F56" s="230"/>
      <c r="G56" s="230"/>
      <c r="H56" s="23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3"/>
      <c r="U56" s="123"/>
      <c r="V56" s="12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91" t="s">
        <v>127</v>
      </c>
      <c r="C57" s="232"/>
      <c r="D57" s="230"/>
      <c r="E57" s="221"/>
      <c r="F57" s="230"/>
      <c r="G57" s="230"/>
      <c r="H57" s="23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25"/>
      <c r="V57" s="12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6" t="s">
        <v>153</v>
      </c>
      <c r="C58" s="232"/>
      <c r="D58" s="230"/>
      <c r="E58" s="230"/>
      <c r="F58" s="230"/>
      <c r="G58" s="230"/>
      <c r="H58" s="23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6" t="s">
        <v>128</v>
      </c>
      <c r="C59" s="186"/>
      <c r="D59" s="230"/>
      <c r="E59" s="230"/>
      <c r="F59" s="230"/>
      <c r="G59" s="230"/>
      <c r="H59" s="23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236"/>
      <c r="C60" s="184"/>
      <c r="D60" s="190"/>
      <c r="E60" s="190"/>
      <c r="F60" s="232"/>
      <c r="G60" s="190"/>
      <c r="H60" s="19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4"/>
      <c r="D61" s="190"/>
      <c r="E61" s="171"/>
      <c r="F61" s="237"/>
      <c r="G61" s="190"/>
      <c r="H61" s="190"/>
      <c r="I61" s="190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25"/>
      <c r="U61" s="105"/>
      <c r="V61" s="105"/>
      <c r="W61" s="113"/>
      <c r="X61" s="113"/>
      <c r="Y61" s="113"/>
      <c r="Z61" s="19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4"/>
      <c r="D62" s="190"/>
      <c r="E62" s="190"/>
      <c r="F62" s="235"/>
      <c r="G62" s="190"/>
      <c r="H62" s="190"/>
      <c r="I62" s="171"/>
      <c r="J62" s="192"/>
      <c r="K62" s="192"/>
      <c r="L62" s="192"/>
      <c r="M62" s="192"/>
      <c r="N62" s="192"/>
      <c r="O62" s="192"/>
      <c r="P62" s="192"/>
      <c r="Q62" s="192"/>
      <c r="R62" s="192"/>
      <c r="S62" s="193"/>
      <c r="T62" s="193"/>
      <c r="U62" s="193"/>
      <c r="V62" s="193"/>
      <c r="W62" s="193"/>
      <c r="X62" s="193"/>
      <c r="Y62" s="193"/>
      <c r="Z62" s="106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12"/>
      <c r="AW62" s="183"/>
      <c r="AX62" s="183"/>
      <c r="AY62" s="183"/>
    </row>
    <row r="63" spans="2:51" x14ac:dyDescent="0.25">
      <c r="B63" s="185"/>
      <c r="C63" s="186"/>
      <c r="D63" s="190"/>
      <c r="E63" s="190"/>
      <c r="F63" s="191"/>
      <c r="G63" s="190"/>
      <c r="H63" s="190"/>
      <c r="I63" s="171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06"/>
      <c r="X63" s="106"/>
      <c r="Y63" s="106"/>
      <c r="Z63" s="113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12"/>
      <c r="AW63" s="183"/>
      <c r="AX63" s="183"/>
      <c r="AY63" s="183"/>
    </row>
    <row r="64" spans="2:51" x14ac:dyDescent="0.25">
      <c r="B64" s="185"/>
      <c r="C64" s="186"/>
      <c r="D64" s="171"/>
      <c r="E64" s="190"/>
      <c r="F64" s="236"/>
      <c r="G64" s="190"/>
      <c r="H64" s="190"/>
      <c r="I64" s="190"/>
      <c r="J64" s="193"/>
      <c r="K64" s="193"/>
      <c r="L64" s="193"/>
      <c r="M64" s="193"/>
      <c r="N64" s="193"/>
      <c r="O64" s="193"/>
      <c r="P64" s="193"/>
      <c r="Q64" s="193"/>
      <c r="R64" s="193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71"/>
      <c r="E65" s="190"/>
      <c r="F65" s="236"/>
      <c r="G65" s="190"/>
      <c r="H65" s="190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8"/>
      <c r="D66" s="190"/>
      <c r="E66" s="171"/>
      <c r="F66" s="236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/>
      <c r="C67" s="184"/>
      <c r="D67" s="190"/>
      <c r="E67" s="171"/>
      <c r="F67" s="236"/>
      <c r="G67" s="171"/>
      <c r="H67" s="171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185"/>
      <c r="C68" s="184"/>
      <c r="D68" s="190"/>
      <c r="E68" s="190"/>
      <c r="F68" s="171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83"/>
      <c r="AX68" s="183"/>
      <c r="AY68" s="183"/>
    </row>
    <row r="69" spans="1:51" x14ac:dyDescent="0.25">
      <c r="B69" s="185"/>
      <c r="C69" s="193"/>
      <c r="D69" s="190"/>
      <c r="E69" s="190"/>
      <c r="F69" s="190"/>
      <c r="G69" s="190"/>
      <c r="H69" s="190"/>
      <c r="I69" s="193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B70" s="2"/>
      <c r="C70" s="188"/>
      <c r="D70" s="193"/>
      <c r="E70" s="190"/>
      <c r="F70" s="190"/>
      <c r="G70" s="190"/>
      <c r="H70" s="190"/>
      <c r="I70" s="190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25"/>
      <c r="U70" s="105"/>
      <c r="V70" s="105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83"/>
      <c r="AV70" s="112"/>
      <c r="AW70" s="183"/>
      <c r="AX70" s="183"/>
      <c r="AY70" s="183"/>
    </row>
    <row r="71" spans="1:51" x14ac:dyDescent="0.25">
      <c r="A71" s="238"/>
      <c r="B71" s="2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28"/>
      <c r="P71" s="109"/>
      <c r="R71" s="112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28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28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28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28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28"/>
      <c r="P76" s="109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28"/>
      <c r="P77" s="109"/>
      <c r="R77" s="106"/>
      <c r="AS77" s="183"/>
      <c r="AT77" s="183"/>
      <c r="AU77" s="183"/>
      <c r="AV77" s="183"/>
      <c r="AW77" s="183"/>
      <c r="AX77" s="183"/>
      <c r="AY77" s="183"/>
    </row>
    <row r="78" spans="1:51" x14ac:dyDescent="0.25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28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28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B80" s="238"/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R82" s="109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15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09"/>
      <c r="Q103" s="109"/>
      <c r="R103" s="109"/>
      <c r="S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Q105" s="109"/>
      <c r="R105" s="109"/>
      <c r="S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06" spans="15:51" x14ac:dyDescent="0.25">
      <c r="O106" s="17"/>
      <c r="P106" s="109"/>
      <c r="T106" s="109"/>
      <c r="U106" s="109"/>
      <c r="AS106" s="183"/>
      <c r="AT106" s="183"/>
      <c r="AU106" s="183"/>
      <c r="AV106" s="183"/>
      <c r="AW106" s="183"/>
      <c r="AX106" s="183"/>
      <c r="AY106" s="183"/>
    </row>
    <row r="118" spans="45:51" x14ac:dyDescent="0.25">
      <c r="AS118" s="183"/>
      <c r="AT118" s="183"/>
      <c r="AU118" s="183"/>
      <c r="AV118" s="183"/>
      <c r="AW118" s="183"/>
      <c r="AX118" s="183"/>
      <c r="AY118" s="183"/>
    </row>
  </sheetData>
  <protectedRanges>
    <protectedRange sqref="N62:R62 S64:T70 B70:B71 S58:T61 N65:R70 T43 T56:T57" name="Range2_12_5_1_1"/>
    <protectedRange sqref="N10 L10 L6 D6 D8 AD8 AF8 O8:U8 AJ8:AR8 AF10 AR11:AR34 L24:N31 G23:G34 N12:N23 N32:N34 N11:AG11 E23:E34 E11:G22 O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D69" name="Range2_1_1_1_1_1_9_2_1_1"/>
    <protectedRange sqref="Q10" name="Range1_17_1_1_1"/>
    <protectedRange sqref="AG10" name="Range1_18_1_1_1"/>
    <protectedRange sqref="C70" name="Range2_4_1_1_1"/>
    <protectedRange sqref="AS16:AS34" name="Range1_1_1_1"/>
    <protectedRange sqref="P3:U5" name="Range1_16_1_1_1_1"/>
    <protectedRange sqref="C68" name="Range2_1_3_1_1"/>
    <protectedRange sqref="H11:H34" name="Range1_1_1_1_1_1_1"/>
    <protectedRange sqref="J63:R64 D70 I68:I69 Z61:Z62 S62:Y63 AA62:AU63" name="Range2_2_1_10_1_1_1_2"/>
    <protectedRange sqref="C69" name="Range2_2_1_10_2_1_1_1"/>
    <protectedRange sqref="N58:R61 G68:H68 D66 F69 E68" name="Range2_12_1_6_1_1"/>
    <protectedRange sqref="D61:D62 I64:I66 I60:M61 G69:H70 G62:H64 E69:E70 F70 E62:E64 J58:M59" name="Range2_2_12_1_7_1_1"/>
    <protectedRange sqref="D67:D68" name="Range2_1_1_1_1_11_1_2_1_1"/>
    <protectedRange sqref="E65 G65:H65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E61 G61:H61" name="Range2_2_12_1_1_1_1_1"/>
    <protectedRange sqref="C61" name="Range2_1_4_2_1_1_1"/>
    <protectedRange sqref="C63:C64" name="Range2_5_1_1_1"/>
    <protectedRange sqref="E66:E67 F68 G66:H67 I62:I63" name="Range2_2_1_1_1_1"/>
    <protectedRange sqref="D64:D65" name="Range2_1_1_1_1_1_1_1_1"/>
    <protectedRange sqref="AS11:AS15" name="Range1_4_1_1_1_1"/>
    <protectedRange sqref="J11:J15 J26:J34" name="Range1_1_2_1_10_1_1_1_1"/>
    <protectedRange sqref="R77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48:T55" name="Range2_12_5_1_1_3"/>
    <protectedRange sqref="T45:T47" name="Range2_12_5_1_1_2_2"/>
    <protectedRange sqref="S45:S55" name="Range2_12_4_1_1_1_4_2_2_2"/>
    <protectedRange sqref="Q45:R55" name="Range2_12_1_6_1_1_1_2_3_2_1_1_3"/>
    <protectedRange sqref="N45:P55" name="Range2_12_1_2_3_1_1_1_2_3_2_1_1_3"/>
    <protectedRange sqref="K45:M55" name="Range2_2_12_1_4_3_1_1_1_3_3_2_1_1_3"/>
    <protectedRange sqref="J45:J55" name="Range2_2_12_1_4_3_1_1_1_3_2_1_2_2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T44" name="Range2_12_5_1_1_2_1_1"/>
    <protectedRange sqref="E45:H47" name="Range2_2_12_1_3_1_2_1_1_1_1_2_1_1_1_1_1_1"/>
    <protectedRange sqref="D45:D47" name="Range2_2_12_1_3_1_2_1_1_1_2_1_2_3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7" name="Range2_2_12_1_4_2_1_1_1_4_1_2_1_1_1_2_2_1"/>
    <protectedRange sqref="B67:B69" name="Range2_12_5_1_1_2"/>
    <protectedRange sqref="B66" name="Range2_12_5_1_1_2_1_4_1_1_1_2_1_1_1_1_1_1_1"/>
    <protectedRange sqref="G60:H60" name="Range2_2_12_1_1_1_1_1_1"/>
    <protectedRange sqref="D60:E60" name="Range2_2_12_1_7_1_1_2_1"/>
    <protectedRange sqref="C60" name="Range2_1_1_2_1_1_1"/>
    <protectedRange sqref="B64:B65 F67" name="Range2_12_5_1_1_2_1"/>
    <protectedRange sqref="B63 F66" name="Range2_12_5_1_1_2_1_2_1"/>
    <protectedRange sqref="B44:B47 B49 B56" name="Range2_12_5_1_1_1_2_2_1_1_1_1_1_1_1_1_1"/>
    <protectedRange sqref="B48" name="Range2_12_5_1_1_1_3_1_1_1_1_1_1_1_1_1_1"/>
    <protectedRange sqref="I54" name="Range2_2_12_1_7_1_1_2_2"/>
    <protectedRange sqref="I52:I53" name="Range2_2_12_1_4_3_1_1_1_3_3_1_1_3_1_1_1_1_1_1_2"/>
    <protectedRange sqref="E52:H53" name="Range2_2_12_1_3_1_2_1_1_1_1_2_1_1_1_1_1_1_2"/>
    <protectedRange sqref="D52:D53" name="Range2_2_12_1_3_1_2_1_1_1_2_1_2_3_1_1_1_1_1"/>
    <protectedRange sqref="G54:H54" name="Range2_2_12_1_3_1_2_1_1_1_2_1_1_1_1_1_1_2_1_1_1_1_1"/>
    <protectedRange sqref="D54:E54" name="Range2_2_12_1_3_1_2_1_1_1_2_1_1_1_1_3_1_1_1_1_1_2_1"/>
    <protectedRange sqref="F54" name="Range2_2_12_1_3_1_2_1_1_1_3_1_1_1_1_1_3_1_1_1_1_1_1_1"/>
    <protectedRange sqref="I56:I59" name="Range2_2_12_1_7_1_1_2_2_1"/>
    <protectedRange sqref="I55" name="Range2_2_12_1_4_3_1_1_1_3_3_1_1_3_1_1_1_1_1_1_2_1"/>
    <protectedRange sqref="F61" name="Range2_12_5_1_1_1_2_2_1_1_1_1_1_1_1_1_1_1"/>
    <protectedRange sqref="B62 F65" name="Range2_12_5_1_1_2_1_2_2"/>
    <protectedRange sqref="B61 F64" name="Range2_12_5_1_1_2_1_4_1_1_1_2_1_1_1_1_1_1_1_1_1_2"/>
    <protectedRange sqref="E59:H59" name="Range2_2_12_1_7_1_1_2"/>
    <protectedRange sqref="D59" name="Range2_1_1_1_1_1_9_1_1_1_1_1"/>
    <protectedRange sqref="C59" name="Range2_5_1_1_1_1"/>
    <protectedRange sqref="B60" name="Range2_12_5_1_1_2_1_2"/>
    <protectedRange sqref="F58:H58" name="Range2_2_12_1_1_1_1_1_1_1"/>
    <protectedRange sqref="D58:E58" name="Range2_2_12_1_7_1_1_2_1_1"/>
    <protectedRange sqref="C58" name="Range2_1_1_2_1_1_1_1"/>
    <protectedRange sqref="G57:H57" name="Range2_2_12_1_3_1_2_1_1_1_2_1_1_1_1_1_1_2_1_1_1_1_1_1_1_1_1"/>
    <protectedRange sqref="F57 G56:H56" name="Range2_2_12_1_3_3_1_1_1_2_1_1_1_1_1_1_1_1_1_1_1_1_1_1_1_1"/>
    <protectedRange sqref="F56" name="Range2_2_12_1_3_1_2_1_1_1_3_1_1_1_1_1_3_1_1_1_1_1_1_1_1_1"/>
    <protectedRange sqref="F55:H55" name="Range2_2_12_1_3_1_2_1_1_1_1_2_1_1_1_1_1_1_1_1_1_1_1"/>
    <protectedRange sqref="D57" name="Range2_2_12_1_7_1_1_2_1_1_1_1_1"/>
    <protectedRange sqref="E57" name="Range2_2_12_1_1_1_1_1_1_1_1_1_1_1"/>
    <protectedRange sqref="C57" name="Range2_1_4_2_1_1_1_1_1_1_1_1"/>
    <protectedRange sqref="D56:E56" name="Range2_2_12_1_3_1_2_1_1_1_3_1_1_1_1_1_1_1_2_1_1_1_1_1_1_1"/>
    <protectedRange sqref="D55:E55" name="Range2_2_12_1_3_1_2_1_1_1_2_1_1_1_1_3_1_1_1_1_1_1_1_1_1_1"/>
    <protectedRange sqref="B59" name="Range2_12_5_1_1_2_1_2_2_1_1"/>
    <protectedRange sqref="B58" name="Range2_12_5_1_1_2_1_4_1_1_1_2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03" priority="9" operator="containsText" text="N/A">
      <formula>NOT(ISERROR(SEARCH("N/A",X11)))</formula>
    </cfRule>
    <cfRule type="cellIs" dxfId="202" priority="27" operator="equal">
      <formula>0</formula>
    </cfRule>
  </conditionalFormatting>
  <conditionalFormatting sqref="X11:AE34">
    <cfRule type="cellIs" dxfId="201" priority="26" operator="greaterThanOrEqual">
      <formula>1185</formula>
    </cfRule>
  </conditionalFormatting>
  <conditionalFormatting sqref="X11:AE34">
    <cfRule type="cellIs" dxfId="200" priority="25" operator="between">
      <formula>0.1</formula>
      <formula>1184</formula>
    </cfRule>
  </conditionalFormatting>
  <conditionalFormatting sqref="X8 AJ11:AO11 AJ15:AL15 AJ12:AN14 AJ16:AJ34 AL16 AM15:AN16 AK17:AN22 AO12:AO22 AK23:AO23 AK24:AN29 AK30:AL32 AL32:AL34 AM30:AN34 AO24:AO32">
    <cfRule type="cellIs" dxfId="199" priority="24" operator="equal">
      <formula>0</formula>
    </cfRule>
  </conditionalFormatting>
  <conditionalFormatting sqref="X8 AJ11:AO11 AJ15:AL15 AJ12:AN14 AJ16:AJ34 AL16 AM15:AN16 AK17:AN22 AO12:AO22 AK23:AO23 AK24:AN29 AK30:AL32 AL32:AL34 AM30:AN34 AO24:AO32">
    <cfRule type="cellIs" dxfId="198" priority="23" operator="greaterThan">
      <formula>1179</formula>
    </cfRule>
  </conditionalFormatting>
  <conditionalFormatting sqref="X8 AJ11:AO11 AJ15:AL15 AJ12:AN14 AJ16:AJ34 AL16 AM15:AN16 AK17:AN22 AO12:AO22 AK23:AO23 AK24:AN29 AK30:AL32 AL32:AL34 AM30:AN34 AO24:AO32">
    <cfRule type="cellIs" dxfId="197" priority="22" operator="greaterThan">
      <formula>99</formula>
    </cfRule>
  </conditionalFormatting>
  <conditionalFormatting sqref="X8 AJ11:AO11 AJ15:AL15 AJ12:AN14 AJ16:AJ34 AL16 AM15:AN16 AK17:AN22 AO12:AO22 AK23:AO23 AK24:AN29 AK30:AL32 AL32:AL34 AM30:AN34 AO24:AO32">
    <cfRule type="cellIs" dxfId="196" priority="21" operator="greaterThan">
      <formula>0.99</formula>
    </cfRule>
  </conditionalFormatting>
  <conditionalFormatting sqref="AB8">
    <cfRule type="cellIs" dxfId="195" priority="20" operator="equal">
      <formula>0</formula>
    </cfRule>
  </conditionalFormatting>
  <conditionalFormatting sqref="AB8">
    <cfRule type="cellIs" dxfId="194" priority="19" operator="greaterThan">
      <formula>1179</formula>
    </cfRule>
  </conditionalFormatting>
  <conditionalFormatting sqref="AB8">
    <cfRule type="cellIs" dxfId="193" priority="18" operator="greaterThan">
      <formula>99</formula>
    </cfRule>
  </conditionalFormatting>
  <conditionalFormatting sqref="AB8">
    <cfRule type="cellIs" dxfId="192" priority="17" operator="greaterThan">
      <formula>0.99</formula>
    </cfRule>
  </conditionalFormatting>
  <conditionalFormatting sqref="AQ11:AQ34 AK33 AK16 AO33:AO34">
    <cfRule type="cellIs" dxfId="191" priority="16" operator="equal">
      <formula>0</formula>
    </cfRule>
  </conditionalFormatting>
  <conditionalFormatting sqref="AQ11:AQ34 AK33 AK16 AO33:AO34">
    <cfRule type="cellIs" dxfId="190" priority="15" operator="greaterThan">
      <formula>1179</formula>
    </cfRule>
  </conditionalFormatting>
  <conditionalFormatting sqref="AQ11:AQ34 AK33 AK16 AO33:AO34">
    <cfRule type="cellIs" dxfId="189" priority="14" operator="greaterThan">
      <formula>99</formula>
    </cfRule>
  </conditionalFormatting>
  <conditionalFormatting sqref="AQ11:AQ34 AK33 AK16 AO33:AO34">
    <cfRule type="cellIs" dxfId="188" priority="13" operator="greaterThan">
      <formula>0.99</formula>
    </cfRule>
  </conditionalFormatting>
  <conditionalFormatting sqref="AI11:AI34">
    <cfRule type="cellIs" dxfId="187" priority="12" operator="greaterThan">
      <formula>$AI$8</formula>
    </cfRule>
  </conditionalFormatting>
  <conditionalFormatting sqref="AH11:AH34">
    <cfRule type="cellIs" dxfId="186" priority="10" operator="greaterThan">
      <formula>$AH$8</formula>
    </cfRule>
    <cfRule type="cellIs" dxfId="185" priority="11" operator="greaterThan">
      <formula>$AH$8</formula>
    </cfRule>
  </conditionalFormatting>
  <conditionalFormatting sqref="AP11:AP34">
    <cfRule type="cellIs" dxfId="184" priority="8" operator="equal">
      <formula>0</formula>
    </cfRule>
  </conditionalFormatting>
  <conditionalFormatting sqref="AP11:AP34">
    <cfRule type="cellIs" dxfId="183" priority="7" operator="greaterThan">
      <formula>1179</formula>
    </cfRule>
  </conditionalFormatting>
  <conditionalFormatting sqref="AP11:AP34">
    <cfRule type="cellIs" dxfId="182" priority="6" operator="greaterThan">
      <formula>99</formula>
    </cfRule>
  </conditionalFormatting>
  <conditionalFormatting sqref="AP11:AP34">
    <cfRule type="cellIs" dxfId="181" priority="5" operator="greaterThan">
      <formula>0.99</formula>
    </cfRule>
  </conditionalFormatting>
  <conditionalFormatting sqref="AK34">
    <cfRule type="cellIs" dxfId="180" priority="4" operator="equal">
      <formula>0</formula>
    </cfRule>
  </conditionalFormatting>
  <conditionalFormatting sqref="AK34">
    <cfRule type="cellIs" dxfId="179" priority="3" operator="greaterThan">
      <formula>1179</formula>
    </cfRule>
  </conditionalFormatting>
  <conditionalFormatting sqref="AK34">
    <cfRule type="cellIs" dxfId="178" priority="2" operator="greaterThan">
      <formula>99</formula>
    </cfRule>
  </conditionalFormatting>
  <conditionalFormatting sqref="AK34">
    <cfRule type="cellIs" dxfId="177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8"/>
  <sheetViews>
    <sheetView showGridLines="0" topLeftCell="A43" zoomScaleNormal="100" workbookViewId="0">
      <selection activeCell="G62" sqref="G62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138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41998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21822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234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24'!Q34</f>
        <v>18979223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24'!AG34</f>
        <v>33425202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24'!AP34</f>
        <v>7383848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17</v>
      </c>
      <c r="E11" s="47">
        <f>D11/1.42</f>
        <v>11.971830985915494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120</v>
      </c>
      <c r="P11" s="52">
        <v>92</v>
      </c>
      <c r="Q11" s="52">
        <v>18983171</v>
      </c>
      <c r="R11" s="53">
        <f>Q11-Q10</f>
        <v>3948</v>
      </c>
      <c r="S11" s="54">
        <f>R11*24/1000</f>
        <v>94.751999999999995</v>
      </c>
      <c r="T11" s="54">
        <f>R11/1000</f>
        <v>3.948</v>
      </c>
      <c r="U11" s="55">
        <v>6.8</v>
      </c>
      <c r="V11" s="55">
        <f t="shared" ref="V11:V34" si="0">U11</f>
        <v>6.8</v>
      </c>
      <c r="W11" s="174" t="s">
        <v>130</v>
      </c>
      <c r="X11" s="173">
        <v>0</v>
      </c>
      <c r="Y11" s="173">
        <v>0</v>
      </c>
      <c r="Z11" s="173">
        <v>1015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33425791</v>
      </c>
      <c r="AH11" s="58">
        <f>IF(ISBLANK(AG11),"-",AG11-AG10)</f>
        <v>589</v>
      </c>
      <c r="AI11" s="59">
        <f>AH11/T11</f>
        <v>149.18946301925027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7384988</v>
      </c>
      <c r="AQ11" s="173">
        <f t="shared" ref="AQ11:AQ34" si="1">AP11-AP10</f>
        <v>1140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17</v>
      </c>
      <c r="E12" s="47">
        <f t="shared" ref="E12:E34" si="2">D12/1.42</f>
        <v>11.971830985915494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119</v>
      </c>
      <c r="P12" s="52">
        <v>91</v>
      </c>
      <c r="Q12" s="52">
        <v>18987107</v>
      </c>
      <c r="R12" s="53">
        <f t="shared" ref="R12:R34" si="5">Q12-Q11</f>
        <v>3936</v>
      </c>
      <c r="S12" s="54">
        <f t="shared" ref="S12:S34" si="6">R12*24/1000</f>
        <v>94.463999999999999</v>
      </c>
      <c r="T12" s="54">
        <f t="shared" ref="T12:T34" si="7">R12/1000</f>
        <v>3.9359999999999999</v>
      </c>
      <c r="U12" s="55">
        <v>7.7</v>
      </c>
      <c r="V12" s="55">
        <f t="shared" si="0"/>
        <v>7.7</v>
      </c>
      <c r="W12" s="174" t="s">
        <v>130</v>
      </c>
      <c r="X12" s="173">
        <v>0</v>
      </c>
      <c r="Y12" s="173">
        <v>0</v>
      </c>
      <c r="Z12" s="173">
        <v>971</v>
      </c>
      <c r="AA12" s="173">
        <v>0</v>
      </c>
      <c r="AB12" s="173">
        <v>1109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33426362</v>
      </c>
      <c r="AH12" s="58">
        <f>IF(ISBLANK(AG12),"-",AG12-AG11)</f>
        <v>571</v>
      </c>
      <c r="AI12" s="59">
        <f t="shared" ref="AI12:AI34" si="8">AH12/T12</f>
        <v>145.07113821138211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7386134</v>
      </c>
      <c r="AQ12" s="173">
        <f t="shared" si="1"/>
        <v>1146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18</v>
      </c>
      <c r="E13" s="47">
        <f t="shared" si="2"/>
        <v>12.67605633802817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117</v>
      </c>
      <c r="P13" s="52">
        <v>90</v>
      </c>
      <c r="Q13" s="52">
        <v>18991040</v>
      </c>
      <c r="R13" s="53">
        <f t="shared" si="5"/>
        <v>3933</v>
      </c>
      <c r="S13" s="54">
        <f t="shared" si="6"/>
        <v>94.391999999999996</v>
      </c>
      <c r="T13" s="54">
        <f t="shared" si="7"/>
        <v>3.9329999999999998</v>
      </c>
      <c r="U13" s="55">
        <v>8.8000000000000007</v>
      </c>
      <c r="V13" s="55">
        <f t="shared" si="0"/>
        <v>8.8000000000000007</v>
      </c>
      <c r="W13" s="174" t="s">
        <v>130</v>
      </c>
      <c r="X13" s="173">
        <v>0</v>
      </c>
      <c r="Y13" s="173">
        <v>0</v>
      </c>
      <c r="Z13" s="173">
        <v>950</v>
      </c>
      <c r="AA13" s="173">
        <v>0</v>
      </c>
      <c r="AB13" s="173">
        <v>1059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33426942</v>
      </c>
      <c r="AH13" s="58">
        <f>IF(ISBLANK(AG13),"-",AG13-AG12)</f>
        <v>580</v>
      </c>
      <c r="AI13" s="59">
        <f t="shared" si="8"/>
        <v>147.4701245868294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7387284</v>
      </c>
      <c r="AQ13" s="173">
        <f t="shared" si="1"/>
        <v>1150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22</v>
      </c>
      <c r="E14" s="47">
        <f t="shared" si="2"/>
        <v>15.492957746478874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95</v>
      </c>
      <c r="P14" s="52">
        <v>82</v>
      </c>
      <c r="Q14" s="52">
        <v>18994726</v>
      </c>
      <c r="R14" s="53">
        <f t="shared" si="5"/>
        <v>3686</v>
      </c>
      <c r="S14" s="54">
        <f t="shared" si="6"/>
        <v>88.463999999999999</v>
      </c>
      <c r="T14" s="54">
        <f t="shared" si="7"/>
        <v>3.6859999999999999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905</v>
      </c>
      <c r="AA14" s="173">
        <v>0</v>
      </c>
      <c r="AB14" s="173">
        <v>1059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33427439</v>
      </c>
      <c r="AH14" s="58">
        <f t="shared" ref="AH14:AH34" si="9">IF(ISBLANK(AG14),"-",AG14-AG13)</f>
        <v>497</v>
      </c>
      <c r="AI14" s="59">
        <f t="shared" si="8"/>
        <v>134.83450895279435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7387601</v>
      </c>
      <c r="AQ14" s="173">
        <f t="shared" si="1"/>
        <v>317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34</v>
      </c>
      <c r="E15" s="47">
        <f t="shared" si="2"/>
        <v>23.943661971830988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86</v>
      </c>
      <c r="P15" s="52">
        <v>84</v>
      </c>
      <c r="Q15" s="52">
        <v>18998413</v>
      </c>
      <c r="R15" s="53">
        <f t="shared" si="5"/>
        <v>3687</v>
      </c>
      <c r="S15" s="54">
        <f t="shared" si="6"/>
        <v>88.488</v>
      </c>
      <c r="T15" s="54">
        <f t="shared" si="7"/>
        <v>3.6869999999999998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790</v>
      </c>
      <c r="AA15" s="173">
        <v>0</v>
      </c>
      <c r="AB15" s="173">
        <v>908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33427936</v>
      </c>
      <c r="AH15" s="58">
        <f t="shared" si="9"/>
        <v>497</v>
      </c>
      <c r="AI15" s="59">
        <f t="shared" si="8"/>
        <v>134.79793870355303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7387601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31</v>
      </c>
      <c r="E16" s="47">
        <f t="shared" si="2"/>
        <v>21.83098591549296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95</v>
      </c>
      <c r="P16" s="52">
        <v>94</v>
      </c>
      <c r="Q16" s="52">
        <v>19002079</v>
      </c>
      <c r="R16" s="53">
        <f t="shared" si="5"/>
        <v>3666</v>
      </c>
      <c r="S16" s="54">
        <f t="shared" si="6"/>
        <v>87.983999999999995</v>
      </c>
      <c r="T16" s="54">
        <f t="shared" si="7"/>
        <v>3.6659999999999999</v>
      </c>
      <c r="U16" s="217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941</v>
      </c>
      <c r="AA16" s="173">
        <v>0</v>
      </c>
      <c r="AB16" s="173">
        <v>908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33428346</v>
      </c>
      <c r="AH16" s="58">
        <f t="shared" si="9"/>
        <v>410</v>
      </c>
      <c r="AI16" s="59">
        <f t="shared" si="8"/>
        <v>111.83851609383524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7387601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24</v>
      </c>
      <c r="E17" s="47">
        <f t="shared" si="2"/>
        <v>16.901408450704228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127</v>
      </c>
      <c r="P17" s="52">
        <v>132</v>
      </c>
      <c r="Q17" s="52">
        <v>19007085</v>
      </c>
      <c r="R17" s="53">
        <f t="shared" si="5"/>
        <v>5006</v>
      </c>
      <c r="S17" s="54">
        <f t="shared" si="6"/>
        <v>120.14400000000001</v>
      </c>
      <c r="T17" s="54">
        <f t="shared" si="7"/>
        <v>5.0060000000000002</v>
      </c>
      <c r="U17" s="217">
        <v>9.5</v>
      </c>
      <c r="V17" s="55">
        <f t="shared" si="0"/>
        <v>9.5</v>
      </c>
      <c r="W17" s="229" t="s">
        <v>130</v>
      </c>
      <c r="X17" s="173">
        <v>0</v>
      </c>
      <c r="Y17" s="224">
        <v>0</v>
      </c>
      <c r="Z17" s="173">
        <v>1177</v>
      </c>
      <c r="AA17" s="173">
        <v>0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33429202</v>
      </c>
      <c r="AH17" s="58">
        <f t="shared" si="9"/>
        <v>856</v>
      </c>
      <c r="AI17" s="59">
        <f t="shared" si="8"/>
        <v>170.99480623252097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7387601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12</v>
      </c>
      <c r="E18" s="47">
        <f t="shared" si="2"/>
        <v>8.4507042253521139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142</v>
      </c>
      <c r="P18" s="52">
        <v>145</v>
      </c>
      <c r="Q18" s="52">
        <v>19012669</v>
      </c>
      <c r="R18" s="53">
        <f t="shared" si="5"/>
        <v>5584</v>
      </c>
      <c r="S18" s="54">
        <f t="shared" si="6"/>
        <v>134.01599999999999</v>
      </c>
      <c r="T18" s="54">
        <f t="shared" si="7"/>
        <v>5.5839999999999996</v>
      </c>
      <c r="U18" s="217">
        <v>9.5</v>
      </c>
      <c r="V18" s="55">
        <f t="shared" si="0"/>
        <v>9.5</v>
      </c>
      <c r="W18" s="174" t="s">
        <v>146</v>
      </c>
      <c r="X18" s="173">
        <v>0</v>
      </c>
      <c r="Y18" s="224">
        <v>0</v>
      </c>
      <c r="Z18" s="173">
        <v>1145</v>
      </c>
      <c r="AA18" s="173">
        <v>1185</v>
      </c>
      <c r="AB18" s="173">
        <v>1150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33430326</v>
      </c>
      <c r="AH18" s="58">
        <f t="shared" si="9"/>
        <v>1124</v>
      </c>
      <c r="AI18" s="59">
        <f t="shared" si="8"/>
        <v>201.28939828080232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7387601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10</v>
      </c>
      <c r="E19" s="47">
        <f t="shared" si="2"/>
        <v>7.042253521126761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145</v>
      </c>
      <c r="P19" s="52">
        <v>149</v>
      </c>
      <c r="Q19" s="52">
        <v>19018485</v>
      </c>
      <c r="R19" s="53">
        <f t="shared" si="5"/>
        <v>5816</v>
      </c>
      <c r="S19" s="54">
        <f t="shared" si="6"/>
        <v>139.584</v>
      </c>
      <c r="T19" s="54">
        <f t="shared" si="7"/>
        <v>5.8159999999999998</v>
      </c>
      <c r="U19" s="217">
        <v>9.5</v>
      </c>
      <c r="V19" s="55">
        <f t="shared" si="0"/>
        <v>9.5</v>
      </c>
      <c r="W19" s="174" t="s">
        <v>146</v>
      </c>
      <c r="X19" s="173">
        <v>0</v>
      </c>
      <c r="Y19" s="224">
        <v>0</v>
      </c>
      <c r="Z19" s="173">
        <v>1195</v>
      </c>
      <c r="AA19" s="224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33431560</v>
      </c>
      <c r="AH19" s="58">
        <f t="shared" si="9"/>
        <v>1234</v>
      </c>
      <c r="AI19" s="59">
        <f t="shared" si="8"/>
        <v>212.17331499312243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7387601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10</v>
      </c>
      <c r="E20" s="47">
        <f t="shared" si="2"/>
        <v>7.042253521126761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142</v>
      </c>
      <c r="P20" s="52">
        <v>146</v>
      </c>
      <c r="Q20" s="52">
        <v>19024536</v>
      </c>
      <c r="R20" s="53">
        <f t="shared" si="5"/>
        <v>6051</v>
      </c>
      <c r="S20" s="54">
        <f t="shared" si="6"/>
        <v>145.22399999999999</v>
      </c>
      <c r="T20" s="54">
        <f t="shared" si="7"/>
        <v>6.0510000000000002</v>
      </c>
      <c r="U20" s="55">
        <v>9.4</v>
      </c>
      <c r="V20" s="55">
        <v>9</v>
      </c>
      <c r="W20" s="174" t="s">
        <v>147</v>
      </c>
      <c r="X20" s="173">
        <v>0</v>
      </c>
      <c r="Y20" s="173">
        <v>991</v>
      </c>
      <c r="Z20" s="173">
        <v>1195</v>
      </c>
      <c r="AA20" s="224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33432884</v>
      </c>
      <c r="AH20" s="58">
        <f t="shared" si="9"/>
        <v>1324</v>
      </c>
      <c r="AI20" s="59">
        <f t="shared" si="8"/>
        <v>218.80680879193523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7387601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10</v>
      </c>
      <c r="E21" s="47">
        <f t="shared" si="2"/>
        <v>7.042253521126761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144</v>
      </c>
      <c r="P21" s="52">
        <v>147</v>
      </c>
      <c r="Q21" s="52">
        <v>19030544</v>
      </c>
      <c r="R21" s="53">
        <f>Q21-Q20</f>
        <v>6008</v>
      </c>
      <c r="S21" s="54">
        <f t="shared" si="6"/>
        <v>144.19200000000001</v>
      </c>
      <c r="T21" s="54">
        <f t="shared" si="7"/>
        <v>6.008</v>
      </c>
      <c r="U21" s="55">
        <v>9.1999999999999993</v>
      </c>
      <c r="V21" s="55">
        <v>8.5</v>
      </c>
      <c r="W21" s="229" t="s">
        <v>147</v>
      </c>
      <c r="X21" s="173">
        <v>0</v>
      </c>
      <c r="Y21" s="173">
        <v>980</v>
      </c>
      <c r="Z21" s="173">
        <v>1195</v>
      </c>
      <c r="AA21" s="224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33434218</v>
      </c>
      <c r="AH21" s="58">
        <f t="shared" si="9"/>
        <v>1334</v>
      </c>
      <c r="AI21" s="59">
        <f t="shared" si="8"/>
        <v>222.03728362183756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7387601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13</v>
      </c>
      <c r="E22" s="47">
        <f t="shared" si="2"/>
        <v>9.1549295774647899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136</v>
      </c>
      <c r="P22" s="52">
        <v>140</v>
      </c>
      <c r="Q22" s="52">
        <v>19036662</v>
      </c>
      <c r="R22" s="53">
        <f t="shared" si="5"/>
        <v>6118</v>
      </c>
      <c r="S22" s="54">
        <f t="shared" si="6"/>
        <v>146.83199999999999</v>
      </c>
      <c r="T22" s="54">
        <f t="shared" si="7"/>
        <v>6.1180000000000003</v>
      </c>
      <c r="U22" s="55">
        <v>8.9</v>
      </c>
      <c r="V22" s="55">
        <f t="shared" si="0"/>
        <v>8.9</v>
      </c>
      <c r="W22" s="229" t="s">
        <v>147</v>
      </c>
      <c r="X22" s="173">
        <v>0</v>
      </c>
      <c r="Y22" s="173">
        <v>1022</v>
      </c>
      <c r="Z22" s="173">
        <v>1145</v>
      </c>
      <c r="AA22" s="224">
        <v>1185</v>
      </c>
      <c r="AB22" s="173">
        <v>1149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33435548</v>
      </c>
      <c r="AH22" s="58">
        <f t="shared" si="9"/>
        <v>1330</v>
      </c>
      <c r="AI22" s="59">
        <f t="shared" si="8"/>
        <v>217.39130434782606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7387601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13</v>
      </c>
      <c r="E23" s="47">
        <f t="shared" si="2"/>
        <v>9.1549295774647899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126</v>
      </c>
      <c r="P23" s="52">
        <v>134</v>
      </c>
      <c r="Q23" s="52">
        <v>19042204</v>
      </c>
      <c r="R23" s="53">
        <f t="shared" si="5"/>
        <v>5542</v>
      </c>
      <c r="S23" s="54">
        <f t="shared" si="6"/>
        <v>133.00800000000001</v>
      </c>
      <c r="T23" s="54">
        <f t="shared" si="7"/>
        <v>5.5419999999999998</v>
      </c>
      <c r="U23" s="55">
        <v>8.4</v>
      </c>
      <c r="V23" s="55">
        <f t="shared" si="0"/>
        <v>8.4</v>
      </c>
      <c r="W23" s="229" t="s">
        <v>147</v>
      </c>
      <c r="X23" s="173">
        <v>0</v>
      </c>
      <c r="Y23" s="173">
        <v>996</v>
      </c>
      <c r="Z23" s="173">
        <v>1104</v>
      </c>
      <c r="AA23" s="173">
        <v>1185</v>
      </c>
      <c r="AB23" s="173">
        <v>1110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33436714</v>
      </c>
      <c r="AH23" s="58">
        <f t="shared" si="9"/>
        <v>1166</v>
      </c>
      <c r="AI23" s="59">
        <f t="shared" si="8"/>
        <v>210.3933597979069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7387601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14</v>
      </c>
      <c r="E24" s="47">
        <f t="shared" si="2"/>
        <v>9.8591549295774659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132</v>
      </c>
      <c r="P24" s="52">
        <v>135</v>
      </c>
      <c r="Q24" s="52">
        <v>19047648</v>
      </c>
      <c r="R24" s="53">
        <f t="shared" si="5"/>
        <v>5444</v>
      </c>
      <c r="S24" s="54">
        <f t="shared" si="6"/>
        <v>130.65600000000001</v>
      </c>
      <c r="T24" s="54">
        <f t="shared" si="7"/>
        <v>5.444</v>
      </c>
      <c r="U24" s="55">
        <v>8.1</v>
      </c>
      <c r="V24" s="55">
        <f t="shared" si="0"/>
        <v>8.1</v>
      </c>
      <c r="W24" s="229" t="s">
        <v>147</v>
      </c>
      <c r="X24" s="173">
        <v>0</v>
      </c>
      <c r="Y24" s="173">
        <v>987</v>
      </c>
      <c r="Z24" s="173">
        <v>1104</v>
      </c>
      <c r="AA24" s="224">
        <v>1185</v>
      </c>
      <c r="AB24" s="173">
        <v>1110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33437868</v>
      </c>
      <c r="AH24" s="58">
        <f t="shared" si="9"/>
        <v>1154</v>
      </c>
      <c r="AI24" s="59">
        <f t="shared" si="8"/>
        <v>211.97648787656135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7387601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16</v>
      </c>
      <c r="E25" s="47">
        <f t="shared" si="2"/>
        <v>11.267605633802818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130</v>
      </c>
      <c r="P25" s="52">
        <v>129</v>
      </c>
      <c r="Q25" s="52">
        <v>19053086</v>
      </c>
      <c r="R25" s="53">
        <f t="shared" si="5"/>
        <v>5438</v>
      </c>
      <c r="S25" s="54">
        <f t="shared" si="6"/>
        <v>130.512</v>
      </c>
      <c r="T25" s="54">
        <f t="shared" si="7"/>
        <v>5.4379999999999997</v>
      </c>
      <c r="U25" s="55">
        <v>8</v>
      </c>
      <c r="V25" s="55">
        <f t="shared" si="0"/>
        <v>8</v>
      </c>
      <c r="W25" s="229" t="s">
        <v>147</v>
      </c>
      <c r="X25" s="173">
        <v>0</v>
      </c>
      <c r="Y25" s="173">
        <v>969</v>
      </c>
      <c r="Z25" s="173">
        <v>1083</v>
      </c>
      <c r="AA25" s="224">
        <v>1185</v>
      </c>
      <c r="AB25" s="173">
        <v>1087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33438996</v>
      </c>
      <c r="AH25" s="58">
        <f t="shared" si="9"/>
        <v>1128</v>
      </c>
      <c r="AI25" s="59">
        <f t="shared" si="8"/>
        <v>207.42920191246782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7387601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19</v>
      </c>
      <c r="E26" s="47">
        <f t="shared" si="2"/>
        <v>13.380281690140846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122</v>
      </c>
      <c r="P26" s="52">
        <v>127</v>
      </c>
      <c r="Q26" s="52">
        <v>19058418</v>
      </c>
      <c r="R26" s="53">
        <f t="shared" si="5"/>
        <v>5332</v>
      </c>
      <c r="S26" s="54">
        <f t="shared" si="6"/>
        <v>127.968</v>
      </c>
      <c r="T26" s="54">
        <f t="shared" si="7"/>
        <v>5.3319999999999999</v>
      </c>
      <c r="U26" s="55">
        <v>7.9</v>
      </c>
      <c r="V26" s="55">
        <f t="shared" si="0"/>
        <v>7.9</v>
      </c>
      <c r="W26" s="229" t="s">
        <v>147</v>
      </c>
      <c r="X26" s="173">
        <v>0</v>
      </c>
      <c r="Y26" s="173">
        <v>1005</v>
      </c>
      <c r="Z26" s="173">
        <v>1034</v>
      </c>
      <c r="AA26" s="224">
        <v>1185</v>
      </c>
      <c r="AB26" s="173">
        <v>1036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33440086</v>
      </c>
      <c r="AH26" s="58">
        <f t="shared" si="9"/>
        <v>1090</v>
      </c>
      <c r="AI26" s="59">
        <f t="shared" si="8"/>
        <v>204.42610652663166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7387601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18</v>
      </c>
      <c r="E27" s="47">
        <f t="shared" si="2"/>
        <v>12.67605633802817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118</v>
      </c>
      <c r="P27" s="52">
        <v>126</v>
      </c>
      <c r="Q27" s="52">
        <v>19063789</v>
      </c>
      <c r="R27" s="53">
        <f t="shared" si="5"/>
        <v>5371</v>
      </c>
      <c r="S27" s="54">
        <f t="shared" si="6"/>
        <v>128.904</v>
      </c>
      <c r="T27" s="54">
        <f t="shared" si="7"/>
        <v>5.3710000000000004</v>
      </c>
      <c r="U27" s="55">
        <v>7.5</v>
      </c>
      <c r="V27" s="55">
        <f t="shared" si="0"/>
        <v>7.5</v>
      </c>
      <c r="W27" s="229" t="s">
        <v>147</v>
      </c>
      <c r="X27" s="173">
        <v>0</v>
      </c>
      <c r="Y27" s="173">
        <v>1046</v>
      </c>
      <c r="Z27" s="173">
        <v>1044</v>
      </c>
      <c r="AA27" s="224">
        <v>1185</v>
      </c>
      <c r="AB27" s="173">
        <v>1046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33441170</v>
      </c>
      <c r="AH27" s="58">
        <f t="shared" si="9"/>
        <v>1084</v>
      </c>
      <c r="AI27" s="59">
        <f t="shared" si="8"/>
        <v>201.82461366598397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7387601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19</v>
      </c>
      <c r="E28" s="47">
        <f t="shared" si="2"/>
        <v>13.380281690140846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113</v>
      </c>
      <c r="P28" s="52">
        <v>125</v>
      </c>
      <c r="Q28" s="52">
        <v>19069036</v>
      </c>
      <c r="R28" s="53">
        <f t="shared" si="5"/>
        <v>5247</v>
      </c>
      <c r="S28" s="54">
        <f t="shared" si="6"/>
        <v>125.928</v>
      </c>
      <c r="T28" s="54">
        <f t="shared" si="7"/>
        <v>5.2469999999999999</v>
      </c>
      <c r="U28" s="55">
        <v>6.8</v>
      </c>
      <c r="V28" s="55">
        <f t="shared" si="0"/>
        <v>6.8</v>
      </c>
      <c r="W28" s="229" t="s">
        <v>149</v>
      </c>
      <c r="X28" s="173">
        <v>0</v>
      </c>
      <c r="Y28" s="173">
        <v>1040</v>
      </c>
      <c r="Z28" s="173">
        <v>1146</v>
      </c>
      <c r="AA28" s="173">
        <v>0</v>
      </c>
      <c r="AB28" s="173">
        <v>1150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33442114</v>
      </c>
      <c r="AH28" s="58">
        <f t="shared" si="9"/>
        <v>944</v>
      </c>
      <c r="AI28" s="59">
        <f t="shared" si="8"/>
        <v>179.91233085572708</v>
      </c>
      <c r="AJ28" s="170">
        <v>0</v>
      </c>
      <c r="AK28" s="219">
        <v>1</v>
      </c>
      <c r="AL28" s="219">
        <v>1</v>
      </c>
      <c r="AM28" s="170">
        <v>0</v>
      </c>
      <c r="AN28" s="219">
        <v>1</v>
      </c>
      <c r="AO28" s="219">
        <v>0</v>
      </c>
      <c r="AP28" s="224">
        <v>7387601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18</v>
      </c>
      <c r="E29" s="47">
        <f t="shared" si="2"/>
        <v>12.67605633802817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112</v>
      </c>
      <c r="P29" s="52">
        <v>125</v>
      </c>
      <c r="Q29" s="52">
        <v>19074248</v>
      </c>
      <c r="R29" s="53">
        <f t="shared" si="5"/>
        <v>5212</v>
      </c>
      <c r="S29" s="54">
        <f t="shared" si="6"/>
        <v>125.08799999999999</v>
      </c>
      <c r="T29" s="54">
        <f t="shared" si="7"/>
        <v>5.2119999999999997</v>
      </c>
      <c r="U29" s="55">
        <v>6.2</v>
      </c>
      <c r="V29" s="55">
        <f t="shared" si="0"/>
        <v>6.2</v>
      </c>
      <c r="W29" s="229" t="s">
        <v>149</v>
      </c>
      <c r="X29" s="173">
        <v>0</v>
      </c>
      <c r="Y29" s="173">
        <v>1045</v>
      </c>
      <c r="Z29" s="224">
        <v>1146</v>
      </c>
      <c r="AA29" s="224">
        <v>0</v>
      </c>
      <c r="AB29" s="224">
        <v>1150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33443062</v>
      </c>
      <c r="AH29" s="58">
        <f t="shared" si="9"/>
        <v>948</v>
      </c>
      <c r="AI29" s="59">
        <f t="shared" si="8"/>
        <v>181.88795088257868</v>
      </c>
      <c r="AJ29" s="170">
        <v>0</v>
      </c>
      <c r="AK29" s="219">
        <v>1</v>
      </c>
      <c r="AL29" s="219">
        <v>1</v>
      </c>
      <c r="AM29" s="219">
        <v>0</v>
      </c>
      <c r="AN29" s="219">
        <v>1</v>
      </c>
      <c r="AO29" s="219">
        <v>0</v>
      </c>
      <c r="AP29" s="224">
        <v>7387601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20</v>
      </c>
      <c r="E30" s="47">
        <f t="shared" si="2"/>
        <v>14.084507042253522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108</v>
      </c>
      <c r="P30" s="52">
        <v>119</v>
      </c>
      <c r="Q30" s="52">
        <v>19079375</v>
      </c>
      <c r="R30" s="53">
        <f t="shared" si="5"/>
        <v>5127</v>
      </c>
      <c r="S30" s="54">
        <f t="shared" si="6"/>
        <v>123.048</v>
      </c>
      <c r="T30" s="54">
        <f t="shared" si="7"/>
        <v>5.1269999999999998</v>
      </c>
      <c r="U30" s="55">
        <v>5.5</v>
      </c>
      <c r="V30" s="55">
        <f t="shared" si="0"/>
        <v>5.5</v>
      </c>
      <c r="W30" s="229" t="s">
        <v>149</v>
      </c>
      <c r="X30" s="173">
        <v>0</v>
      </c>
      <c r="Y30" s="173">
        <v>1058</v>
      </c>
      <c r="Z30" s="173">
        <v>1105</v>
      </c>
      <c r="AA30" s="224">
        <v>0</v>
      </c>
      <c r="AB30" s="173">
        <v>1110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33443958</v>
      </c>
      <c r="AH30" s="58">
        <f t="shared" si="9"/>
        <v>896</v>
      </c>
      <c r="AI30" s="59">
        <f t="shared" si="8"/>
        <v>174.76106885118003</v>
      </c>
      <c r="AJ30" s="170">
        <v>0</v>
      </c>
      <c r="AK30" s="219">
        <v>1</v>
      </c>
      <c r="AL30" s="219">
        <v>1</v>
      </c>
      <c r="AM30" s="219">
        <v>0</v>
      </c>
      <c r="AN30" s="219">
        <v>1</v>
      </c>
      <c r="AO30" s="219">
        <v>0</v>
      </c>
      <c r="AP30" s="224">
        <v>7387601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21</v>
      </c>
      <c r="E31" s="47">
        <f t="shared" si="2"/>
        <v>14.788732394366198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109</v>
      </c>
      <c r="P31" s="52">
        <v>120</v>
      </c>
      <c r="Q31" s="52">
        <v>19084432</v>
      </c>
      <c r="R31" s="53">
        <f t="shared" si="5"/>
        <v>5057</v>
      </c>
      <c r="S31" s="54">
        <f t="shared" si="6"/>
        <v>121.36799999999999</v>
      </c>
      <c r="T31" s="54">
        <f t="shared" si="7"/>
        <v>5.0570000000000004</v>
      </c>
      <c r="U31" s="55">
        <v>4.9000000000000004</v>
      </c>
      <c r="V31" s="55">
        <f t="shared" si="0"/>
        <v>4.9000000000000004</v>
      </c>
      <c r="W31" s="229" t="s">
        <v>149</v>
      </c>
      <c r="X31" s="173">
        <v>0</v>
      </c>
      <c r="Y31" s="173">
        <v>1035</v>
      </c>
      <c r="Z31" s="224">
        <v>1105</v>
      </c>
      <c r="AA31" s="224">
        <v>0</v>
      </c>
      <c r="AB31" s="224">
        <v>1110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33444826</v>
      </c>
      <c r="AH31" s="58">
        <f t="shared" si="9"/>
        <v>868</v>
      </c>
      <c r="AI31" s="59">
        <f t="shared" si="8"/>
        <v>171.64326675894799</v>
      </c>
      <c r="AJ31" s="170">
        <v>0</v>
      </c>
      <c r="AK31" s="219">
        <v>1</v>
      </c>
      <c r="AL31" s="219">
        <v>1</v>
      </c>
      <c r="AM31" s="219">
        <v>0</v>
      </c>
      <c r="AN31" s="219">
        <v>1</v>
      </c>
      <c r="AO31" s="219">
        <v>0</v>
      </c>
      <c r="AP31" s="224">
        <v>7387601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22</v>
      </c>
      <c r="E32" s="47">
        <f t="shared" si="2"/>
        <v>15.492957746478874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115</v>
      </c>
      <c r="P32" s="52">
        <v>115</v>
      </c>
      <c r="Q32" s="52">
        <v>19089288</v>
      </c>
      <c r="R32" s="53">
        <f>Q32-Q31</f>
        <v>4856</v>
      </c>
      <c r="S32" s="54">
        <f t="shared" si="6"/>
        <v>116.544</v>
      </c>
      <c r="T32" s="54">
        <f t="shared" si="7"/>
        <v>4.8559999999999999</v>
      </c>
      <c r="U32" s="55">
        <v>4.5</v>
      </c>
      <c r="V32" s="55">
        <f t="shared" si="0"/>
        <v>4.5</v>
      </c>
      <c r="W32" s="229" t="s">
        <v>149</v>
      </c>
      <c r="X32" s="173">
        <v>0</v>
      </c>
      <c r="Y32" s="173">
        <v>992</v>
      </c>
      <c r="Z32" s="173">
        <v>1105</v>
      </c>
      <c r="AA32" s="224">
        <v>0</v>
      </c>
      <c r="AB32" s="224">
        <v>1110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33445666</v>
      </c>
      <c r="AH32" s="58">
        <f t="shared" si="9"/>
        <v>840</v>
      </c>
      <c r="AI32" s="59">
        <f t="shared" si="8"/>
        <v>172.98187808896211</v>
      </c>
      <c r="AJ32" s="170">
        <v>0</v>
      </c>
      <c r="AK32" s="219">
        <v>1</v>
      </c>
      <c r="AL32" s="219">
        <v>1</v>
      </c>
      <c r="AM32" s="219">
        <v>0</v>
      </c>
      <c r="AN32" s="219">
        <v>1</v>
      </c>
      <c r="AO32" s="219">
        <v>0</v>
      </c>
      <c r="AP32" s="224">
        <v>7387601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10</v>
      </c>
      <c r="E33" s="47">
        <f t="shared" si="2"/>
        <v>7.042253521126761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108</v>
      </c>
      <c r="P33" s="52">
        <v>97</v>
      </c>
      <c r="Q33" s="52">
        <v>19093502</v>
      </c>
      <c r="R33" s="53">
        <f t="shared" si="5"/>
        <v>4214</v>
      </c>
      <c r="S33" s="54">
        <f t="shared" si="6"/>
        <v>101.136</v>
      </c>
      <c r="T33" s="54">
        <f t="shared" si="7"/>
        <v>4.2140000000000004</v>
      </c>
      <c r="U33" s="55">
        <v>4.9000000000000004</v>
      </c>
      <c r="V33" s="55">
        <f t="shared" si="0"/>
        <v>4.9000000000000004</v>
      </c>
      <c r="W33" s="229" t="s">
        <v>130</v>
      </c>
      <c r="X33" s="173">
        <v>0</v>
      </c>
      <c r="Y33" s="173">
        <v>0</v>
      </c>
      <c r="Z33" s="173">
        <v>1070</v>
      </c>
      <c r="AA33" s="224">
        <v>0</v>
      </c>
      <c r="AB33" s="224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33446372</v>
      </c>
      <c r="AH33" s="58">
        <f t="shared" si="9"/>
        <v>706</v>
      </c>
      <c r="AI33" s="59">
        <f t="shared" si="8"/>
        <v>167.53678215472235</v>
      </c>
      <c r="AJ33" s="170">
        <v>0</v>
      </c>
      <c r="AK33" s="170">
        <v>0</v>
      </c>
      <c r="AL33" s="219">
        <v>1</v>
      </c>
      <c r="AM33" s="219">
        <v>0</v>
      </c>
      <c r="AN33" s="219">
        <v>1</v>
      </c>
      <c r="AO33" s="170">
        <v>0.35</v>
      </c>
      <c r="AP33" s="173">
        <v>7388109</v>
      </c>
      <c r="AQ33" s="173">
        <f t="shared" si="1"/>
        <v>508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17</v>
      </c>
      <c r="E34" s="47">
        <f t="shared" si="2"/>
        <v>11.971830985915494</v>
      </c>
      <c r="F34" s="223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118</v>
      </c>
      <c r="P34" s="52">
        <v>93</v>
      </c>
      <c r="Q34" s="52">
        <v>19097477</v>
      </c>
      <c r="R34" s="53">
        <f t="shared" si="5"/>
        <v>3975</v>
      </c>
      <c r="S34" s="54">
        <f t="shared" si="6"/>
        <v>95.4</v>
      </c>
      <c r="T34" s="54">
        <f t="shared" si="7"/>
        <v>3.9750000000000001</v>
      </c>
      <c r="U34" s="55">
        <v>5.6</v>
      </c>
      <c r="V34" s="55">
        <f t="shared" si="0"/>
        <v>5.6</v>
      </c>
      <c r="W34" s="229" t="s">
        <v>130</v>
      </c>
      <c r="X34" s="173">
        <v>0</v>
      </c>
      <c r="Y34" s="173">
        <v>0</v>
      </c>
      <c r="Z34" s="173">
        <v>944</v>
      </c>
      <c r="AA34" s="224">
        <v>0</v>
      </c>
      <c r="AB34" s="224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33447024</v>
      </c>
      <c r="AH34" s="58">
        <f t="shared" si="9"/>
        <v>652</v>
      </c>
      <c r="AI34" s="59">
        <f t="shared" si="8"/>
        <v>164.0251572327044</v>
      </c>
      <c r="AJ34" s="170">
        <v>0</v>
      </c>
      <c r="AK34" s="219">
        <v>0</v>
      </c>
      <c r="AL34" s="219">
        <v>1</v>
      </c>
      <c r="AM34" s="219">
        <v>0</v>
      </c>
      <c r="AN34" s="219">
        <v>1</v>
      </c>
      <c r="AO34" s="170">
        <v>0.35</v>
      </c>
      <c r="AP34" s="173">
        <v>7388861</v>
      </c>
      <c r="AQ34" s="173">
        <f t="shared" si="1"/>
        <v>752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293"/>
      <c r="C35" s="294"/>
      <c r="D35" s="293"/>
      <c r="E35" s="295"/>
      <c r="F35" s="295"/>
      <c r="G35" s="294"/>
      <c r="H35" s="296"/>
      <c r="I35" s="297"/>
      <c r="J35" s="297"/>
      <c r="K35" s="298"/>
      <c r="L35" s="241" t="s">
        <v>120</v>
      </c>
      <c r="M35" s="242"/>
      <c r="N35" s="243"/>
      <c r="O35" s="79"/>
      <c r="P35" s="79">
        <f>AVERAGE(P11:P34)</f>
        <v>118.20833333333333</v>
      </c>
      <c r="Q35" s="80">
        <f>Q34-Q10</f>
        <v>118254</v>
      </c>
      <c r="R35" s="81">
        <f>SUM(R11:R34)</f>
        <v>118254</v>
      </c>
      <c r="S35" s="82">
        <f>AVERAGE(S11:S34)</f>
        <v>118.254</v>
      </c>
      <c r="T35" s="82">
        <f>SUM(T11:T34)</f>
        <v>118.25399999999999</v>
      </c>
      <c r="U35" s="78"/>
      <c r="V35" s="78"/>
      <c r="W35" s="68"/>
      <c r="X35" s="287"/>
      <c r="Y35" s="288"/>
      <c r="Z35" s="288"/>
      <c r="AA35" s="288"/>
      <c r="AB35" s="289"/>
      <c r="AC35" s="287"/>
      <c r="AD35" s="288"/>
      <c r="AE35" s="289"/>
      <c r="AF35" s="86"/>
      <c r="AG35" s="87">
        <f>AG34-AG10</f>
        <v>21822</v>
      </c>
      <c r="AH35" s="88">
        <f>SUM(AH11:AH34)</f>
        <v>21822</v>
      </c>
      <c r="AI35" s="89">
        <f>$AH$35/$T35</f>
        <v>184.53498401745398</v>
      </c>
      <c r="AJ35" s="290"/>
      <c r="AK35" s="291"/>
      <c r="AL35" s="291"/>
      <c r="AM35" s="291"/>
      <c r="AN35" s="291"/>
      <c r="AO35" s="292"/>
      <c r="AP35" s="93">
        <f>AP34-AP10</f>
        <v>5013</v>
      </c>
      <c r="AQ35" s="94">
        <f>SUM(AQ11:AQ34)</f>
        <v>5013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306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235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9" t="s">
        <v>164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299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s="238" customFormat="1" x14ac:dyDescent="0.25">
      <c r="B47" s="237" t="s">
        <v>291</v>
      </c>
      <c r="C47" s="230"/>
      <c r="D47" s="230"/>
      <c r="E47" s="230"/>
      <c r="F47" s="230"/>
      <c r="G47" s="230"/>
      <c r="H47" s="230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4"/>
      <c r="T47" s="233"/>
      <c r="U47" s="233"/>
      <c r="V47" s="233"/>
      <c r="W47" s="226"/>
      <c r="X47" s="226"/>
      <c r="Y47" s="226"/>
      <c r="Z47" s="226"/>
      <c r="AA47" s="226"/>
      <c r="AB47" s="226"/>
      <c r="AC47" s="226"/>
      <c r="AD47" s="226"/>
      <c r="AE47" s="226"/>
      <c r="AM47" s="227"/>
      <c r="AN47" s="227"/>
      <c r="AO47" s="227"/>
      <c r="AP47" s="227"/>
      <c r="AQ47" s="227"/>
      <c r="AR47" s="227"/>
      <c r="AS47" s="228"/>
      <c r="AT47" s="222"/>
      <c r="AU47" s="222"/>
      <c r="AV47" s="225"/>
    </row>
    <row r="48" spans="2:51" x14ac:dyDescent="0.25">
      <c r="B48" s="184" t="s">
        <v>204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s="238" customFormat="1" x14ac:dyDescent="0.25">
      <c r="B49" s="237" t="s">
        <v>307</v>
      </c>
      <c r="C49" s="230"/>
      <c r="D49" s="230"/>
      <c r="E49" s="230"/>
      <c r="F49" s="230"/>
      <c r="G49" s="230"/>
      <c r="H49" s="230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4"/>
      <c r="T49" s="233"/>
      <c r="U49" s="233"/>
      <c r="V49" s="233"/>
      <c r="W49" s="226"/>
      <c r="X49" s="226"/>
      <c r="Y49" s="226"/>
      <c r="Z49" s="226"/>
      <c r="AA49" s="226"/>
      <c r="AB49" s="226"/>
      <c r="AC49" s="226"/>
      <c r="AD49" s="226"/>
      <c r="AE49" s="226"/>
      <c r="AM49" s="227"/>
      <c r="AN49" s="227"/>
      <c r="AO49" s="227"/>
      <c r="AP49" s="227"/>
      <c r="AQ49" s="227"/>
      <c r="AR49" s="227"/>
      <c r="AS49" s="228"/>
      <c r="AT49" s="222"/>
      <c r="AU49" s="222"/>
      <c r="AV49" s="225"/>
    </row>
    <row r="50" spans="2:51" x14ac:dyDescent="0.25">
      <c r="B50" s="188" t="s">
        <v>305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7" t="s">
        <v>308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5" t="s">
        <v>133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2" t="s">
        <v>309</v>
      </c>
      <c r="C54" s="190"/>
      <c r="D54" s="190"/>
      <c r="E54" s="190"/>
      <c r="F54" s="190"/>
      <c r="G54" s="190"/>
      <c r="H54" s="190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s="238" customFormat="1" x14ac:dyDescent="0.25">
      <c r="B55" s="237" t="s">
        <v>310</v>
      </c>
      <c r="C55" s="230"/>
      <c r="D55" s="230"/>
      <c r="E55" s="230"/>
      <c r="F55" s="230"/>
      <c r="G55" s="230"/>
      <c r="H55" s="230"/>
      <c r="I55" s="231"/>
      <c r="J55" s="231"/>
      <c r="K55" s="231"/>
      <c r="L55" s="231"/>
      <c r="M55" s="231"/>
      <c r="N55" s="231"/>
      <c r="O55" s="231"/>
      <c r="P55" s="231"/>
      <c r="Q55" s="231"/>
      <c r="R55" s="231"/>
      <c r="S55" s="234"/>
      <c r="T55" s="233"/>
      <c r="U55" s="233"/>
      <c r="V55" s="233"/>
      <c r="W55" s="226"/>
      <c r="X55" s="226"/>
      <c r="Y55" s="226"/>
      <c r="Z55" s="226"/>
      <c r="AA55" s="226"/>
      <c r="AB55" s="226"/>
      <c r="AC55" s="226"/>
      <c r="AD55" s="226"/>
      <c r="AE55" s="226"/>
      <c r="AM55" s="227"/>
      <c r="AN55" s="227"/>
      <c r="AO55" s="227"/>
      <c r="AP55" s="227"/>
      <c r="AQ55" s="227"/>
      <c r="AR55" s="227"/>
      <c r="AS55" s="228"/>
      <c r="AT55" s="222"/>
      <c r="AU55" s="222"/>
      <c r="AV55" s="225"/>
    </row>
    <row r="56" spans="2:51" x14ac:dyDescent="0.25">
      <c r="B56" s="235" t="s">
        <v>134</v>
      </c>
      <c r="C56" s="190"/>
      <c r="D56" s="190"/>
      <c r="E56" s="190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3"/>
      <c r="U56" s="123"/>
      <c r="V56" s="12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5" t="s">
        <v>152</v>
      </c>
      <c r="C57" s="190"/>
      <c r="D57" s="190"/>
      <c r="E57" s="190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25"/>
      <c r="V57" s="12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91" t="s">
        <v>127</v>
      </c>
      <c r="C58" s="188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6" t="s">
        <v>153</v>
      </c>
      <c r="C59" s="184"/>
      <c r="D59" s="190"/>
      <c r="E59" s="171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236" t="s">
        <v>128</v>
      </c>
      <c r="C60" s="184"/>
      <c r="D60" s="190"/>
      <c r="E60" s="190"/>
      <c r="F60" s="190"/>
      <c r="G60" s="190"/>
      <c r="H60" s="19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4"/>
      <c r="D61" s="190"/>
      <c r="E61" s="171"/>
      <c r="F61" s="190"/>
      <c r="G61" s="190"/>
      <c r="H61" s="190"/>
      <c r="I61" s="190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25"/>
      <c r="U61" s="105"/>
      <c r="V61" s="105"/>
      <c r="W61" s="113"/>
      <c r="X61" s="113"/>
      <c r="Y61" s="113"/>
      <c r="Z61" s="19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4"/>
      <c r="D62" s="190"/>
      <c r="E62" s="190"/>
      <c r="F62" s="190"/>
      <c r="G62" s="190"/>
      <c r="H62" s="190"/>
      <c r="I62" s="171"/>
      <c r="J62" s="192"/>
      <c r="K62" s="192"/>
      <c r="L62" s="192"/>
      <c r="M62" s="192"/>
      <c r="N62" s="192"/>
      <c r="O62" s="192"/>
      <c r="P62" s="192"/>
      <c r="Q62" s="192"/>
      <c r="R62" s="192"/>
      <c r="S62" s="193"/>
      <c r="T62" s="193"/>
      <c r="U62" s="193"/>
      <c r="V62" s="193"/>
      <c r="W62" s="193"/>
      <c r="X62" s="193"/>
      <c r="Y62" s="193"/>
      <c r="Z62" s="106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12"/>
      <c r="AW62" s="183"/>
      <c r="AX62" s="183"/>
      <c r="AY62" s="183"/>
    </row>
    <row r="63" spans="2:51" x14ac:dyDescent="0.25">
      <c r="B63" s="185"/>
      <c r="C63" s="186"/>
      <c r="D63" s="190"/>
      <c r="E63" s="190"/>
      <c r="F63" s="190"/>
      <c r="G63" s="190"/>
      <c r="H63" s="190"/>
      <c r="I63" s="171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06"/>
      <c r="X63" s="106"/>
      <c r="Y63" s="106"/>
      <c r="Z63" s="113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12"/>
      <c r="AW63" s="183"/>
      <c r="AX63" s="183"/>
      <c r="AY63" s="183"/>
    </row>
    <row r="64" spans="2:51" x14ac:dyDescent="0.25">
      <c r="B64" s="185"/>
      <c r="C64" s="186"/>
      <c r="D64" s="171"/>
      <c r="E64" s="190"/>
      <c r="F64" s="190"/>
      <c r="G64" s="190"/>
      <c r="H64" s="190"/>
      <c r="I64" s="190"/>
      <c r="J64" s="193"/>
      <c r="K64" s="193"/>
      <c r="L64" s="193"/>
      <c r="M64" s="193"/>
      <c r="N64" s="193"/>
      <c r="O64" s="193"/>
      <c r="P64" s="193"/>
      <c r="Q64" s="193"/>
      <c r="R64" s="193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71"/>
      <c r="E65" s="190"/>
      <c r="F65" s="190"/>
      <c r="G65" s="190"/>
      <c r="H65" s="190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8"/>
      <c r="D66" s="190"/>
      <c r="E66" s="171"/>
      <c r="F66" s="190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/>
      <c r="C67" s="184"/>
      <c r="D67" s="190"/>
      <c r="E67" s="171"/>
      <c r="F67" s="171"/>
      <c r="G67" s="171"/>
      <c r="H67" s="171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185"/>
      <c r="C68" s="184"/>
      <c r="D68" s="190"/>
      <c r="E68" s="190"/>
      <c r="F68" s="171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83"/>
      <c r="AX68" s="183"/>
      <c r="AY68" s="183"/>
    </row>
    <row r="69" spans="1:51" x14ac:dyDescent="0.25">
      <c r="B69" s="2"/>
      <c r="C69" s="193"/>
      <c r="D69" s="190"/>
      <c r="E69" s="190"/>
      <c r="F69" s="190"/>
      <c r="G69" s="190"/>
      <c r="H69" s="190"/>
      <c r="I69" s="193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B70" s="2"/>
      <c r="C70" s="188"/>
      <c r="D70" s="193"/>
      <c r="E70" s="190"/>
      <c r="F70" s="190"/>
      <c r="G70" s="190"/>
      <c r="H70" s="190"/>
      <c r="I70" s="190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25"/>
      <c r="U70" s="105"/>
      <c r="V70" s="105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83"/>
      <c r="AV70" s="112"/>
      <c r="AW70" s="183"/>
      <c r="AX70" s="183"/>
      <c r="AY70" s="183"/>
    </row>
    <row r="71" spans="1:51" x14ac:dyDescent="0.25">
      <c r="A71" s="113"/>
      <c r="B71" s="104"/>
      <c r="C71" s="184"/>
      <c r="D71" s="193"/>
      <c r="E71" s="190"/>
      <c r="F71" s="190"/>
      <c r="G71" s="190"/>
      <c r="H71" s="190"/>
      <c r="I71" s="114"/>
      <c r="J71" s="114"/>
      <c r="K71" s="114"/>
      <c r="L71" s="114"/>
      <c r="M71" s="114"/>
      <c r="N71" s="114"/>
      <c r="O71" s="115"/>
      <c r="P71" s="109"/>
      <c r="R71" s="112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04"/>
      <c r="C72" s="188"/>
      <c r="D72" s="190"/>
      <c r="E72" s="193"/>
      <c r="F72" s="190"/>
      <c r="G72" s="193"/>
      <c r="H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04"/>
      <c r="C73" s="187"/>
      <c r="D73" s="190"/>
      <c r="E73" s="193"/>
      <c r="F73" s="193"/>
      <c r="G73" s="193"/>
      <c r="H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B75" s="193"/>
      <c r="I75" s="114"/>
      <c r="J75" s="114"/>
      <c r="K75" s="114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B76" s="193"/>
      <c r="I76" s="114"/>
      <c r="J76" s="114"/>
      <c r="K76" s="114"/>
      <c r="L76" s="114"/>
      <c r="M76" s="114"/>
      <c r="N76" s="114"/>
      <c r="O76" s="115"/>
      <c r="P76" s="109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B77" s="104"/>
      <c r="I77" s="114"/>
      <c r="J77" s="114"/>
      <c r="K77" s="114"/>
      <c r="L77" s="114"/>
      <c r="M77" s="114"/>
      <c r="N77" s="114"/>
      <c r="O77" s="115"/>
      <c r="P77" s="109"/>
      <c r="R77" s="106"/>
      <c r="AS77" s="183"/>
      <c r="AT77" s="183"/>
      <c r="AU77" s="183"/>
      <c r="AV77" s="183"/>
      <c r="AW77" s="183"/>
      <c r="AX77" s="183"/>
      <c r="AY77" s="183"/>
    </row>
    <row r="78" spans="1:51" x14ac:dyDescent="0.25">
      <c r="A78" s="113"/>
      <c r="I78" s="114"/>
      <c r="J78" s="114"/>
      <c r="K78" s="114"/>
      <c r="L78" s="114"/>
      <c r="M78" s="114"/>
      <c r="N78" s="114"/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R82" s="109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15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09"/>
      <c r="Q103" s="109"/>
      <c r="R103" s="109"/>
      <c r="S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Q105" s="109"/>
      <c r="R105" s="109"/>
      <c r="S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06" spans="15:51" x14ac:dyDescent="0.25">
      <c r="O106" s="17"/>
      <c r="P106" s="109"/>
      <c r="T106" s="109"/>
      <c r="U106" s="109"/>
      <c r="AS106" s="183"/>
      <c r="AT106" s="183"/>
      <c r="AU106" s="183"/>
      <c r="AV106" s="183"/>
      <c r="AW106" s="183"/>
      <c r="AX106" s="183"/>
      <c r="AY106" s="183"/>
    </row>
    <row r="118" spans="45:51" x14ac:dyDescent="0.25">
      <c r="AS118" s="183"/>
      <c r="AT118" s="183"/>
      <c r="AU118" s="183"/>
      <c r="AV118" s="183"/>
      <c r="AW118" s="183"/>
      <c r="AX118" s="183"/>
      <c r="AY118" s="183"/>
    </row>
  </sheetData>
  <protectedRanges>
    <protectedRange sqref="N62:R62 B77 S64:T70 B69:B74 S58:T61 N65:R70 T43 T56:T57" name="Range2_12_5_1_1"/>
    <protectedRange sqref="N10 L10 L6 D6 D8 AD8 AF8 O8:U8 AJ8:AR8 AF10 AR11:AR34 L24:N31 G23:G34 N12:N23 N32:N34 N11:AG11 E23:E34 E11:G22 O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5:B76 J63:R64 D70:D71 I68:I69 Z61:Z62 S62:Y63 AA62:AU63 E72:E73 G72:H73 F73" name="Range2_2_1_10_1_1_1_2"/>
    <protectedRange sqref="C69" name="Range2_2_1_10_2_1_1_1"/>
    <protectedRange sqref="N58:R61 G68:H68 D66 F69 E68" name="Range2_12_1_6_1_1"/>
    <protectedRange sqref="D61:D62 I64:I66 I60:M61 G69:H70 G62:H64 E69:E70 F70:F71 F63:F65 E62:E64 J58:M59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1:H61" name="Range2_2_12_1_1_1_1_1"/>
    <protectedRange sqref="C61" name="Range2_1_4_2_1_1_1"/>
    <protectedRange sqref="C63:C64" name="Range2_5_1_1_1"/>
    <protectedRange sqref="E66:E67 F67:F68 G66:H67 I62:I63" name="Range2_2_1_1_1_1"/>
    <protectedRange sqref="D64:D65" name="Range2_1_1_1_1_1_1_1_1"/>
    <protectedRange sqref="AS11:AS15" name="Range1_4_1_1_1_1"/>
    <protectedRange sqref="J11:J15 J26:J34" name="Range1_1_2_1_10_1_1_1_1"/>
    <protectedRange sqref="R77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48:T55" name="Range2_12_5_1_1_3"/>
    <protectedRange sqref="T45:T47" name="Range2_12_5_1_1_2_2"/>
    <protectedRange sqref="S45:S55" name="Range2_12_4_1_1_1_4_2_2_2"/>
    <protectedRange sqref="Q45:R55" name="Range2_12_1_6_1_1_1_2_3_2_1_1_3"/>
    <protectedRange sqref="N45:P55" name="Range2_12_1_2_3_1_1_1_2_3_2_1_1_3"/>
    <protectedRange sqref="K45:M55" name="Range2_2_12_1_4_3_1_1_1_3_3_2_1_1_3"/>
    <protectedRange sqref="J45:J55" name="Range2_2_12_1_4_3_1_1_1_3_2_1_2_2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T44" name="Range2_12_5_1_1_2_1_1"/>
    <protectedRange sqref="E45:H47" name="Range2_2_12_1_3_1_2_1_1_1_1_2_1_1_1_1_1_1"/>
    <protectedRange sqref="D45:D47" name="Range2_2_12_1_3_1_2_1_1_1_2_1_2_3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7" name="Range2_2_12_1_4_2_1_1_1_4_1_2_1_1_1_2_2_1"/>
    <protectedRange sqref="B66:B68" name="Range2_12_5_1_1_2"/>
    <protectedRange sqref="B65" name="Range2_12_5_1_1_2_1_4_1_1_1_2_1_1_1_1_1_1_1"/>
    <protectedRange sqref="F60:H60" name="Range2_2_12_1_1_1_1_1_1"/>
    <protectedRange sqref="D60:E60" name="Range2_2_12_1_7_1_1_2_1"/>
    <protectedRange sqref="C60" name="Range2_1_1_2_1_1_1"/>
    <protectedRange sqref="B63:B64" name="Range2_12_5_1_1_2_1"/>
    <protectedRange sqref="B62" name="Range2_12_5_1_1_2_1_2_1"/>
    <protectedRange sqref="B44:B47 B49 B52 B55" name="Range2_12_5_1_1_1_2_2_1_1_1_1_1_1_1_1_1"/>
    <protectedRange sqref="B48" name="Range2_12_5_1_1_1_3_1_1_1_1_1_1_1_1_1_1"/>
    <protectedRange sqref="I53" name="Range2_2_12_1_7_1_1_2_2"/>
    <protectedRange sqref="I52" name="Range2_2_12_1_4_3_1_1_1_3_3_1_1_3_1_1_1_1_1_1_2"/>
    <protectedRange sqref="E52:H52" name="Range2_2_12_1_3_1_2_1_1_1_1_2_1_1_1_1_1_1_2"/>
    <protectedRange sqref="D52" name="Range2_2_12_1_3_1_2_1_1_1_2_1_2_3_1_1_1_1_1"/>
    <protectedRange sqref="G53:H53" name="Range2_2_12_1_3_1_2_1_1_1_2_1_1_1_1_1_1_2_1_1_1_1_1"/>
    <protectedRange sqref="D53:E53" name="Range2_2_12_1_3_1_2_1_1_1_2_1_1_1_1_3_1_1_1_1_1_2_1"/>
    <protectedRange sqref="F53" name="Range2_2_12_1_3_1_2_1_1_1_3_1_1_1_1_1_3_1_1_1_1_1_1_1"/>
    <protectedRange sqref="I56:I59" name="Range2_2_12_1_7_1_1_2_2_1"/>
    <protectedRange sqref="I54:I55" name="Range2_2_12_1_4_3_1_1_1_3_3_1_1_3_1_1_1_1_1_1_2_1"/>
    <protectedRange sqref="E54:H55" name="Range2_2_12_1_3_1_2_1_1_1_1_2_1_1_1_1_1_1_2_1"/>
    <protectedRange sqref="D54:D55" name="Range2_2_12_1_3_1_2_1_1_1_2_1_2_3_1_1_1_1_1_1"/>
    <protectedRange sqref="G59:H59" name="Range2_2_12_1_3_1_2_1_1_1_2_1_1_1_1_1_1_2_1_1_1_1_1_1_1_1"/>
    <protectedRange sqref="F59 G58:H58" name="Range2_2_12_1_3_3_1_1_1_2_1_1_1_1_1_1_1_1_1_1_1_1_1_1_1"/>
    <protectedRange sqref="G56:H56" name="Range2_2_12_1_3_1_2_1_1_1_2_1_1_1_1_1_1_2_1_1_1_1_1_2"/>
    <protectedRange sqref="D56:E56" name="Range2_2_12_1_3_1_2_1_1_1_2_1_1_1_1_3_1_1_1_1_1_2_1_1"/>
    <protectedRange sqref="F58 F56" name="Range2_2_12_1_3_1_2_1_1_1_3_1_1_1_1_1_3_1_1_1_1_1_1_1_1"/>
    <protectedRange sqref="F57:H57" name="Range2_2_12_1_3_1_2_1_1_1_1_2_1_1_1_1_1_1_1_1_1_1"/>
    <protectedRange sqref="D59" name="Range2_2_12_1_7_1_1_2_1_1_1_1"/>
    <protectedRange sqref="E59" name="Range2_2_12_1_1_1_1_1_1_1_1_1_1"/>
    <protectedRange sqref="C59" name="Range2_1_4_2_1_1_1_1_1_1_1"/>
    <protectedRange sqref="D58:E58" name="Range2_2_12_1_3_1_2_1_1_1_3_1_1_1_1_1_1_1_2_1_1_1_1_1_1"/>
    <protectedRange sqref="D57:E57" name="Range2_2_12_1_3_1_2_1_1_1_2_1_1_1_1_3_1_1_1_1_1_1_1_1_1"/>
    <protectedRange sqref="B61" name="Range2_12_5_1_1_2_1_2_2"/>
    <protectedRange sqref="B59" name="Range2_12_5_1_1_2_1_4_1_1_1_2_1_1_1_1_1_1_1_1_1_2_1_1"/>
    <protectedRange sqref="B60" name="Range2_12_5_1_1_2_1_2_2_1_1"/>
  </protectedRanges>
  <mergeCells count="47">
    <mergeCell ref="X35:AB35"/>
    <mergeCell ref="AC35:AE35"/>
    <mergeCell ref="AJ35:AO35"/>
    <mergeCell ref="B35:C35"/>
    <mergeCell ref="D35:G35"/>
    <mergeCell ref="L35:N35"/>
    <mergeCell ref="H35:K35"/>
    <mergeCell ref="AS9:AS10"/>
    <mergeCell ref="AV30:AW30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76" priority="9" operator="containsText" text="N/A">
      <formula>NOT(ISERROR(SEARCH("N/A",X11)))</formula>
    </cfRule>
    <cfRule type="cellIs" dxfId="175" priority="27" operator="equal">
      <formula>0</formula>
    </cfRule>
  </conditionalFormatting>
  <conditionalFormatting sqref="X11:AE34">
    <cfRule type="cellIs" dxfId="174" priority="26" operator="greaterThanOrEqual">
      <formula>1185</formula>
    </cfRule>
  </conditionalFormatting>
  <conditionalFormatting sqref="X11:AE34">
    <cfRule type="cellIs" dxfId="173" priority="25" operator="between">
      <formula>0.1</formula>
      <formula>1184</formula>
    </cfRule>
  </conditionalFormatting>
  <conditionalFormatting sqref="X8 AJ11:AO11 AJ15:AL15 AJ12:AN14 AJ16:AJ34 AL16 AM15:AN16 AK17:AN22 AO12:AO22 AK23:AO31 AO24:AO32 AK32:AL32 AL33:AL34 AM32:AN34">
    <cfRule type="cellIs" dxfId="172" priority="24" operator="equal">
      <formula>0</formula>
    </cfRule>
  </conditionalFormatting>
  <conditionalFormatting sqref="X8 AJ11:AO11 AJ15:AL15 AJ12:AN14 AJ16:AJ34 AL16 AM15:AN16 AK17:AN22 AO12:AO22 AK23:AO31 AO24:AO32 AK32:AL32 AL33:AL34 AM32:AN34">
    <cfRule type="cellIs" dxfId="171" priority="23" operator="greaterThan">
      <formula>1179</formula>
    </cfRule>
  </conditionalFormatting>
  <conditionalFormatting sqref="X8 AJ11:AO11 AJ15:AL15 AJ12:AN14 AJ16:AJ34 AL16 AM15:AN16 AK17:AN22 AO12:AO22 AK23:AO31 AO24:AO32 AK32:AL32 AL33:AL34 AM32:AN34">
    <cfRule type="cellIs" dxfId="170" priority="22" operator="greaterThan">
      <formula>99</formula>
    </cfRule>
  </conditionalFormatting>
  <conditionalFormatting sqref="X8 AJ11:AO11 AJ15:AL15 AJ12:AN14 AJ16:AJ34 AL16 AM15:AN16 AK17:AN22 AO12:AO22 AK23:AO31 AO24:AO32 AK32:AL32 AL33:AL34 AM32:AN34">
    <cfRule type="cellIs" dxfId="169" priority="21" operator="greaterThan">
      <formula>0.99</formula>
    </cfRule>
  </conditionalFormatting>
  <conditionalFormatting sqref="AB8">
    <cfRule type="cellIs" dxfId="168" priority="20" operator="equal">
      <formula>0</formula>
    </cfRule>
  </conditionalFormatting>
  <conditionalFormatting sqref="AB8">
    <cfRule type="cellIs" dxfId="167" priority="19" operator="greaterThan">
      <formula>1179</formula>
    </cfRule>
  </conditionalFormatting>
  <conditionalFormatting sqref="AB8">
    <cfRule type="cellIs" dxfId="166" priority="18" operator="greaterThan">
      <formula>99</formula>
    </cfRule>
  </conditionalFormatting>
  <conditionalFormatting sqref="AB8">
    <cfRule type="cellIs" dxfId="165" priority="17" operator="greaterThan">
      <formula>0.99</formula>
    </cfRule>
  </conditionalFormatting>
  <conditionalFormatting sqref="AQ11:AQ34 AK16 AO33:AO34 AK33:AK34">
    <cfRule type="cellIs" dxfId="164" priority="16" operator="equal">
      <formula>0</formula>
    </cfRule>
  </conditionalFormatting>
  <conditionalFormatting sqref="AQ11:AQ34 AK16 AO33:AO34 AK33:AK34">
    <cfRule type="cellIs" dxfId="163" priority="15" operator="greaterThan">
      <formula>1179</formula>
    </cfRule>
  </conditionalFormatting>
  <conditionalFormatting sqref="AQ11:AQ34 AK16 AO33:AO34 AK33:AK34">
    <cfRule type="cellIs" dxfId="162" priority="14" operator="greaterThan">
      <formula>99</formula>
    </cfRule>
  </conditionalFormatting>
  <conditionalFormatting sqref="AQ11:AQ34 AK16 AO33:AO34 AK33:AK34">
    <cfRule type="cellIs" dxfId="161" priority="13" operator="greaterThan">
      <formula>0.99</formula>
    </cfRule>
  </conditionalFormatting>
  <conditionalFormatting sqref="AI11:AI34">
    <cfRule type="cellIs" dxfId="160" priority="12" operator="greaterThan">
      <formula>$AI$8</formula>
    </cfRule>
  </conditionalFormatting>
  <conditionalFormatting sqref="AH11:AH34">
    <cfRule type="cellIs" dxfId="159" priority="10" operator="greaterThan">
      <formula>$AH$8</formula>
    </cfRule>
    <cfRule type="cellIs" dxfId="158" priority="11" operator="greaterThan">
      <formula>$AH$8</formula>
    </cfRule>
  </conditionalFormatting>
  <conditionalFormatting sqref="AP11:AP34">
    <cfRule type="cellIs" dxfId="157" priority="8" operator="equal">
      <formula>0</formula>
    </cfRule>
  </conditionalFormatting>
  <conditionalFormatting sqref="AP11:AP34">
    <cfRule type="cellIs" dxfId="156" priority="7" operator="greaterThan">
      <formula>1179</formula>
    </cfRule>
  </conditionalFormatting>
  <conditionalFormatting sqref="AP11:AP34">
    <cfRule type="cellIs" dxfId="155" priority="6" operator="greaterThan">
      <formula>99</formula>
    </cfRule>
  </conditionalFormatting>
  <conditionalFormatting sqref="AP11:AP34">
    <cfRule type="cellIs" dxfId="154" priority="5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6"/>
  <sheetViews>
    <sheetView showGridLines="0" topLeftCell="A43" zoomScaleNormal="100" workbookViewId="0">
      <selection activeCell="G62" sqref="G62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131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41999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25315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25'!Q34</f>
        <v>19097477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25'!AG34</f>
        <v>33447024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25'!AP34</f>
        <v>7388861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18</v>
      </c>
      <c r="E11" s="47">
        <f>D11/1.42</f>
        <v>12.67605633802817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120</v>
      </c>
      <c r="P11" s="52">
        <v>86</v>
      </c>
      <c r="Q11" s="52">
        <v>19101216</v>
      </c>
      <c r="R11" s="53">
        <f>Q11-Q10</f>
        <v>3739</v>
      </c>
      <c r="S11" s="54">
        <f>R11*24/1000</f>
        <v>89.736000000000004</v>
      </c>
      <c r="T11" s="54">
        <f>R11/1000</f>
        <v>3.7389999999999999</v>
      </c>
      <c r="U11" s="55">
        <v>6.9</v>
      </c>
      <c r="V11" s="55">
        <f t="shared" ref="V11:V34" si="0">U11</f>
        <v>6.9</v>
      </c>
      <c r="W11" s="174" t="s">
        <v>130</v>
      </c>
      <c r="X11" s="173">
        <v>0</v>
      </c>
      <c r="Y11" s="173">
        <v>0</v>
      </c>
      <c r="Z11" s="173">
        <v>910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33447610</v>
      </c>
      <c r="AH11" s="58">
        <f>IF(ISBLANK(AG11),"-",AG11-AG10)</f>
        <v>586</v>
      </c>
      <c r="AI11" s="59">
        <f>AH11/T11</f>
        <v>156.72639743246859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7389998</v>
      </c>
      <c r="AQ11" s="173">
        <f t="shared" ref="AQ11:AQ34" si="1">AP11-AP10</f>
        <v>1137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20</v>
      </c>
      <c r="E12" s="47">
        <f t="shared" ref="E12:E34" si="2">D12/1.42</f>
        <v>14.084507042253522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121</v>
      </c>
      <c r="P12" s="52">
        <v>88</v>
      </c>
      <c r="Q12" s="52">
        <v>19104869</v>
      </c>
      <c r="R12" s="53">
        <f t="shared" ref="R12:R34" si="5">Q12-Q11</f>
        <v>3653</v>
      </c>
      <c r="S12" s="54">
        <f t="shared" ref="S12:S34" si="6">R12*24/1000</f>
        <v>87.671999999999997</v>
      </c>
      <c r="T12" s="54">
        <f t="shared" ref="T12:T34" si="7">R12/1000</f>
        <v>3.653</v>
      </c>
      <c r="U12" s="55">
        <v>8.1999999999999993</v>
      </c>
      <c r="V12" s="55">
        <f t="shared" si="0"/>
        <v>8.1999999999999993</v>
      </c>
      <c r="W12" s="174" t="s">
        <v>130</v>
      </c>
      <c r="X12" s="173">
        <v>0</v>
      </c>
      <c r="Y12" s="173">
        <v>0</v>
      </c>
      <c r="Z12" s="173">
        <v>884</v>
      </c>
      <c r="AA12" s="173">
        <v>0</v>
      </c>
      <c r="AB12" s="224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33448174</v>
      </c>
      <c r="AH12" s="58">
        <f>IF(ISBLANK(AG12),"-",AG12-AG11)</f>
        <v>564</v>
      </c>
      <c r="AI12" s="59">
        <f t="shared" ref="AI12:AI34" si="8">AH12/T12</f>
        <v>154.39364905557076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219">
        <v>0.35</v>
      </c>
      <c r="AP12" s="173">
        <v>7391280</v>
      </c>
      <c r="AQ12" s="173">
        <f t="shared" si="1"/>
        <v>1282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22</v>
      </c>
      <c r="E13" s="47">
        <f t="shared" si="2"/>
        <v>15.492957746478874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90</v>
      </c>
      <c r="P13" s="52">
        <v>87</v>
      </c>
      <c r="Q13" s="52">
        <v>19108494</v>
      </c>
      <c r="R13" s="53">
        <f t="shared" si="5"/>
        <v>3625</v>
      </c>
      <c r="S13" s="54">
        <f t="shared" si="6"/>
        <v>87</v>
      </c>
      <c r="T13" s="54">
        <f t="shared" si="7"/>
        <v>3.625</v>
      </c>
      <c r="U13" s="55">
        <v>8.6999999999999993</v>
      </c>
      <c r="V13" s="55">
        <f t="shared" si="0"/>
        <v>8.6999999999999993</v>
      </c>
      <c r="W13" s="174" t="s">
        <v>130</v>
      </c>
      <c r="X13" s="173">
        <v>0</v>
      </c>
      <c r="Y13" s="173">
        <v>0</v>
      </c>
      <c r="Z13" s="173">
        <v>844</v>
      </c>
      <c r="AA13" s="173">
        <v>0</v>
      </c>
      <c r="AB13" s="224">
        <v>1110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33448705</v>
      </c>
      <c r="AH13" s="58">
        <f>IF(ISBLANK(AG13),"-",AG13-AG12)</f>
        <v>531</v>
      </c>
      <c r="AI13" s="59">
        <f t="shared" si="8"/>
        <v>146.48275862068965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219">
        <v>0.35</v>
      </c>
      <c r="AP13" s="173">
        <v>7392105</v>
      </c>
      <c r="AQ13" s="173">
        <f t="shared" si="1"/>
        <v>825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30</v>
      </c>
      <c r="E14" s="47">
        <f t="shared" si="2"/>
        <v>21.126760563380284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87</v>
      </c>
      <c r="P14" s="52">
        <v>85</v>
      </c>
      <c r="Q14" s="52">
        <v>19111912</v>
      </c>
      <c r="R14" s="53">
        <f t="shared" si="5"/>
        <v>3418</v>
      </c>
      <c r="S14" s="54">
        <f t="shared" si="6"/>
        <v>82.031999999999996</v>
      </c>
      <c r="T14" s="54">
        <f t="shared" si="7"/>
        <v>3.4180000000000001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760</v>
      </c>
      <c r="AA14" s="173">
        <v>0</v>
      </c>
      <c r="AB14" s="224">
        <v>1110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33449210</v>
      </c>
      <c r="AH14" s="58">
        <f t="shared" ref="AH14:AH34" si="9">IF(ISBLANK(AG14),"-",AG14-AG13)</f>
        <v>505</v>
      </c>
      <c r="AI14" s="59">
        <f t="shared" si="8"/>
        <v>147.74722059684026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219">
        <v>0.35</v>
      </c>
      <c r="AP14" s="173">
        <v>7392453</v>
      </c>
      <c r="AQ14" s="173">
        <f t="shared" si="1"/>
        <v>348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33</v>
      </c>
      <c r="E15" s="47">
        <f t="shared" si="2"/>
        <v>23.239436619718312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86</v>
      </c>
      <c r="P15" s="52">
        <v>90</v>
      </c>
      <c r="Q15" s="52">
        <v>19115332</v>
      </c>
      <c r="R15" s="53">
        <f t="shared" si="5"/>
        <v>3420</v>
      </c>
      <c r="S15" s="54">
        <f t="shared" si="6"/>
        <v>82.08</v>
      </c>
      <c r="T15" s="54">
        <f t="shared" si="7"/>
        <v>3.42</v>
      </c>
      <c r="U15" s="217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754</v>
      </c>
      <c r="AA15" s="173">
        <v>0</v>
      </c>
      <c r="AB15" s="224">
        <v>1110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33449718</v>
      </c>
      <c r="AH15" s="58">
        <f t="shared" si="9"/>
        <v>508</v>
      </c>
      <c r="AI15" s="59">
        <f t="shared" si="8"/>
        <v>148.53801169590645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7392453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28</v>
      </c>
      <c r="E16" s="47">
        <f t="shared" si="2"/>
        <v>19.718309859154932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102</v>
      </c>
      <c r="P16" s="52">
        <v>99</v>
      </c>
      <c r="Q16" s="52">
        <v>19119247</v>
      </c>
      <c r="R16" s="53">
        <f t="shared" si="5"/>
        <v>3915</v>
      </c>
      <c r="S16" s="54">
        <f t="shared" si="6"/>
        <v>93.96</v>
      </c>
      <c r="T16" s="54">
        <f t="shared" si="7"/>
        <v>3.915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872</v>
      </c>
      <c r="AA16" s="173">
        <v>0</v>
      </c>
      <c r="AB16" s="173">
        <v>1110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33450222</v>
      </c>
      <c r="AH16" s="58">
        <f t="shared" si="9"/>
        <v>504</v>
      </c>
      <c r="AI16" s="59">
        <f t="shared" si="8"/>
        <v>128.73563218390805</v>
      </c>
      <c r="AJ16" s="170">
        <v>0</v>
      </c>
      <c r="AK16" s="219">
        <v>0</v>
      </c>
      <c r="AL16" s="219">
        <v>1</v>
      </c>
      <c r="AM16" s="170">
        <v>0</v>
      </c>
      <c r="AN16" s="219">
        <v>1</v>
      </c>
      <c r="AO16" s="219">
        <v>0</v>
      </c>
      <c r="AP16" s="224">
        <v>7392453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14</v>
      </c>
      <c r="E17" s="47">
        <f t="shared" si="2"/>
        <v>9.8591549295774659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141</v>
      </c>
      <c r="P17" s="52">
        <v>147</v>
      </c>
      <c r="Q17" s="52">
        <v>19124866</v>
      </c>
      <c r="R17" s="53">
        <f t="shared" si="5"/>
        <v>5619</v>
      </c>
      <c r="S17" s="54">
        <f t="shared" si="6"/>
        <v>134.85599999999999</v>
      </c>
      <c r="T17" s="54">
        <f t="shared" si="7"/>
        <v>5.6189999999999998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1148</v>
      </c>
      <c r="AA17" s="173">
        <v>1185</v>
      </c>
      <c r="AB17" s="173">
        <v>1148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33451346</v>
      </c>
      <c r="AH17" s="58">
        <f t="shared" si="9"/>
        <v>1124</v>
      </c>
      <c r="AI17" s="59">
        <f t="shared" si="8"/>
        <v>200.035593521979</v>
      </c>
      <c r="AJ17" s="170">
        <v>0</v>
      </c>
      <c r="AK17" s="219">
        <v>0</v>
      </c>
      <c r="AL17" s="219">
        <v>1</v>
      </c>
      <c r="AM17" s="170">
        <v>1</v>
      </c>
      <c r="AN17" s="219">
        <v>1</v>
      </c>
      <c r="AO17" s="219">
        <v>0</v>
      </c>
      <c r="AP17" s="224">
        <v>7392453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9</v>
      </c>
      <c r="E18" s="47">
        <f t="shared" si="2"/>
        <v>6.3380281690140849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143</v>
      </c>
      <c r="P18" s="52">
        <v>149</v>
      </c>
      <c r="Q18" s="52">
        <v>19130538</v>
      </c>
      <c r="R18" s="53">
        <f t="shared" si="5"/>
        <v>5672</v>
      </c>
      <c r="S18" s="54">
        <f t="shared" si="6"/>
        <v>136.12799999999999</v>
      </c>
      <c r="T18" s="54">
        <f t="shared" si="7"/>
        <v>5.6719999999999997</v>
      </c>
      <c r="U18" s="55">
        <v>9.4</v>
      </c>
      <c r="V18" s="55">
        <f t="shared" si="0"/>
        <v>9.4</v>
      </c>
      <c r="W18" s="174" t="s">
        <v>147</v>
      </c>
      <c r="X18" s="173">
        <v>0</v>
      </c>
      <c r="Y18" s="173">
        <v>1003</v>
      </c>
      <c r="Z18" s="173">
        <v>1195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33452552</v>
      </c>
      <c r="AH18" s="58">
        <f t="shared" si="9"/>
        <v>1206</v>
      </c>
      <c r="AI18" s="59">
        <f t="shared" si="8"/>
        <v>212.62341325811002</v>
      </c>
      <c r="AJ18" s="170">
        <v>0</v>
      </c>
      <c r="AK18" s="170">
        <v>1</v>
      </c>
      <c r="AL18" s="219">
        <v>1</v>
      </c>
      <c r="AM18" s="219">
        <v>1</v>
      </c>
      <c r="AN18" s="219">
        <v>1</v>
      </c>
      <c r="AO18" s="219">
        <v>0</v>
      </c>
      <c r="AP18" s="224">
        <v>7392453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9</v>
      </c>
      <c r="E19" s="47">
        <f t="shared" si="2"/>
        <v>6.3380281690140849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141</v>
      </c>
      <c r="P19" s="52">
        <v>146</v>
      </c>
      <c r="Q19" s="52">
        <v>19136786</v>
      </c>
      <c r="R19" s="53">
        <f t="shared" si="5"/>
        <v>6248</v>
      </c>
      <c r="S19" s="54">
        <f t="shared" si="6"/>
        <v>149.952</v>
      </c>
      <c r="T19" s="54">
        <f t="shared" si="7"/>
        <v>6.2480000000000002</v>
      </c>
      <c r="U19" s="55">
        <v>9</v>
      </c>
      <c r="V19" s="55">
        <f t="shared" si="0"/>
        <v>9</v>
      </c>
      <c r="W19" s="229" t="s">
        <v>147</v>
      </c>
      <c r="X19" s="173">
        <v>0</v>
      </c>
      <c r="Y19" s="173">
        <v>1048</v>
      </c>
      <c r="Z19" s="224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33453912</v>
      </c>
      <c r="AH19" s="58">
        <f t="shared" si="9"/>
        <v>1360</v>
      </c>
      <c r="AI19" s="59">
        <f t="shared" si="8"/>
        <v>217.6696542893726</v>
      </c>
      <c r="AJ19" s="170">
        <v>0</v>
      </c>
      <c r="AK19" s="219">
        <v>1</v>
      </c>
      <c r="AL19" s="219">
        <v>1</v>
      </c>
      <c r="AM19" s="219">
        <v>1</v>
      </c>
      <c r="AN19" s="219">
        <v>1</v>
      </c>
      <c r="AO19" s="219">
        <v>0</v>
      </c>
      <c r="AP19" s="224">
        <v>7392453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136</v>
      </c>
      <c r="P20" s="52">
        <v>144</v>
      </c>
      <c r="Q20" s="52">
        <v>19143200</v>
      </c>
      <c r="R20" s="53">
        <f t="shared" si="5"/>
        <v>6414</v>
      </c>
      <c r="S20" s="54">
        <f t="shared" si="6"/>
        <v>153.93600000000001</v>
      </c>
      <c r="T20" s="54">
        <f t="shared" si="7"/>
        <v>6.4139999999999997</v>
      </c>
      <c r="U20" s="55">
        <v>8.3000000000000007</v>
      </c>
      <c r="V20" s="55">
        <v>9</v>
      </c>
      <c r="W20" s="229" t="s">
        <v>147</v>
      </c>
      <c r="X20" s="173">
        <v>0</v>
      </c>
      <c r="Y20" s="173">
        <v>1135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33455334</v>
      </c>
      <c r="AH20" s="58">
        <f t="shared" si="9"/>
        <v>1422</v>
      </c>
      <c r="AI20" s="59">
        <f t="shared" si="8"/>
        <v>221.70252572497662</v>
      </c>
      <c r="AJ20" s="170">
        <v>0</v>
      </c>
      <c r="AK20" s="219">
        <v>1</v>
      </c>
      <c r="AL20" s="219">
        <v>1</v>
      </c>
      <c r="AM20" s="219">
        <v>1</v>
      </c>
      <c r="AN20" s="219">
        <v>1</v>
      </c>
      <c r="AO20" s="219">
        <v>0</v>
      </c>
      <c r="AP20" s="224">
        <v>7392453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9</v>
      </c>
      <c r="E21" s="47">
        <f t="shared" si="2"/>
        <v>6.3380281690140849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137</v>
      </c>
      <c r="P21" s="52">
        <v>147</v>
      </c>
      <c r="Q21" s="52">
        <v>19149629</v>
      </c>
      <c r="R21" s="53">
        <f>Q21-Q20</f>
        <v>6429</v>
      </c>
      <c r="S21" s="54">
        <f t="shared" si="6"/>
        <v>154.29599999999999</v>
      </c>
      <c r="T21" s="54">
        <f t="shared" si="7"/>
        <v>6.4290000000000003</v>
      </c>
      <c r="U21" s="55">
        <v>7.3</v>
      </c>
      <c r="V21" s="55">
        <v>8.5</v>
      </c>
      <c r="W21" s="229" t="s">
        <v>147</v>
      </c>
      <c r="X21" s="173">
        <v>0</v>
      </c>
      <c r="Y21" s="173">
        <v>1138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33456772</v>
      </c>
      <c r="AH21" s="58">
        <f t="shared" si="9"/>
        <v>1438</v>
      </c>
      <c r="AI21" s="59">
        <f t="shared" si="8"/>
        <v>223.67397729040286</v>
      </c>
      <c r="AJ21" s="170">
        <v>0</v>
      </c>
      <c r="AK21" s="219">
        <v>1</v>
      </c>
      <c r="AL21" s="219">
        <v>1</v>
      </c>
      <c r="AM21" s="219">
        <v>1</v>
      </c>
      <c r="AN21" s="219">
        <v>1</v>
      </c>
      <c r="AO21" s="219">
        <v>0</v>
      </c>
      <c r="AP21" s="224">
        <v>7392453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9</v>
      </c>
      <c r="E22" s="47">
        <f t="shared" si="2"/>
        <v>6.3380281690140849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138</v>
      </c>
      <c r="P22" s="52">
        <v>148</v>
      </c>
      <c r="Q22" s="52">
        <v>19156014</v>
      </c>
      <c r="R22" s="53">
        <f t="shared" si="5"/>
        <v>6385</v>
      </c>
      <c r="S22" s="54">
        <f t="shared" si="6"/>
        <v>153.24</v>
      </c>
      <c r="T22" s="54">
        <f t="shared" si="7"/>
        <v>6.3849999999999998</v>
      </c>
      <c r="U22" s="55">
        <v>6.5</v>
      </c>
      <c r="V22" s="55">
        <f t="shared" si="0"/>
        <v>6.5</v>
      </c>
      <c r="W22" s="229" t="s">
        <v>147</v>
      </c>
      <c r="X22" s="173">
        <v>0</v>
      </c>
      <c r="Y22" s="173">
        <v>1072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33458206</v>
      </c>
      <c r="AH22" s="58">
        <f t="shared" si="9"/>
        <v>1434</v>
      </c>
      <c r="AI22" s="59">
        <f t="shared" si="8"/>
        <v>224.5888801879405</v>
      </c>
      <c r="AJ22" s="170">
        <v>0</v>
      </c>
      <c r="AK22" s="219">
        <v>1</v>
      </c>
      <c r="AL22" s="219">
        <v>1</v>
      </c>
      <c r="AM22" s="219">
        <v>1</v>
      </c>
      <c r="AN22" s="219">
        <v>1</v>
      </c>
      <c r="AO22" s="219">
        <v>0</v>
      </c>
      <c r="AP22" s="224">
        <v>7392453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8</v>
      </c>
      <c r="E23" s="47">
        <f t="shared" si="2"/>
        <v>5.6338028169014089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142</v>
      </c>
      <c r="P23" s="52">
        <v>149</v>
      </c>
      <c r="Q23" s="52">
        <v>19162381</v>
      </c>
      <c r="R23" s="53">
        <f t="shared" si="5"/>
        <v>6367</v>
      </c>
      <c r="S23" s="54">
        <f t="shared" si="6"/>
        <v>152.80799999999999</v>
      </c>
      <c r="T23" s="54">
        <f t="shared" si="7"/>
        <v>6.367</v>
      </c>
      <c r="U23" s="55">
        <v>6.1</v>
      </c>
      <c r="V23" s="55">
        <f t="shared" si="0"/>
        <v>6.1</v>
      </c>
      <c r="W23" s="229" t="s">
        <v>147</v>
      </c>
      <c r="X23" s="173">
        <v>0</v>
      </c>
      <c r="Y23" s="173">
        <v>1042</v>
      </c>
      <c r="Z23" s="224">
        <v>1195</v>
      </c>
      <c r="AA23" s="224">
        <v>1185</v>
      </c>
      <c r="AB23" s="224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33459602</v>
      </c>
      <c r="AH23" s="58">
        <f t="shared" si="9"/>
        <v>1396</v>
      </c>
      <c r="AI23" s="59">
        <f t="shared" si="8"/>
        <v>219.2555363593529</v>
      </c>
      <c r="AJ23" s="170">
        <v>0</v>
      </c>
      <c r="AK23" s="219">
        <v>1</v>
      </c>
      <c r="AL23" s="219">
        <v>1</v>
      </c>
      <c r="AM23" s="219">
        <v>1</v>
      </c>
      <c r="AN23" s="219">
        <v>1</v>
      </c>
      <c r="AO23" s="219">
        <v>0</v>
      </c>
      <c r="AP23" s="224">
        <v>7392453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7</v>
      </c>
      <c r="E24" s="47">
        <f t="shared" si="2"/>
        <v>4.9295774647887329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141</v>
      </c>
      <c r="P24" s="52">
        <v>147</v>
      </c>
      <c r="Q24" s="52">
        <v>19168533</v>
      </c>
      <c r="R24" s="53">
        <f t="shared" si="5"/>
        <v>6152</v>
      </c>
      <c r="S24" s="54">
        <f t="shared" si="6"/>
        <v>147.648</v>
      </c>
      <c r="T24" s="54">
        <f t="shared" si="7"/>
        <v>6.1520000000000001</v>
      </c>
      <c r="U24" s="55">
        <v>5.5</v>
      </c>
      <c r="V24" s="55">
        <f t="shared" si="0"/>
        <v>5.5</v>
      </c>
      <c r="W24" s="229" t="s">
        <v>147</v>
      </c>
      <c r="X24" s="173">
        <v>0</v>
      </c>
      <c r="Y24" s="173">
        <v>1041</v>
      </c>
      <c r="Z24" s="173">
        <v>1195</v>
      </c>
      <c r="AA24" s="173">
        <v>1185</v>
      </c>
      <c r="AB24" s="173">
        <v>1198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33460990</v>
      </c>
      <c r="AH24" s="58">
        <f t="shared" si="9"/>
        <v>1388</v>
      </c>
      <c r="AI24" s="59">
        <f t="shared" si="8"/>
        <v>225.61768530559166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7392453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138</v>
      </c>
      <c r="P25" s="52">
        <v>147</v>
      </c>
      <c r="Q25" s="52">
        <v>19174676</v>
      </c>
      <c r="R25" s="53">
        <f t="shared" si="5"/>
        <v>6143</v>
      </c>
      <c r="S25" s="54">
        <f t="shared" si="6"/>
        <v>147.43199999999999</v>
      </c>
      <c r="T25" s="54">
        <f t="shared" si="7"/>
        <v>6.1429999999999998</v>
      </c>
      <c r="U25" s="55">
        <v>5</v>
      </c>
      <c r="V25" s="55">
        <f t="shared" si="0"/>
        <v>5</v>
      </c>
      <c r="W25" s="229" t="s">
        <v>147</v>
      </c>
      <c r="X25" s="173">
        <v>0</v>
      </c>
      <c r="Y25" s="173">
        <v>1062</v>
      </c>
      <c r="Z25" s="224">
        <v>1195</v>
      </c>
      <c r="AA25" s="224">
        <v>1185</v>
      </c>
      <c r="AB25" s="224">
        <v>1198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33462372</v>
      </c>
      <c r="AH25" s="58">
        <f t="shared" si="9"/>
        <v>1382</v>
      </c>
      <c r="AI25" s="59">
        <f t="shared" si="8"/>
        <v>224.97151229041185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7392453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6</v>
      </c>
      <c r="E26" s="47">
        <f t="shared" si="2"/>
        <v>4.2253521126760569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136</v>
      </c>
      <c r="P26" s="52">
        <v>144</v>
      </c>
      <c r="Q26" s="52">
        <v>19180513</v>
      </c>
      <c r="R26" s="53">
        <f t="shared" si="5"/>
        <v>5837</v>
      </c>
      <c r="S26" s="54">
        <f t="shared" si="6"/>
        <v>140.08799999999999</v>
      </c>
      <c r="T26" s="54">
        <f t="shared" si="7"/>
        <v>5.8369999999999997</v>
      </c>
      <c r="U26" s="55">
        <v>4.5999999999999996</v>
      </c>
      <c r="V26" s="55">
        <f t="shared" si="0"/>
        <v>4.5999999999999996</v>
      </c>
      <c r="W26" s="229" t="s">
        <v>147</v>
      </c>
      <c r="X26" s="173">
        <v>0</v>
      </c>
      <c r="Y26" s="173">
        <v>1060</v>
      </c>
      <c r="Z26" s="224">
        <v>1195</v>
      </c>
      <c r="AA26" s="224">
        <v>1185</v>
      </c>
      <c r="AB26" s="224">
        <v>1198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33463715</v>
      </c>
      <c r="AH26" s="58">
        <f t="shared" si="9"/>
        <v>1343</v>
      </c>
      <c r="AI26" s="59">
        <f t="shared" si="8"/>
        <v>230.08394723316772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7392453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132</v>
      </c>
      <c r="P27" s="52">
        <v>143</v>
      </c>
      <c r="Q27" s="52">
        <v>19186351</v>
      </c>
      <c r="R27" s="53">
        <f t="shared" si="5"/>
        <v>5838</v>
      </c>
      <c r="S27" s="54">
        <f t="shared" si="6"/>
        <v>140.11199999999999</v>
      </c>
      <c r="T27" s="54">
        <f t="shared" si="7"/>
        <v>5.8380000000000001</v>
      </c>
      <c r="U27" s="55">
        <v>4.2</v>
      </c>
      <c r="V27" s="55">
        <f t="shared" si="0"/>
        <v>4.2</v>
      </c>
      <c r="W27" s="229" t="s">
        <v>147</v>
      </c>
      <c r="X27" s="173">
        <v>0</v>
      </c>
      <c r="Y27" s="173">
        <v>1062</v>
      </c>
      <c r="Z27" s="224">
        <v>1195</v>
      </c>
      <c r="AA27" s="224">
        <v>1185</v>
      </c>
      <c r="AB27" s="224">
        <v>1198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33465058</v>
      </c>
      <c r="AH27" s="58">
        <f t="shared" si="9"/>
        <v>1343</v>
      </c>
      <c r="AI27" s="59">
        <f t="shared" si="8"/>
        <v>230.04453579993148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7392453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3</v>
      </c>
      <c r="E28" s="47">
        <f t="shared" si="2"/>
        <v>2.1126760563380285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127</v>
      </c>
      <c r="P28" s="52">
        <v>137</v>
      </c>
      <c r="Q28" s="52">
        <v>19191990</v>
      </c>
      <c r="R28" s="53">
        <f t="shared" si="5"/>
        <v>5639</v>
      </c>
      <c r="S28" s="54">
        <f t="shared" si="6"/>
        <v>135.33600000000001</v>
      </c>
      <c r="T28" s="54">
        <f t="shared" si="7"/>
        <v>5.6390000000000002</v>
      </c>
      <c r="U28" s="55">
        <v>4.0999999999999996</v>
      </c>
      <c r="V28" s="55">
        <f t="shared" si="0"/>
        <v>4.0999999999999996</v>
      </c>
      <c r="W28" s="229" t="s">
        <v>147</v>
      </c>
      <c r="X28" s="173">
        <v>0</v>
      </c>
      <c r="Y28" s="173">
        <v>988</v>
      </c>
      <c r="Z28" s="173">
        <v>1195</v>
      </c>
      <c r="AA28" s="173">
        <v>1185</v>
      </c>
      <c r="AB28" s="173">
        <v>1198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33466360</v>
      </c>
      <c r="AH28" s="58">
        <f t="shared" si="9"/>
        <v>1302</v>
      </c>
      <c r="AI28" s="59">
        <f t="shared" si="8"/>
        <v>230.89200212803686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7392453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7</v>
      </c>
      <c r="E29" s="47">
        <f t="shared" si="2"/>
        <v>4.9295774647887329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126</v>
      </c>
      <c r="P29" s="52">
        <v>131</v>
      </c>
      <c r="Q29" s="52">
        <v>19197629</v>
      </c>
      <c r="R29" s="53">
        <f t="shared" si="5"/>
        <v>5639</v>
      </c>
      <c r="S29" s="54">
        <f t="shared" si="6"/>
        <v>135.33600000000001</v>
      </c>
      <c r="T29" s="54">
        <f t="shared" si="7"/>
        <v>5.6390000000000002</v>
      </c>
      <c r="U29" s="55">
        <v>4</v>
      </c>
      <c r="V29" s="55">
        <f t="shared" si="0"/>
        <v>4</v>
      </c>
      <c r="W29" s="229" t="s">
        <v>147</v>
      </c>
      <c r="X29" s="173">
        <v>0</v>
      </c>
      <c r="Y29" s="173">
        <v>1030</v>
      </c>
      <c r="Z29" s="173">
        <v>1135</v>
      </c>
      <c r="AA29" s="173">
        <v>1185</v>
      </c>
      <c r="AB29" s="173">
        <v>1138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33467662</v>
      </c>
      <c r="AH29" s="58">
        <f t="shared" si="9"/>
        <v>1302</v>
      </c>
      <c r="AI29" s="59">
        <f t="shared" si="8"/>
        <v>230.89200212803686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7392453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10</v>
      </c>
      <c r="E30" s="47">
        <f t="shared" si="2"/>
        <v>7.042253521126761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124</v>
      </c>
      <c r="P30" s="52">
        <v>127</v>
      </c>
      <c r="Q30" s="52">
        <v>19202919</v>
      </c>
      <c r="R30" s="53">
        <f t="shared" si="5"/>
        <v>5290</v>
      </c>
      <c r="S30" s="54">
        <f t="shared" si="6"/>
        <v>126.96</v>
      </c>
      <c r="T30" s="54">
        <f t="shared" si="7"/>
        <v>5.29</v>
      </c>
      <c r="U30" s="55">
        <v>3.4</v>
      </c>
      <c r="V30" s="55">
        <f t="shared" si="0"/>
        <v>3.4</v>
      </c>
      <c r="W30" s="174" t="s">
        <v>149</v>
      </c>
      <c r="X30" s="173">
        <v>0</v>
      </c>
      <c r="Y30" s="173">
        <v>1097</v>
      </c>
      <c r="Z30" s="224">
        <v>1195</v>
      </c>
      <c r="AA30" s="173">
        <v>0</v>
      </c>
      <c r="AB30" s="173">
        <v>1198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33468717</v>
      </c>
      <c r="AH30" s="58">
        <f t="shared" si="9"/>
        <v>1055</v>
      </c>
      <c r="AI30" s="59">
        <f t="shared" si="8"/>
        <v>199.43289224952741</v>
      </c>
      <c r="AJ30" s="170">
        <v>0</v>
      </c>
      <c r="AK30" s="219">
        <v>1</v>
      </c>
      <c r="AL30" s="219">
        <v>1</v>
      </c>
      <c r="AM30" s="170">
        <v>0</v>
      </c>
      <c r="AN30" s="219">
        <v>1</v>
      </c>
      <c r="AO30" s="219">
        <v>0</v>
      </c>
      <c r="AP30" s="224">
        <v>7392453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122</v>
      </c>
      <c r="P31" s="52">
        <v>125</v>
      </c>
      <c r="Q31" s="52">
        <v>19208205</v>
      </c>
      <c r="R31" s="53">
        <f t="shared" si="5"/>
        <v>5286</v>
      </c>
      <c r="S31" s="54">
        <f t="shared" si="6"/>
        <v>126.864</v>
      </c>
      <c r="T31" s="54">
        <f t="shared" si="7"/>
        <v>5.2859999999999996</v>
      </c>
      <c r="U31" s="55">
        <v>2.8</v>
      </c>
      <c r="V31" s="55">
        <f t="shared" si="0"/>
        <v>2.8</v>
      </c>
      <c r="W31" s="229" t="s">
        <v>149</v>
      </c>
      <c r="X31" s="173">
        <v>0</v>
      </c>
      <c r="Y31" s="173">
        <v>1029</v>
      </c>
      <c r="Z31" s="224">
        <v>1195</v>
      </c>
      <c r="AA31" s="173">
        <v>0</v>
      </c>
      <c r="AB31" s="173">
        <v>1198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33469767</v>
      </c>
      <c r="AH31" s="58">
        <f t="shared" si="9"/>
        <v>1050</v>
      </c>
      <c r="AI31" s="59">
        <f t="shared" si="8"/>
        <v>198.63791146424518</v>
      </c>
      <c r="AJ31" s="170">
        <v>0</v>
      </c>
      <c r="AK31" s="219">
        <v>1</v>
      </c>
      <c r="AL31" s="219">
        <v>1</v>
      </c>
      <c r="AM31" s="170">
        <v>0</v>
      </c>
      <c r="AN31" s="219">
        <v>1</v>
      </c>
      <c r="AO31" s="219">
        <v>0</v>
      </c>
      <c r="AP31" s="224">
        <v>7392453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13</v>
      </c>
      <c r="E32" s="47">
        <f t="shared" si="2"/>
        <v>9.1549295774647899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121</v>
      </c>
      <c r="P32" s="52">
        <v>123</v>
      </c>
      <c r="Q32" s="52">
        <v>19213493</v>
      </c>
      <c r="R32" s="53">
        <f>Q32-Q31</f>
        <v>5288</v>
      </c>
      <c r="S32" s="54">
        <f t="shared" si="6"/>
        <v>126.91200000000001</v>
      </c>
      <c r="T32" s="54">
        <f t="shared" si="7"/>
        <v>5.2880000000000003</v>
      </c>
      <c r="U32" s="55">
        <v>2.4</v>
      </c>
      <c r="V32" s="55">
        <f t="shared" si="0"/>
        <v>2.4</v>
      </c>
      <c r="W32" s="229" t="s">
        <v>149</v>
      </c>
      <c r="X32" s="173">
        <v>0</v>
      </c>
      <c r="Y32" s="173">
        <v>992</v>
      </c>
      <c r="Z32" s="224">
        <v>1195</v>
      </c>
      <c r="AA32" s="173">
        <v>0</v>
      </c>
      <c r="AB32" s="173">
        <v>1198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33470820</v>
      </c>
      <c r="AH32" s="58">
        <f t="shared" si="9"/>
        <v>1053</v>
      </c>
      <c r="AI32" s="59">
        <f t="shared" si="8"/>
        <v>199.13010590015128</v>
      </c>
      <c r="AJ32" s="170">
        <v>0</v>
      </c>
      <c r="AK32" s="219">
        <v>1</v>
      </c>
      <c r="AL32" s="219">
        <v>1</v>
      </c>
      <c r="AM32" s="170">
        <v>0</v>
      </c>
      <c r="AN32" s="219">
        <v>1</v>
      </c>
      <c r="AO32" s="219">
        <v>0</v>
      </c>
      <c r="AP32" s="224">
        <v>7392453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12</v>
      </c>
      <c r="E33" s="47">
        <f t="shared" si="2"/>
        <v>8.4507042253521139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119</v>
      </c>
      <c r="P33" s="52">
        <v>109</v>
      </c>
      <c r="Q33" s="52">
        <v>19218479</v>
      </c>
      <c r="R33" s="53">
        <f t="shared" si="5"/>
        <v>4986</v>
      </c>
      <c r="S33" s="54">
        <f t="shared" si="6"/>
        <v>119.664</v>
      </c>
      <c r="T33" s="54">
        <f t="shared" si="7"/>
        <v>4.9859999999999998</v>
      </c>
      <c r="U33" s="55">
        <v>3.9</v>
      </c>
      <c r="V33" s="55">
        <f t="shared" si="0"/>
        <v>3.9</v>
      </c>
      <c r="W33" s="174" t="s">
        <v>130</v>
      </c>
      <c r="X33" s="173">
        <v>0</v>
      </c>
      <c r="Y33" s="173">
        <v>0</v>
      </c>
      <c r="Z33" s="173">
        <v>1098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33471629</v>
      </c>
      <c r="AH33" s="58">
        <f t="shared" si="9"/>
        <v>809</v>
      </c>
      <c r="AI33" s="59">
        <f t="shared" si="8"/>
        <v>162.25431207380666</v>
      </c>
      <c r="AJ33" s="170">
        <v>0</v>
      </c>
      <c r="AK33" s="170">
        <v>0</v>
      </c>
      <c r="AL33" s="219">
        <v>1</v>
      </c>
      <c r="AM33" s="170">
        <v>0</v>
      </c>
      <c r="AN33" s="219">
        <v>1</v>
      </c>
      <c r="AO33" s="170">
        <v>0.38</v>
      </c>
      <c r="AP33" s="173">
        <v>7393328</v>
      </c>
      <c r="AQ33" s="173">
        <f t="shared" si="1"/>
        <v>875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14</v>
      </c>
      <c r="E34" s="47">
        <f t="shared" si="2"/>
        <v>9.8591549295774659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117</v>
      </c>
      <c r="P34" s="52">
        <v>99</v>
      </c>
      <c r="Q34" s="52">
        <v>19222389</v>
      </c>
      <c r="R34" s="53">
        <f t="shared" si="5"/>
        <v>3910</v>
      </c>
      <c r="S34" s="54">
        <f t="shared" si="6"/>
        <v>93.84</v>
      </c>
      <c r="T34" s="54">
        <f t="shared" si="7"/>
        <v>3.91</v>
      </c>
      <c r="U34" s="55">
        <v>5.0999999999999996</v>
      </c>
      <c r="V34" s="55">
        <f t="shared" si="0"/>
        <v>5.0999999999999996</v>
      </c>
      <c r="W34" s="174" t="s">
        <v>130</v>
      </c>
      <c r="X34" s="173">
        <v>0</v>
      </c>
      <c r="Y34" s="173">
        <v>0</v>
      </c>
      <c r="Z34" s="173">
        <v>1010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33472339</v>
      </c>
      <c r="AH34" s="58">
        <f t="shared" si="9"/>
        <v>710</v>
      </c>
      <c r="AI34" s="59">
        <f t="shared" si="8"/>
        <v>181.5856777493606</v>
      </c>
      <c r="AJ34" s="170">
        <v>0</v>
      </c>
      <c r="AK34" s="170">
        <v>0</v>
      </c>
      <c r="AL34" s="219">
        <v>1</v>
      </c>
      <c r="AM34" s="170">
        <v>0</v>
      </c>
      <c r="AN34" s="219">
        <v>1</v>
      </c>
      <c r="AO34" s="170">
        <v>0.38</v>
      </c>
      <c r="AP34" s="173">
        <v>7394251</v>
      </c>
      <c r="AQ34" s="173">
        <f t="shared" si="1"/>
        <v>923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124.875</v>
      </c>
      <c r="Q35" s="80">
        <f>Q34-Q10</f>
        <v>124912</v>
      </c>
      <c r="R35" s="81">
        <f>SUM(R11:R34)</f>
        <v>124912</v>
      </c>
      <c r="S35" s="82">
        <f>AVERAGE(S11:S34)</f>
        <v>124.91200000000002</v>
      </c>
      <c r="T35" s="82">
        <f>SUM(T11:T34)</f>
        <v>124.91199999999999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25315</v>
      </c>
      <c r="AH35" s="88">
        <f>SUM(AH11:AH34)</f>
        <v>25315</v>
      </c>
      <c r="AI35" s="89">
        <f>$AH$35/$T35</f>
        <v>202.66267452286411</v>
      </c>
      <c r="AJ35" s="86"/>
      <c r="AK35" s="90"/>
      <c r="AL35" s="90"/>
      <c r="AM35" s="90"/>
      <c r="AN35" s="91"/>
      <c r="AO35" s="92"/>
      <c r="AP35" s="93">
        <f>AP34-AP10</f>
        <v>5390</v>
      </c>
      <c r="AQ35" s="94">
        <f>SUM(AQ11:AQ34)</f>
        <v>5390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311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235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237" t="s">
        <v>312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232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237" t="s">
        <v>313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232" t="s">
        <v>316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237" t="s">
        <v>289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235" t="s">
        <v>314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235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7" t="s">
        <v>315</v>
      </c>
      <c r="C52" s="190"/>
      <c r="D52" s="190"/>
      <c r="E52" s="190"/>
      <c r="F52" s="190"/>
      <c r="G52" s="190"/>
      <c r="H52" s="190"/>
      <c r="I52" s="190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5" t="s">
        <v>133</v>
      </c>
      <c r="C53" s="230"/>
      <c r="D53" s="230"/>
      <c r="E53" s="230"/>
      <c r="F53" s="230"/>
      <c r="G53" s="230"/>
      <c r="H53" s="230"/>
      <c r="I53" s="230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7" t="s">
        <v>310</v>
      </c>
      <c r="C54" s="230"/>
      <c r="D54" s="230"/>
      <c r="E54" s="230"/>
      <c r="F54" s="230"/>
      <c r="G54" s="230"/>
      <c r="H54" s="230"/>
      <c r="I54" s="231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5" t="s">
        <v>134</v>
      </c>
      <c r="C55" s="230"/>
      <c r="D55" s="230"/>
      <c r="E55" s="230"/>
      <c r="F55" s="230"/>
      <c r="G55" s="230"/>
      <c r="H55" s="230"/>
      <c r="I55" s="231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25"/>
      <c r="V55" s="12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2" t="s">
        <v>255</v>
      </c>
      <c r="C56" s="230"/>
      <c r="D56" s="230"/>
      <c r="E56" s="230"/>
      <c r="F56" s="230"/>
      <c r="G56" s="230"/>
      <c r="H56" s="230"/>
      <c r="I56" s="23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7" t="s">
        <v>317</v>
      </c>
      <c r="C57" s="230"/>
      <c r="D57" s="230"/>
      <c r="E57" s="230"/>
      <c r="F57" s="230"/>
      <c r="G57" s="230"/>
      <c r="H57" s="230"/>
      <c r="I57" s="231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7" t="s">
        <v>318</v>
      </c>
      <c r="C58" s="230"/>
      <c r="D58" s="230"/>
      <c r="E58" s="230"/>
      <c r="F58" s="230"/>
      <c r="G58" s="230"/>
      <c r="H58" s="230"/>
      <c r="I58" s="23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5" t="s">
        <v>331</v>
      </c>
      <c r="C59" s="230"/>
      <c r="D59" s="230"/>
      <c r="E59" s="230"/>
      <c r="F59" s="230"/>
      <c r="G59" s="230"/>
      <c r="H59" s="230"/>
      <c r="I59" s="23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9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91" t="s">
        <v>127</v>
      </c>
      <c r="C60" s="230"/>
      <c r="D60" s="230"/>
      <c r="E60" s="230"/>
      <c r="F60" s="230"/>
      <c r="G60" s="230"/>
      <c r="H60" s="230"/>
      <c r="I60" s="230"/>
      <c r="J60" s="192"/>
      <c r="K60" s="192"/>
      <c r="L60" s="192"/>
      <c r="M60" s="192"/>
      <c r="N60" s="192"/>
      <c r="O60" s="192"/>
      <c r="P60" s="192"/>
      <c r="Q60" s="192"/>
      <c r="R60" s="192"/>
      <c r="S60" s="193"/>
      <c r="T60" s="193"/>
      <c r="U60" s="193"/>
      <c r="V60" s="193"/>
      <c r="W60" s="193"/>
      <c r="X60" s="193"/>
      <c r="Y60" s="193"/>
      <c r="Z60" s="106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12"/>
      <c r="AW60" s="183"/>
      <c r="AX60" s="183"/>
      <c r="AY60" s="183"/>
    </row>
    <row r="61" spans="2:51" x14ac:dyDescent="0.25">
      <c r="B61" s="236" t="s">
        <v>274</v>
      </c>
      <c r="C61" s="235"/>
      <c r="D61" s="230"/>
      <c r="E61" s="221"/>
      <c r="F61" s="230"/>
      <c r="G61" s="230"/>
      <c r="H61" s="230"/>
      <c r="I61" s="230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06"/>
      <c r="X61" s="106"/>
      <c r="Y61" s="106"/>
      <c r="Z61" s="113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12"/>
      <c r="AW61" s="183"/>
      <c r="AX61" s="183"/>
      <c r="AY61" s="183"/>
    </row>
    <row r="62" spans="2:51" x14ac:dyDescent="0.25">
      <c r="B62" s="236" t="s">
        <v>128</v>
      </c>
      <c r="C62" s="232"/>
      <c r="D62" s="230"/>
      <c r="E62" s="221"/>
      <c r="F62" s="230"/>
      <c r="G62" s="230"/>
      <c r="H62" s="230"/>
      <c r="I62" s="171"/>
      <c r="J62" s="193"/>
      <c r="K62" s="193"/>
      <c r="L62" s="193"/>
      <c r="M62" s="193"/>
      <c r="N62" s="193"/>
      <c r="O62" s="193"/>
      <c r="P62" s="193"/>
      <c r="Q62" s="193"/>
      <c r="R62" s="193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232"/>
      <c r="D63" s="230"/>
      <c r="E63" s="230"/>
      <c r="F63" s="230"/>
      <c r="G63" s="230"/>
      <c r="H63" s="230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6"/>
      <c r="D64" s="190"/>
      <c r="E64" s="190"/>
      <c r="F64" s="190"/>
      <c r="G64" s="190"/>
      <c r="H64" s="190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6"/>
      <c r="D65" s="171"/>
      <c r="E65" s="190"/>
      <c r="F65" s="190"/>
      <c r="G65" s="190"/>
      <c r="H65" s="190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8"/>
      <c r="D66" s="171"/>
      <c r="E66" s="190"/>
      <c r="F66" s="190"/>
      <c r="G66" s="190"/>
      <c r="H66" s="190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/>
      <c r="C67" s="188"/>
      <c r="D67" s="190"/>
      <c r="E67" s="171"/>
      <c r="F67" s="190"/>
      <c r="G67" s="171"/>
      <c r="H67" s="171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B68" s="2"/>
      <c r="C68" s="184"/>
      <c r="D68" s="190"/>
      <c r="E68" s="171"/>
      <c r="F68" s="171"/>
      <c r="G68" s="171"/>
      <c r="H68" s="171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A69" s="113"/>
      <c r="B69" s="2"/>
      <c r="C69" s="184"/>
      <c r="D69" s="190"/>
      <c r="E69" s="190"/>
      <c r="F69" s="171"/>
      <c r="G69" s="190"/>
      <c r="H69" s="190"/>
      <c r="I69" s="190"/>
      <c r="J69" s="114"/>
      <c r="K69" s="114"/>
      <c r="L69" s="114"/>
      <c r="M69" s="114"/>
      <c r="N69" s="114"/>
      <c r="O69" s="115"/>
      <c r="P69" s="109"/>
      <c r="R69" s="112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104"/>
      <c r="C70" s="193"/>
      <c r="D70" s="190"/>
      <c r="E70" s="190"/>
      <c r="F70" s="190"/>
      <c r="G70" s="190"/>
      <c r="H70" s="190"/>
      <c r="I70" s="114"/>
      <c r="J70" s="114"/>
      <c r="K70" s="114"/>
      <c r="L70" s="114"/>
      <c r="M70" s="114"/>
      <c r="N70" s="114"/>
      <c r="O70" s="115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04"/>
      <c r="C71" s="188"/>
      <c r="D71" s="193"/>
      <c r="E71" s="190"/>
      <c r="F71" s="190"/>
      <c r="G71" s="190"/>
      <c r="H71" s="190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04"/>
      <c r="C72" s="184"/>
      <c r="D72" s="193"/>
      <c r="E72" s="190"/>
      <c r="F72" s="190"/>
      <c r="G72" s="190"/>
      <c r="H72" s="190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04"/>
      <c r="C73" s="188"/>
      <c r="D73" s="190"/>
      <c r="E73" s="193"/>
      <c r="F73" s="190"/>
      <c r="G73" s="193"/>
      <c r="H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93"/>
      <c r="C74" s="187"/>
      <c r="D74" s="190"/>
      <c r="E74" s="193"/>
      <c r="F74" s="193"/>
      <c r="G74" s="193"/>
      <c r="H74" s="193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B75" s="193"/>
      <c r="I75" s="114"/>
      <c r="J75" s="114"/>
      <c r="K75" s="114"/>
      <c r="L75" s="114"/>
      <c r="M75" s="114"/>
      <c r="N75" s="114"/>
      <c r="O75" s="115"/>
      <c r="P75" s="109"/>
      <c r="R75" s="106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B76" s="104"/>
      <c r="I76" s="114"/>
      <c r="J76" s="114"/>
      <c r="K76" s="114"/>
      <c r="L76" s="114"/>
      <c r="M76" s="114"/>
      <c r="N76" s="114"/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I77" s="114"/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09"/>
      <c r="Q101" s="109"/>
      <c r="R101" s="109"/>
      <c r="S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16" spans="45:51" x14ac:dyDescent="0.25">
      <c r="AS116" s="183"/>
      <c r="AT116" s="183"/>
      <c r="AU116" s="183"/>
      <c r="AV116" s="183"/>
      <c r="AW116" s="183"/>
      <c r="AX116" s="183"/>
      <c r="AY116" s="183"/>
    </row>
  </sheetData>
  <protectedRanges>
    <protectedRange sqref="N60:R60 B76 S62:T68 B68:B73 S56:T59 N63:R68 T43 T54:T55" name="Range2_12_5_1_1"/>
    <protectedRange sqref="N10 L10 L6 D6 D8 AD8 AF8 O8:U8 AJ8:AR8 AF10 AR11:AR34 L24:N31 G23:G34 N12:N23 N32:N34 N11:AG11 E23:E34 E11:G22 O12:AG34" name="Range1_16_3_1_1"/>
    <protectedRange sqref="I66 J63:M68 J60:M60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2:H72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4:B75 J61:R62 D71:D72 I67:I68 Z59:Z60 S60:Y61 AA60:AU61 E73:E74 G73:H74 F74" name="Range2_2_1_10_1_1_1_2"/>
    <protectedRange sqref="C70" name="Range2_2_1_10_2_1_1_1"/>
    <protectedRange sqref="N56:R59 G69:H69 D67 F70 E69" name="Range2_12_1_6_1_1"/>
    <protectedRange sqref="I63:I65 G70:H71 G64:H65 E70:E71 F71:F72 F64:F66 E64:E65 J56:M59" name="Range2_2_12_1_7_1_1"/>
    <protectedRange sqref="D68:D69" name="Range2_1_1_1_1_11_1_2_1_1"/>
    <protectedRange sqref="E66 G66:H66 F67" name="Range2_2_2_9_1_1_1_1"/>
    <protectedRange sqref="D64" name="Range2_1_1_1_1_1_9_1_1_1_1"/>
    <protectedRange sqref="C68" name="Range2_1_1_2_1_1"/>
    <protectedRange sqref="C67" name="Range2_1_2_2_1_1"/>
    <protectedRange sqref="C66" name="Range2_3_2_1_1"/>
    <protectedRange sqref="C64:C65" name="Range2_5_1_1_1"/>
    <protectedRange sqref="E67:E68 F68:F69 G67:H68 I62" name="Range2_2_1_1_1_1"/>
    <protectedRange sqref="D65:D66" name="Range2_1_1_1_1_1_1_1_1"/>
    <protectedRange sqref="AS11:AS15" name="Range1_4_1_1_1_1"/>
    <protectedRange sqref="J11:J15 J26:J34" name="Range1_1_2_1_10_1_1_1_1"/>
    <protectedRange sqref="R75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4:S55" name="Range2_12_2_1_1_1_2_1_1"/>
    <protectedRange sqref="Q55:R55" name="Range2_12_1_4_1_1_1_1_1_1_1_1_1_1_1_1_1_1"/>
    <protectedRange sqref="N55:P55" name="Range2_12_1_2_1_1_1_1_1_1_1_1_1_1_1_1_1_1_1"/>
    <protectedRange sqref="J55:M55" name="Range2_2_12_1_4_1_1_1_1_1_1_1_1_1_1_1_1_1_1_1"/>
    <protectedRange sqref="Q54:R54" name="Range2_12_1_6_1_1_1_2_3_1_1_3_1_1_1_1_1_1"/>
    <protectedRange sqref="N54:P54" name="Range2_12_1_2_3_1_1_1_2_3_1_1_3_1_1_1_1_1_1"/>
    <protectedRange sqref="J54:M54" name="Range2_2_12_1_4_3_1_1_1_3_3_1_1_3_1_1_1_1_1_1"/>
    <protectedRange sqref="T48:T53" name="Range2_12_5_1_1_3"/>
    <protectedRange sqref="T46:T47" name="Range2_12_5_1_1_2_2"/>
    <protectedRange sqref="S46:S53" name="Range2_12_4_1_1_1_4_2_2_2"/>
    <protectedRange sqref="Q46:R53" name="Range2_12_1_6_1_1_1_2_3_2_1_1_3"/>
    <protectedRange sqref="N46:P53" name="Range2_12_1_2_3_1_1_1_2_3_2_1_1_3"/>
    <protectedRange sqref="K46:M53" name="Range2_2_12_1_4_3_1_1_1_3_3_2_1_1_3"/>
    <protectedRange sqref="J46:J53" name="Range2_2_12_1_4_3_1_1_1_3_2_1_2_2"/>
    <protectedRange sqref="G48:H50" name="Range2_2_12_1_3_1_2_1_1_1_2_1_1_1_1_1_1_2_1_1"/>
    <protectedRange sqref="D48:E50" name="Range2_2_12_1_3_1_2_1_1_1_2_1_1_1_1_3_1_1_1_1"/>
    <protectedRange sqref="F48:F50" name="Range2_2_12_1_3_1_2_1_1_1_3_1_1_1_1_1_3_1_1_1_1"/>
    <protectedRange sqref="I48:I50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7" name="Range2_2_12_1_4_2_1_1_1_4_1_2_1_1_1_2_2_1"/>
    <protectedRange sqref="B65:B67" name="Range2_12_5_1_1_2"/>
    <protectedRange sqref="B64" name="Range2_12_5_1_1_2_1_4_1_1_1_2_1_1_1_1_1_1_1"/>
    <protectedRange sqref="B63" name="Range2_12_5_1_1_2_1"/>
    <protectedRange sqref="I52" name="Range2_2_12_1_7_1_1_2_2"/>
    <protectedRange sqref="I51" name="Range2_2_12_1_4_3_1_1_1_3_3_1_1_3_1_1_1_1_1_1_2"/>
    <protectedRange sqref="E51:H51" name="Range2_2_12_1_3_1_2_1_1_1_1_2_1_1_1_1_1_1_2"/>
    <protectedRange sqref="D51" name="Range2_2_12_1_3_1_2_1_1_1_2_1_2_3_1_1_1_1_1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B44:B47 B49 B52" name="Range2_12_5_1_1_1_2_2_1_1_1_1_1_1_1_1_1_2"/>
    <protectedRange sqref="B48" name="Range2_12_5_1_1_1_3_1_1_1_1_1_1_1_1_1_1_1"/>
    <protectedRange sqref="I61" name="Range2_2_12_1_7_1_1_2"/>
    <protectedRange sqref="F63:H63" name="Range2_2_12_1_1_1_1_1_1_1"/>
    <protectedRange sqref="D63:E63" name="Range2_2_12_1_7_1_1_2_1_1"/>
    <protectedRange sqref="C63" name="Range2_1_1_2_1_1_1_1"/>
    <protectedRange sqref="B54 B57:B58" name="Range2_12_5_1_1_1_2_2_1_1_1_1_1_1_1_1_1_3"/>
    <protectedRange sqref="I53" name="Range2_2_12_1_7_1_1_2_2_2"/>
    <protectedRange sqref="G53:H53" name="Range2_2_12_1_3_1_2_1_1_1_2_1_1_1_1_1_1_2_1_1_1_1_1_1"/>
    <protectedRange sqref="D53:E53" name="Range2_2_12_1_3_1_2_1_1_1_2_1_1_1_1_3_1_1_1_1_1_2_1_2"/>
    <protectedRange sqref="F53" name="Range2_2_12_1_3_1_2_1_1_1_3_1_1_1_1_1_3_1_1_1_1_1_1_1_2"/>
    <protectedRange sqref="I56 I58:I60" name="Range2_2_12_1_7_1_1_2_2_1_1"/>
    <protectedRange sqref="I54:I55 I57" name="Range2_2_12_1_4_3_1_1_1_3_3_1_1_3_1_1_1_1_1_1_2_1_1"/>
    <protectedRange sqref="E56 F54:H55 E54 E60:H60 E57:H58" name="Range2_2_12_1_3_1_2_1_1_1_1_2_1_1_1_1_1_1_2_1_1"/>
    <protectedRange sqref="D54 D60 D56:D58" name="Range2_2_12_1_3_1_2_1_1_1_2_1_2_3_1_1_1_1_1_1_1"/>
    <protectedRange sqref="G62:H62" name="Range2_2_12_1_3_1_2_1_1_1_2_1_1_1_1_1_1_2_1_1_1_1_1_1_1_1_1"/>
    <protectedRange sqref="F62 G61:H61" name="Range2_2_12_1_3_3_1_1_1_2_1_1_1_1_1_1_1_1_1_1_1_1_1_1_1_1"/>
    <protectedRange sqref="G56:H56" name="Range2_2_12_1_3_1_2_1_1_1_2_1_1_1_1_1_1_2_1_1_1_1_1_2_1"/>
    <protectedRange sqref="D55:E55" name="Range2_2_12_1_3_1_2_1_1_1_2_1_1_1_1_3_1_1_1_1_1_2_1_1_1"/>
    <protectedRange sqref="F61 F56" name="Range2_2_12_1_3_1_2_1_1_1_3_1_1_1_1_1_3_1_1_1_1_1_1_1_1_1"/>
    <protectedRange sqref="F59:H59" name="Range2_2_12_1_3_1_2_1_1_1_1_2_1_1_1_1_1_1_1_1_1_1_1"/>
    <protectedRange sqref="D62" name="Range2_2_12_1_7_1_1_2_1_1_1_1_1"/>
    <protectedRange sqref="E62" name="Range2_2_12_1_1_1_1_1_1_1_1_1_1_1"/>
    <protectedRange sqref="C62" name="Range2_1_4_2_1_1_1_1_1_1_1_1"/>
    <protectedRange sqref="D61:E61" name="Range2_2_12_1_3_1_2_1_1_1_3_1_1_1_1_1_1_1_2_1_1_1_1_1_1_1"/>
    <protectedRange sqref="D59:E59" name="Range2_2_12_1_3_1_2_1_1_1_2_1_1_1_1_3_1_1_1_1_1_1_1_1_1_1"/>
    <protectedRange sqref="B61" name="Range2_12_5_1_1_2_1_4_1_1_1_2_1_1_1_1_1_1_1_1_1_2_1_1"/>
    <protectedRange sqref="B62" name="Range2_12_5_1_1_2_1_2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53" priority="9" operator="containsText" text="N/A">
      <formula>NOT(ISERROR(SEARCH("N/A",X11)))</formula>
    </cfRule>
    <cfRule type="cellIs" dxfId="152" priority="27" operator="equal">
      <formula>0</formula>
    </cfRule>
  </conditionalFormatting>
  <conditionalFormatting sqref="X11:AE34">
    <cfRule type="cellIs" dxfId="151" priority="26" operator="greaterThanOrEqual">
      <formula>1185</formula>
    </cfRule>
  </conditionalFormatting>
  <conditionalFormatting sqref="X11:AE34">
    <cfRule type="cellIs" dxfId="150" priority="25" operator="between">
      <formula>0.1</formula>
      <formula>1184</formula>
    </cfRule>
  </conditionalFormatting>
  <conditionalFormatting sqref="X8 AJ11:AO11 AJ16:AJ34 AJ12:AN15 AO12:AO32 AK16:AN29 AL30:AN34 AK30:AK32">
    <cfRule type="cellIs" dxfId="149" priority="24" operator="equal">
      <formula>0</formula>
    </cfRule>
  </conditionalFormatting>
  <conditionalFormatting sqref="X8 AJ11:AO11 AJ16:AJ34 AJ12:AN15 AO12:AO32 AK16:AN29 AL30:AN34 AK30:AK32">
    <cfRule type="cellIs" dxfId="148" priority="23" operator="greaterThan">
      <formula>1179</formula>
    </cfRule>
  </conditionalFormatting>
  <conditionalFormatting sqref="X8 AJ11:AO11 AJ16:AJ34 AJ12:AN15 AO12:AO32 AK16:AN29 AL30:AN34 AK30:AK32">
    <cfRule type="cellIs" dxfId="147" priority="22" operator="greaterThan">
      <formula>99</formula>
    </cfRule>
  </conditionalFormatting>
  <conditionalFormatting sqref="X8 AJ11:AO11 AJ16:AJ34 AJ12:AN15 AO12:AO32 AK16:AN29 AL30:AN34 AK30:AK32">
    <cfRule type="cellIs" dxfId="146" priority="21" operator="greaterThan">
      <formula>0.99</formula>
    </cfRule>
  </conditionalFormatting>
  <conditionalFormatting sqref="AB8">
    <cfRule type="cellIs" dxfId="145" priority="20" operator="equal">
      <formula>0</formula>
    </cfRule>
  </conditionalFormatting>
  <conditionalFormatting sqref="AB8">
    <cfRule type="cellIs" dxfId="144" priority="19" operator="greaterThan">
      <formula>1179</formula>
    </cfRule>
  </conditionalFormatting>
  <conditionalFormatting sqref="AB8">
    <cfRule type="cellIs" dxfId="143" priority="18" operator="greaterThan">
      <formula>99</formula>
    </cfRule>
  </conditionalFormatting>
  <conditionalFormatting sqref="AB8">
    <cfRule type="cellIs" dxfId="142" priority="17" operator="greaterThan">
      <formula>0.99</formula>
    </cfRule>
  </conditionalFormatting>
  <conditionalFormatting sqref="AQ11:AQ34 AK33 AO33:AO34">
    <cfRule type="cellIs" dxfId="141" priority="16" operator="equal">
      <formula>0</formula>
    </cfRule>
  </conditionalFormatting>
  <conditionalFormatting sqref="AQ11:AQ34 AK33 AO33:AO34">
    <cfRule type="cellIs" dxfId="140" priority="15" operator="greaterThan">
      <formula>1179</formula>
    </cfRule>
  </conditionalFormatting>
  <conditionalFormatting sqref="AQ11:AQ34 AK33 AO33:AO34">
    <cfRule type="cellIs" dxfId="139" priority="14" operator="greaterThan">
      <formula>99</formula>
    </cfRule>
  </conditionalFormatting>
  <conditionalFormatting sqref="AQ11:AQ34 AK33 AO33:AO34">
    <cfRule type="cellIs" dxfId="138" priority="13" operator="greaterThan">
      <formula>0.99</formula>
    </cfRule>
  </conditionalFormatting>
  <conditionalFormatting sqref="AI11:AI34">
    <cfRule type="cellIs" dxfId="137" priority="12" operator="greaterThan">
      <formula>$AI$8</formula>
    </cfRule>
  </conditionalFormatting>
  <conditionalFormatting sqref="AH11:AH34">
    <cfRule type="cellIs" dxfId="136" priority="10" operator="greaterThan">
      <formula>$AH$8</formula>
    </cfRule>
    <cfRule type="cellIs" dxfId="135" priority="11" operator="greaterThan">
      <formula>$AH$8</formula>
    </cfRule>
  </conditionalFormatting>
  <conditionalFormatting sqref="AP11:AP34">
    <cfRule type="cellIs" dxfId="134" priority="8" operator="equal">
      <formula>0</formula>
    </cfRule>
  </conditionalFormatting>
  <conditionalFormatting sqref="AP11:AP34">
    <cfRule type="cellIs" dxfId="133" priority="7" operator="greaterThan">
      <formula>1179</formula>
    </cfRule>
  </conditionalFormatting>
  <conditionalFormatting sqref="AP11:AP34">
    <cfRule type="cellIs" dxfId="132" priority="6" operator="greaterThan">
      <formula>99</formula>
    </cfRule>
  </conditionalFormatting>
  <conditionalFormatting sqref="AP11:AP34">
    <cfRule type="cellIs" dxfId="131" priority="5" operator="greaterThan">
      <formula>0.99</formula>
    </cfRule>
  </conditionalFormatting>
  <conditionalFormatting sqref="AK34">
    <cfRule type="cellIs" dxfId="130" priority="4" operator="equal">
      <formula>0</formula>
    </cfRule>
  </conditionalFormatting>
  <conditionalFormatting sqref="AK34">
    <cfRule type="cellIs" dxfId="129" priority="3" operator="greaterThan">
      <formula>1179</formula>
    </cfRule>
  </conditionalFormatting>
  <conditionalFormatting sqref="AK34">
    <cfRule type="cellIs" dxfId="128" priority="2" operator="greaterThan">
      <formula>99</formula>
    </cfRule>
  </conditionalFormatting>
  <conditionalFormatting sqref="AK34">
    <cfRule type="cellIs" dxfId="127" priority="1" operator="greaterThan">
      <formula>0.99</formula>
    </cfRule>
  </conditionalFormatting>
  <dataValidations disablePrompts="1"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9"/>
  <sheetViews>
    <sheetView showGridLines="0" topLeftCell="A31" zoomScaleNormal="100" workbookViewId="0">
      <selection activeCell="Q65" sqref="Q65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141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42000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24595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26'!Q34</f>
        <v>19222389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26'!AG34</f>
        <v>33472339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26'!AP34</f>
        <v>7394251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15</v>
      </c>
      <c r="E11" s="47">
        <f>D11/1.42</f>
        <v>10.563380281690142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120</v>
      </c>
      <c r="P11" s="52">
        <v>92</v>
      </c>
      <c r="Q11" s="52">
        <v>19225798</v>
      </c>
      <c r="R11" s="53">
        <f>Q11-Q10</f>
        <v>3409</v>
      </c>
      <c r="S11" s="54">
        <f>R11*24/1000</f>
        <v>81.816000000000003</v>
      </c>
      <c r="T11" s="54">
        <f>R11/1000</f>
        <v>3.4089999999999998</v>
      </c>
      <c r="U11" s="55">
        <v>6.3</v>
      </c>
      <c r="V11" s="55">
        <f t="shared" ref="V11:V34" si="0">U11</f>
        <v>6.3</v>
      </c>
      <c r="W11" s="174" t="s">
        <v>130</v>
      </c>
      <c r="X11" s="173">
        <v>0</v>
      </c>
      <c r="Y11" s="173">
        <v>0</v>
      </c>
      <c r="Z11" s="173">
        <v>968</v>
      </c>
      <c r="AA11" s="173">
        <v>0</v>
      </c>
      <c r="AB11" s="173">
        <v>1109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33472888</v>
      </c>
      <c r="AH11" s="58">
        <f>IF(ISBLANK(AG11),"-",AG11-AG10)</f>
        <v>549</v>
      </c>
      <c r="AI11" s="59">
        <f>AH11/T11</f>
        <v>161.0442945145204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0.38</v>
      </c>
      <c r="AP11" s="173">
        <v>7395704</v>
      </c>
      <c r="AQ11" s="173">
        <f t="shared" ref="AQ11:AQ34" si="1">AP11-AP10</f>
        <v>1453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17</v>
      </c>
      <c r="E12" s="47">
        <f t="shared" ref="E12:E34" si="2">D12/1.42</f>
        <v>11.971830985915494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119</v>
      </c>
      <c r="P12" s="52">
        <v>90</v>
      </c>
      <c r="Q12" s="52">
        <v>19229197</v>
      </c>
      <c r="R12" s="53">
        <f t="shared" ref="R12:R34" si="5">Q12-Q11</f>
        <v>3399</v>
      </c>
      <c r="S12" s="54">
        <f t="shared" ref="S12:S34" si="6">R12*24/1000</f>
        <v>81.575999999999993</v>
      </c>
      <c r="T12" s="54">
        <f t="shared" ref="T12:T34" si="7">R12/1000</f>
        <v>3.399</v>
      </c>
      <c r="U12" s="55">
        <v>7.5</v>
      </c>
      <c r="V12" s="55">
        <f t="shared" si="0"/>
        <v>7.5</v>
      </c>
      <c r="W12" s="174" t="s">
        <v>130</v>
      </c>
      <c r="X12" s="173">
        <v>0</v>
      </c>
      <c r="Y12" s="173">
        <v>0</v>
      </c>
      <c r="Z12" s="173">
        <v>931</v>
      </c>
      <c r="AA12" s="173">
        <v>0</v>
      </c>
      <c r="AB12" s="173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33473426</v>
      </c>
      <c r="AH12" s="58">
        <f>IF(ISBLANK(AG12),"-",AG12-AG11)</f>
        <v>538</v>
      </c>
      <c r="AI12" s="59">
        <f t="shared" ref="AI12:AI34" si="8">AH12/T12</f>
        <v>158.28184760223596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0.38</v>
      </c>
      <c r="AP12" s="173">
        <v>7397153</v>
      </c>
      <c r="AQ12" s="173">
        <f t="shared" si="1"/>
        <v>1449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18</v>
      </c>
      <c r="E13" s="47">
        <f t="shared" si="2"/>
        <v>12.67605633802817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117</v>
      </c>
      <c r="P13" s="52">
        <v>87</v>
      </c>
      <c r="Q13" s="52">
        <v>19232586</v>
      </c>
      <c r="R13" s="53">
        <f t="shared" si="5"/>
        <v>3389</v>
      </c>
      <c r="S13" s="54">
        <f t="shared" si="6"/>
        <v>81.335999999999999</v>
      </c>
      <c r="T13" s="54">
        <f t="shared" si="7"/>
        <v>3.3889999999999998</v>
      </c>
      <c r="U13" s="55">
        <v>8.6999999999999993</v>
      </c>
      <c r="V13" s="55">
        <f t="shared" si="0"/>
        <v>8.6999999999999993</v>
      </c>
      <c r="W13" s="174" t="s">
        <v>130</v>
      </c>
      <c r="X13" s="173">
        <v>0</v>
      </c>
      <c r="Y13" s="173">
        <v>0</v>
      </c>
      <c r="Z13" s="173">
        <v>909</v>
      </c>
      <c r="AA13" s="173">
        <v>0</v>
      </c>
      <c r="AB13" s="173">
        <v>1109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33473976</v>
      </c>
      <c r="AH13" s="58">
        <f>IF(ISBLANK(AG13),"-",AG13-AG12)</f>
        <v>550</v>
      </c>
      <c r="AI13" s="59">
        <f t="shared" si="8"/>
        <v>162.2897609914429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0.38</v>
      </c>
      <c r="AP13" s="173">
        <v>7398603</v>
      </c>
      <c r="AQ13" s="173">
        <f t="shared" si="1"/>
        <v>1450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26</v>
      </c>
      <c r="E14" s="47">
        <f t="shared" si="2"/>
        <v>18.30985915492958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85</v>
      </c>
      <c r="P14" s="52">
        <v>84</v>
      </c>
      <c r="Q14" s="52">
        <v>19235985</v>
      </c>
      <c r="R14" s="53">
        <f t="shared" si="5"/>
        <v>3399</v>
      </c>
      <c r="S14" s="54">
        <f t="shared" si="6"/>
        <v>81.575999999999993</v>
      </c>
      <c r="T14" s="54">
        <f t="shared" si="7"/>
        <v>3.399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842</v>
      </c>
      <c r="AA14" s="173">
        <v>0</v>
      </c>
      <c r="AB14" s="173">
        <v>1008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33474528</v>
      </c>
      <c r="AH14" s="58">
        <f t="shared" ref="AH14:AH34" si="9">IF(ISBLANK(AG14),"-",AG14-AG13)</f>
        <v>552</v>
      </c>
      <c r="AI14" s="59">
        <f t="shared" si="8"/>
        <v>162.40070609002649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0.38</v>
      </c>
      <c r="AP14" s="173">
        <v>7399107</v>
      </c>
      <c r="AQ14" s="173">
        <f t="shared" si="1"/>
        <v>504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28</v>
      </c>
      <c r="E15" s="47">
        <f t="shared" si="2"/>
        <v>19.718309859154932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91</v>
      </c>
      <c r="P15" s="52">
        <v>89</v>
      </c>
      <c r="Q15" s="52">
        <v>19239576</v>
      </c>
      <c r="R15" s="53">
        <f t="shared" si="5"/>
        <v>3591</v>
      </c>
      <c r="S15" s="54">
        <f t="shared" si="6"/>
        <v>86.183999999999997</v>
      </c>
      <c r="T15" s="54">
        <f t="shared" si="7"/>
        <v>3.5910000000000002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848</v>
      </c>
      <c r="AA15" s="173">
        <v>0</v>
      </c>
      <c r="AB15" s="173">
        <v>1009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33475002</v>
      </c>
      <c r="AH15" s="58">
        <f t="shared" si="9"/>
        <v>474</v>
      </c>
      <c r="AI15" s="59">
        <f t="shared" si="8"/>
        <v>131.99665831244778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7399107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28</v>
      </c>
      <c r="E16" s="47">
        <f t="shared" si="2"/>
        <v>19.718309859154932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101</v>
      </c>
      <c r="P16" s="52">
        <v>99</v>
      </c>
      <c r="Q16" s="52">
        <v>19243611</v>
      </c>
      <c r="R16" s="53">
        <f t="shared" si="5"/>
        <v>4035</v>
      </c>
      <c r="S16" s="54">
        <f t="shared" si="6"/>
        <v>96.84</v>
      </c>
      <c r="T16" s="54">
        <f t="shared" si="7"/>
        <v>4.0350000000000001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1057</v>
      </c>
      <c r="AA16" s="173">
        <v>0</v>
      </c>
      <c r="AB16" s="173">
        <v>1009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33475448</v>
      </c>
      <c r="AH16" s="58">
        <f t="shared" si="9"/>
        <v>446</v>
      </c>
      <c r="AI16" s="59">
        <f t="shared" si="8"/>
        <v>110.53283767038414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7399107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18</v>
      </c>
      <c r="E17" s="47">
        <f t="shared" si="2"/>
        <v>12.67605633802817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139</v>
      </c>
      <c r="P17" s="52">
        <v>143</v>
      </c>
      <c r="Q17" s="52">
        <v>19248889</v>
      </c>
      <c r="R17" s="53">
        <f t="shared" si="5"/>
        <v>5278</v>
      </c>
      <c r="S17" s="54">
        <f t="shared" si="6"/>
        <v>126.672</v>
      </c>
      <c r="T17" s="54">
        <f t="shared" si="7"/>
        <v>5.2779999999999996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1188</v>
      </c>
      <c r="AA17" s="173">
        <v>1185</v>
      </c>
      <c r="AB17" s="173">
        <v>1160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33476478</v>
      </c>
      <c r="AH17" s="58">
        <f t="shared" si="9"/>
        <v>1030</v>
      </c>
      <c r="AI17" s="59">
        <f t="shared" si="8"/>
        <v>195.1496779082986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7399107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11</v>
      </c>
      <c r="E18" s="47">
        <f t="shared" si="2"/>
        <v>7.746478873239437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145</v>
      </c>
      <c r="P18" s="52">
        <v>149</v>
      </c>
      <c r="Q18" s="52">
        <v>19254834</v>
      </c>
      <c r="R18" s="53">
        <f t="shared" si="5"/>
        <v>5945</v>
      </c>
      <c r="S18" s="54">
        <f t="shared" si="6"/>
        <v>142.68</v>
      </c>
      <c r="T18" s="54">
        <f t="shared" si="7"/>
        <v>5.9450000000000003</v>
      </c>
      <c r="U18" s="55">
        <v>9.5</v>
      </c>
      <c r="V18" s="55">
        <f t="shared" si="0"/>
        <v>9.5</v>
      </c>
      <c r="W18" s="229" t="s">
        <v>146</v>
      </c>
      <c r="X18" s="173">
        <v>0</v>
      </c>
      <c r="Y18" s="173">
        <v>0</v>
      </c>
      <c r="Z18" s="173">
        <v>1195</v>
      </c>
      <c r="AA18" s="224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33477718</v>
      </c>
      <c r="AH18" s="58">
        <f t="shared" si="9"/>
        <v>1240</v>
      </c>
      <c r="AI18" s="59">
        <f t="shared" si="8"/>
        <v>208.57863751051303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7399107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9</v>
      </c>
      <c r="E19" s="47">
        <f t="shared" si="2"/>
        <v>6.3380281690140849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143</v>
      </c>
      <c r="P19" s="52">
        <v>147</v>
      </c>
      <c r="Q19" s="52">
        <v>19261045</v>
      </c>
      <c r="R19" s="53">
        <f t="shared" si="5"/>
        <v>6211</v>
      </c>
      <c r="S19" s="54">
        <f t="shared" si="6"/>
        <v>149.06399999999999</v>
      </c>
      <c r="T19" s="54">
        <f t="shared" si="7"/>
        <v>6.2110000000000003</v>
      </c>
      <c r="U19" s="55">
        <v>9.3000000000000007</v>
      </c>
      <c r="V19" s="55">
        <f t="shared" si="0"/>
        <v>9.3000000000000007</v>
      </c>
      <c r="W19" s="174" t="s">
        <v>147</v>
      </c>
      <c r="X19" s="173">
        <v>0</v>
      </c>
      <c r="Y19" s="173">
        <v>1020</v>
      </c>
      <c r="Z19" s="224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33479078</v>
      </c>
      <c r="AH19" s="58">
        <f t="shared" si="9"/>
        <v>1360</v>
      </c>
      <c r="AI19" s="59">
        <f t="shared" si="8"/>
        <v>218.9663500241507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7399107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9</v>
      </c>
      <c r="E20" s="47">
        <f t="shared" si="2"/>
        <v>6.3380281690140849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140</v>
      </c>
      <c r="P20" s="52">
        <v>145</v>
      </c>
      <c r="Q20" s="52">
        <v>19267290</v>
      </c>
      <c r="R20" s="53">
        <f t="shared" si="5"/>
        <v>6245</v>
      </c>
      <c r="S20" s="54">
        <f t="shared" si="6"/>
        <v>149.88</v>
      </c>
      <c r="T20" s="54">
        <f t="shared" si="7"/>
        <v>6.2450000000000001</v>
      </c>
      <c r="U20" s="55">
        <v>8.8000000000000007</v>
      </c>
      <c r="V20" s="55">
        <v>9</v>
      </c>
      <c r="W20" s="229" t="s">
        <v>147</v>
      </c>
      <c r="X20" s="173">
        <v>0</v>
      </c>
      <c r="Y20" s="173">
        <v>1055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33480414</v>
      </c>
      <c r="AH20" s="58">
        <f t="shared" si="9"/>
        <v>1336</v>
      </c>
      <c r="AI20" s="59">
        <f t="shared" si="8"/>
        <v>213.93114491593275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7399107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10</v>
      </c>
      <c r="E21" s="47">
        <f t="shared" si="2"/>
        <v>7.042253521126761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142</v>
      </c>
      <c r="P21" s="52">
        <v>146</v>
      </c>
      <c r="Q21" s="52">
        <v>19273664</v>
      </c>
      <c r="R21" s="53">
        <f>Q21-Q20</f>
        <v>6374</v>
      </c>
      <c r="S21" s="54">
        <f t="shared" si="6"/>
        <v>152.976</v>
      </c>
      <c r="T21" s="54">
        <f t="shared" si="7"/>
        <v>6.3739999999999997</v>
      </c>
      <c r="U21" s="55">
        <v>8.1999999999999993</v>
      </c>
      <c r="V21" s="55">
        <v>8.5</v>
      </c>
      <c r="W21" s="229" t="s">
        <v>147</v>
      </c>
      <c r="X21" s="173">
        <v>0</v>
      </c>
      <c r="Y21" s="173">
        <v>1048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33481810</v>
      </c>
      <c r="AH21" s="58">
        <f t="shared" si="9"/>
        <v>1396</v>
      </c>
      <c r="AI21" s="59">
        <f t="shared" si="8"/>
        <v>219.01474741135866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7399107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10</v>
      </c>
      <c r="E22" s="47">
        <f t="shared" si="2"/>
        <v>7.042253521126761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144</v>
      </c>
      <c r="P22" s="52">
        <v>145</v>
      </c>
      <c r="Q22" s="52">
        <v>19279970</v>
      </c>
      <c r="R22" s="53">
        <f t="shared" si="5"/>
        <v>6306</v>
      </c>
      <c r="S22" s="54">
        <f t="shared" si="6"/>
        <v>151.34399999999999</v>
      </c>
      <c r="T22" s="54">
        <f t="shared" si="7"/>
        <v>6.306</v>
      </c>
      <c r="U22" s="55">
        <v>7.8</v>
      </c>
      <c r="V22" s="55">
        <f t="shared" si="0"/>
        <v>7.8</v>
      </c>
      <c r="W22" s="229" t="s">
        <v>147</v>
      </c>
      <c r="X22" s="173">
        <v>0</v>
      </c>
      <c r="Y22" s="173">
        <v>1030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33483186</v>
      </c>
      <c r="AH22" s="58">
        <f t="shared" si="9"/>
        <v>1376</v>
      </c>
      <c r="AI22" s="59">
        <f t="shared" si="8"/>
        <v>218.20488423723438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7399107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5</v>
      </c>
      <c r="E23" s="47">
        <f t="shared" si="2"/>
        <v>3.5211267605633805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130</v>
      </c>
      <c r="P23" s="52">
        <v>142</v>
      </c>
      <c r="Q23" s="52">
        <v>19286032</v>
      </c>
      <c r="R23" s="53">
        <f t="shared" si="5"/>
        <v>6062</v>
      </c>
      <c r="S23" s="54">
        <f t="shared" si="6"/>
        <v>145.488</v>
      </c>
      <c r="T23" s="54">
        <f t="shared" si="7"/>
        <v>6.0620000000000003</v>
      </c>
      <c r="U23" s="55">
        <v>7.1</v>
      </c>
      <c r="V23" s="55">
        <f t="shared" si="0"/>
        <v>7.1</v>
      </c>
      <c r="W23" s="229" t="s">
        <v>147</v>
      </c>
      <c r="X23" s="173">
        <v>0</v>
      </c>
      <c r="Y23" s="173">
        <v>167</v>
      </c>
      <c r="Z23" s="224">
        <v>1195</v>
      </c>
      <c r="AA23" s="224">
        <v>1185</v>
      </c>
      <c r="AB23" s="224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33484530</v>
      </c>
      <c r="AH23" s="58">
        <f t="shared" si="9"/>
        <v>1344</v>
      </c>
      <c r="AI23" s="59">
        <f t="shared" si="8"/>
        <v>221.70900692840647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7399107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6</v>
      </c>
      <c r="E24" s="47">
        <f t="shared" si="2"/>
        <v>4.2253521126760569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136</v>
      </c>
      <c r="P24" s="52">
        <v>145</v>
      </c>
      <c r="Q24" s="52">
        <v>19292017</v>
      </c>
      <c r="R24" s="53">
        <f t="shared" si="5"/>
        <v>5985</v>
      </c>
      <c r="S24" s="54">
        <f t="shared" si="6"/>
        <v>143.63999999999999</v>
      </c>
      <c r="T24" s="54">
        <f t="shared" si="7"/>
        <v>5.9850000000000003</v>
      </c>
      <c r="U24" s="55">
        <v>6.5</v>
      </c>
      <c r="V24" s="55">
        <f t="shared" si="0"/>
        <v>6.5</v>
      </c>
      <c r="W24" s="229" t="s">
        <v>147</v>
      </c>
      <c r="X24" s="173">
        <v>0</v>
      </c>
      <c r="Y24" s="173">
        <v>1027</v>
      </c>
      <c r="Z24" s="224">
        <v>1195</v>
      </c>
      <c r="AA24" s="224">
        <v>1185</v>
      </c>
      <c r="AB24" s="224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33485894</v>
      </c>
      <c r="AH24" s="58">
        <f t="shared" si="9"/>
        <v>1364</v>
      </c>
      <c r="AI24" s="59">
        <f t="shared" si="8"/>
        <v>227.90309106098579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7399107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136</v>
      </c>
      <c r="P25" s="52">
        <v>144</v>
      </c>
      <c r="Q25" s="52">
        <v>19297932</v>
      </c>
      <c r="R25" s="53">
        <f t="shared" si="5"/>
        <v>5915</v>
      </c>
      <c r="S25" s="54">
        <f t="shared" si="6"/>
        <v>141.96</v>
      </c>
      <c r="T25" s="54">
        <f t="shared" si="7"/>
        <v>5.915</v>
      </c>
      <c r="U25" s="55">
        <v>6.1</v>
      </c>
      <c r="V25" s="55">
        <f t="shared" si="0"/>
        <v>6.1</v>
      </c>
      <c r="W25" s="229" t="s">
        <v>147</v>
      </c>
      <c r="X25" s="173">
        <v>0</v>
      </c>
      <c r="Y25" s="173">
        <v>1064</v>
      </c>
      <c r="Z25" s="224">
        <v>1195</v>
      </c>
      <c r="AA25" s="224">
        <v>1185</v>
      </c>
      <c r="AB25" s="224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33487242</v>
      </c>
      <c r="AH25" s="58">
        <f t="shared" si="9"/>
        <v>1348</v>
      </c>
      <c r="AI25" s="59">
        <f t="shared" si="8"/>
        <v>227.89518174133559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7399107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7</v>
      </c>
      <c r="E26" s="47">
        <f t="shared" si="2"/>
        <v>4.9295774647887329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133</v>
      </c>
      <c r="P26" s="52">
        <v>144</v>
      </c>
      <c r="Q26" s="52">
        <v>19303770</v>
      </c>
      <c r="R26" s="53">
        <f t="shared" si="5"/>
        <v>5838</v>
      </c>
      <c r="S26" s="54">
        <f t="shared" si="6"/>
        <v>140.11199999999999</v>
      </c>
      <c r="T26" s="54">
        <f t="shared" si="7"/>
        <v>5.8380000000000001</v>
      </c>
      <c r="U26" s="55">
        <v>5.8</v>
      </c>
      <c r="V26" s="55">
        <f t="shared" si="0"/>
        <v>5.8</v>
      </c>
      <c r="W26" s="229" t="s">
        <v>147</v>
      </c>
      <c r="X26" s="173">
        <v>0</v>
      </c>
      <c r="Y26" s="173">
        <v>1003</v>
      </c>
      <c r="Z26" s="224">
        <v>1195</v>
      </c>
      <c r="AA26" s="224">
        <v>1185</v>
      </c>
      <c r="AB26" s="224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33488566</v>
      </c>
      <c r="AH26" s="58">
        <f t="shared" si="9"/>
        <v>1324</v>
      </c>
      <c r="AI26" s="59">
        <f t="shared" si="8"/>
        <v>226.78999657416924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7399107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131</v>
      </c>
      <c r="P27" s="52">
        <v>142</v>
      </c>
      <c r="Q27" s="52">
        <v>19309537</v>
      </c>
      <c r="R27" s="53">
        <f t="shared" si="5"/>
        <v>5767</v>
      </c>
      <c r="S27" s="54">
        <f t="shared" si="6"/>
        <v>138.40799999999999</v>
      </c>
      <c r="T27" s="54">
        <f t="shared" si="7"/>
        <v>5.7670000000000003</v>
      </c>
      <c r="U27" s="55">
        <v>5.4</v>
      </c>
      <c r="V27" s="55">
        <f t="shared" si="0"/>
        <v>5.4</v>
      </c>
      <c r="W27" s="229" t="s">
        <v>147</v>
      </c>
      <c r="X27" s="173">
        <v>0</v>
      </c>
      <c r="Y27" s="173">
        <v>1042</v>
      </c>
      <c r="Z27" s="224">
        <v>1195</v>
      </c>
      <c r="AA27" s="224">
        <v>1185</v>
      </c>
      <c r="AB27" s="224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33489906</v>
      </c>
      <c r="AH27" s="58">
        <f t="shared" si="9"/>
        <v>1340</v>
      </c>
      <c r="AI27" s="59">
        <f t="shared" si="8"/>
        <v>232.3565111843246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7399107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5</v>
      </c>
      <c r="E28" s="47">
        <f t="shared" si="2"/>
        <v>3.5211267605633805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130</v>
      </c>
      <c r="P28" s="52">
        <v>141</v>
      </c>
      <c r="Q28" s="52">
        <v>19315190</v>
      </c>
      <c r="R28" s="53">
        <f t="shared" si="5"/>
        <v>5653</v>
      </c>
      <c r="S28" s="54">
        <f t="shared" si="6"/>
        <v>135.672</v>
      </c>
      <c r="T28" s="54">
        <f t="shared" si="7"/>
        <v>5.6529999999999996</v>
      </c>
      <c r="U28" s="55">
        <v>5.2</v>
      </c>
      <c r="V28" s="55">
        <f t="shared" si="0"/>
        <v>5.2</v>
      </c>
      <c r="W28" s="229" t="s">
        <v>147</v>
      </c>
      <c r="X28" s="173">
        <v>0</v>
      </c>
      <c r="Y28" s="173">
        <v>1012</v>
      </c>
      <c r="Z28" s="173">
        <v>1165</v>
      </c>
      <c r="AA28" s="224">
        <v>1185</v>
      </c>
      <c r="AB28" s="173">
        <v>1169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33491178</v>
      </c>
      <c r="AH28" s="58">
        <f t="shared" si="9"/>
        <v>1272</v>
      </c>
      <c r="AI28" s="59">
        <f t="shared" si="8"/>
        <v>225.01326729170353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7399107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5</v>
      </c>
      <c r="E29" s="47">
        <f t="shared" si="2"/>
        <v>3.5211267605633805</v>
      </c>
      <c r="F29" s="223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131</v>
      </c>
      <c r="P29" s="52">
        <v>143</v>
      </c>
      <c r="Q29" s="52">
        <v>19320733</v>
      </c>
      <c r="R29" s="53">
        <f t="shared" si="5"/>
        <v>5543</v>
      </c>
      <c r="S29" s="54">
        <f t="shared" si="6"/>
        <v>133.03200000000001</v>
      </c>
      <c r="T29" s="54">
        <f t="shared" si="7"/>
        <v>5.5430000000000001</v>
      </c>
      <c r="U29" s="55">
        <v>4.8</v>
      </c>
      <c r="V29" s="55">
        <f t="shared" si="0"/>
        <v>4.8</v>
      </c>
      <c r="W29" s="229" t="s">
        <v>147</v>
      </c>
      <c r="X29" s="173">
        <v>0</v>
      </c>
      <c r="Y29" s="173">
        <v>993</v>
      </c>
      <c r="Z29" s="173">
        <v>1165</v>
      </c>
      <c r="AA29" s="224">
        <v>1185</v>
      </c>
      <c r="AB29" s="173">
        <v>1169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33492426</v>
      </c>
      <c r="AH29" s="58">
        <f t="shared" si="9"/>
        <v>1248</v>
      </c>
      <c r="AI29" s="59">
        <f t="shared" si="8"/>
        <v>225.14883637019665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7399107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10</v>
      </c>
      <c r="E30" s="47">
        <f t="shared" si="2"/>
        <v>7.042253521126761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114</v>
      </c>
      <c r="P30" s="52">
        <v>129</v>
      </c>
      <c r="Q30" s="52">
        <v>19326127</v>
      </c>
      <c r="R30" s="53">
        <f t="shared" si="5"/>
        <v>5394</v>
      </c>
      <c r="S30" s="54">
        <f t="shared" si="6"/>
        <v>129.45599999999999</v>
      </c>
      <c r="T30" s="54">
        <f t="shared" si="7"/>
        <v>5.3940000000000001</v>
      </c>
      <c r="U30" s="55">
        <v>4</v>
      </c>
      <c r="V30" s="55">
        <f t="shared" si="0"/>
        <v>4</v>
      </c>
      <c r="W30" s="174" t="s">
        <v>149</v>
      </c>
      <c r="X30" s="173">
        <v>0</v>
      </c>
      <c r="Y30" s="173">
        <v>1063</v>
      </c>
      <c r="Z30" s="173">
        <v>1195</v>
      </c>
      <c r="AA30" s="173">
        <v>0</v>
      </c>
      <c r="AB30" s="173">
        <v>1199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33493508</v>
      </c>
      <c r="AH30" s="58">
        <f t="shared" si="9"/>
        <v>1082</v>
      </c>
      <c r="AI30" s="59">
        <f t="shared" si="8"/>
        <v>200.59325176121615</v>
      </c>
      <c r="AJ30" s="170">
        <v>0</v>
      </c>
      <c r="AK30" s="219">
        <v>1</v>
      </c>
      <c r="AL30" s="219">
        <v>1</v>
      </c>
      <c r="AM30" s="219">
        <v>0</v>
      </c>
      <c r="AN30" s="219">
        <v>1</v>
      </c>
      <c r="AO30" s="219">
        <v>0</v>
      </c>
      <c r="AP30" s="224">
        <v>7399107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223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118</v>
      </c>
      <c r="P31" s="52">
        <v>128</v>
      </c>
      <c r="Q31" s="52">
        <v>19331387</v>
      </c>
      <c r="R31" s="53">
        <f t="shared" si="5"/>
        <v>5260</v>
      </c>
      <c r="S31" s="54">
        <f t="shared" si="6"/>
        <v>126.24</v>
      </c>
      <c r="T31" s="54">
        <f t="shared" si="7"/>
        <v>5.26</v>
      </c>
      <c r="U31" s="55">
        <v>3.5</v>
      </c>
      <c r="V31" s="55">
        <f t="shared" si="0"/>
        <v>3.5</v>
      </c>
      <c r="W31" s="229" t="s">
        <v>149</v>
      </c>
      <c r="X31" s="173">
        <v>0</v>
      </c>
      <c r="Y31" s="173">
        <v>1025</v>
      </c>
      <c r="Z31" s="173">
        <v>1195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33494538</v>
      </c>
      <c r="AH31" s="58">
        <f t="shared" si="9"/>
        <v>1030</v>
      </c>
      <c r="AI31" s="59">
        <f t="shared" si="8"/>
        <v>195.81749049429658</v>
      </c>
      <c r="AJ31" s="170">
        <v>0</v>
      </c>
      <c r="AK31" s="219">
        <v>1</v>
      </c>
      <c r="AL31" s="219">
        <v>1</v>
      </c>
      <c r="AM31" s="219">
        <v>0</v>
      </c>
      <c r="AN31" s="219">
        <v>1</v>
      </c>
      <c r="AO31" s="219">
        <v>0</v>
      </c>
      <c r="AP31" s="224">
        <v>7399107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12</v>
      </c>
      <c r="E32" s="47">
        <f t="shared" si="2"/>
        <v>8.4507042253521139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120</v>
      </c>
      <c r="P32" s="52">
        <v>118</v>
      </c>
      <c r="Q32" s="52">
        <v>19336462</v>
      </c>
      <c r="R32" s="53">
        <f>Q32-Q31</f>
        <v>5075</v>
      </c>
      <c r="S32" s="54">
        <f t="shared" si="6"/>
        <v>121.8</v>
      </c>
      <c r="T32" s="54">
        <f t="shared" si="7"/>
        <v>5.0750000000000002</v>
      </c>
      <c r="U32" s="55">
        <v>3.2</v>
      </c>
      <c r="V32" s="55">
        <f t="shared" si="0"/>
        <v>3.2</v>
      </c>
      <c r="W32" s="229" t="s">
        <v>149</v>
      </c>
      <c r="X32" s="173">
        <v>0</v>
      </c>
      <c r="Y32" s="173">
        <v>988</v>
      </c>
      <c r="Z32" s="173">
        <v>1195</v>
      </c>
      <c r="AA32" s="173">
        <v>0</v>
      </c>
      <c r="AB32" s="173">
        <v>1198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33495550</v>
      </c>
      <c r="AH32" s="58">
        <f t="shared" si="9"/>
        <v>1012</v>
      </c>
      <c r="AI32" s="59">
        <f t="shared" si="8"/>
        <v>199.40886699507388</v>
      </c>
      <c r="AJ32" s="170">
        <v>0</v>
      </c>
      <c r="AK32" s="170">
        <v>1</v>
      </c>
      <c r="AL32" s="219">
        <v>1</v>
      </c>
      <c r="AM32" s="170">
        <v>0</v>
      </c>
      <c r="AN32" s="219">
        <v>1</v>
      </c>
      <c r="AO32" s="170">
        <v>0</v>
      </c>
      <c r="AP32" s="224">
        <v>7399107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9</v>
      </c>
      <c r="E33" s="47">
        <f t="shared" si="2"/>
        <v>6.3380281690140849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125</v>
      </c>
      <c r="P33" s="52">
        <v>100</v>
      </c>
      <c r="Q33" s="52">
        <v>19340699</v>
      </c>
      <c r="R33" s="53">
        <f t="shared" si="5"/>
        <v>4237</v>
      </c>
      <c r="S33" s="54">
        <f t="shared" si="6"/>
        <v>101.688</v>
      </c>
      <c r="T33" s="54">
        <f t="shared" si="7"/>
        <v>4.2370000000000001</v>
      </c>
      <c r="U33" s="55">
        <v>4</v>
      </c>
      <c r="V33" s="55">
        <f t="shared" si="0"/>
        <v>4</v>
      </c>
      <c r="W33" s="229" t="s">
        <v>130</v>
      </c>
      <c r="X33" s="173">
        <v>0</v>
      </c>
      <c r="Y33" s="173">
        <v>0</v>
      </c>
      <c r="Z33" s="173">
        <v>1100</v>
      </c>
      <c r="AA33" s="173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33496284</v>
      </c>
      <c r="AH33" s="58">
        <f t="shared" si="9"/>
        <v>734</v>
      </c>
      <c r="AI33" s="59">
        <f t="shared" si="8"/>
        <v>173.23578003304223</v>
      </c>
      <c r="AJ33" s="170">
        <v>0</v>
      </c>
      <c r="AK33" s="170">
        <v>0</v>
      </c>
      <c r="AL33" s="219">
        <v>1</v>
      </c>
      <c r="AM33" s="170">
        <v>0</v>
      </c>
      <c r="AN33" s="219">
        <v>1</v>
      </c>
      <c r="AO33" s="170">
        <v>0.35</v>
      </c>
      <c r="AP33" s="173">
        <v>7399846</v>
      </c>
      <c r="AQ33" s="173">
        <f t="shared" si="1"/>
        <v>739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11</v>
      </c>
      <c r="E34" s="47">
        <f t="shared" si="2"/>
        <v>7.746478873239437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124</v>
      </c>
      <c r="P34" s="52">
        <v>95</v>
      </c>
      <c r="Q34" s="52">
        <v>19344472</v>
      </c>
      <c r="R34" s="53">
        <f t="shared" si="5"/>
        <v>3773</v>
      </c>
      <c r="S34" s="54">
        <f t="shared" si="6"/>
        <v>90.552000000000007</v>
      </c>
      <c r="T34" s="54">
        <f t="shared" si="7"/>
        <v>3.7730000000000001</v>
      </c>
      <c r="U34" s="55">
        <v>5.6</v>
      </c>
      <c r="V34" s="55">
        <f t="shared" si="0"/>
        <v>5.6</v>
      </c>
      <c r="W34" s="229" t="s">
        <v>130</v>
      </c>
      <c r="X34" s="173">
        <v>0</v>
      </c>
      <c r="Y34" s="173">
        <v>0</v>
      </c>
      <c r="Z34" s="173">
        <v>1087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33496934</v>
      </c>
      <c r="AH34" s="58">
        <f t="shared" si="9"/>
        <v>650</v>
      </c>
      <c r="AI34" s="59">
        <f t="shared" si="8"/>
        <v>172.27670288894777</v>
      </c>
      <c r="AJ34" s="170">
        <v>0</v>
      </c>
      <c r="AK34" s="170">
        <v>0</v>
      </c>
      <c r="AL34" s="219">
        <v>1</v>
      </c>
      <c r="AM34" s="170">
        <v>0</v>
      </c>
      <c r="AN34" s="219">
        <v>1</v>
      </c>
      <c r="AO34" s="170">
        <v>0.35</v>
      </c>
      <c r="AP34" s="173">
        <v>7400855</v>
      </c>
      <c r="AQ34" s="173">
        <f t="shared" si="1"/>
        <v>1009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124.45833333333333</v>
      </c>
      <c r="Q35" s="80">
        <f>Q34-Q10</f>
        <v>122083</v>
      </c>
      <c r="R35" s="81">
        <f>SUM(R11:R34)</f>
        <v>122083</v>
      </c>
      <c r="S35" s="82">
        <f>AVERAGE(S11:S34)</f>
        <v>122.08300000000003</v>
      </c>
      <c r="T35" s="82">
        <f>SUM(T11:T34)</f>
        <v>122.08300000000001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24595</v>
      </c>
      <c r="AH35" s="88">
        <f>SUM(AH11:AH34)</f>
        <v>24595</v>
      </c>
      <c r="AI35" s="89">
        <f>$AH$35/$T35</f>
        <v>201.46130091822775</v>
      </c>
      <c r="AJ35" s="86"/>
      <c r="AK35" s="90"/>
      <c r="AL35" s="90"/>
      <c r="AM35" s="90"/>
      <c r="AN35" s="91"/>
      <c r="AO35" s="92"/>
      <c r="AP35" s="93">
        <f>AP34-AP10</f>
        <v>6604</v>
      </c>
      <c r="AQ35" s="94">
        <f>SUM(AQ11:AQ34)</f>
        <v>6604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252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306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8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4" t="s">
        <v>319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s="238" customFormat="1" x14ac:dyDescent="0.25">
      <c r="B46" s="237" t="s">
        <v>231</v>
      </c>
      <c r="C46" s="230"/>
      <c r="D46" s="230"/>
      <c r="E46" s="230"/>
      <c r="F46" s="230"/>
      <c r="G46" s="230"/>
      <c r="H46" s="230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4"/>
      <c r="T46" s="233"/>
      <c r="U46" s="233"/>
      <c r="V46" s="233"/>
      <c r="W46" s="226"/>
      <c r="X46" s="226"/>
      <c r="Y46" s="226"/>
      <c r="Z46" s="226"/>
      <c r="AA46" s="226"/>
      <c r="AB46" s="226"/>
      <c r="AC46" s="226"/>
      <c r="AD46" s="226"/>
      <c r="AE46" s="226"/>
      <c r="AM46" s="227"/>
      <c r="AN46" s="227"/>
      <c r="AO46" s="227"/>
      <c r="AP46" s="227"/>
      <c r="AQ46" s="227"/>
      <c r="AR46" s="227"/>
      <c r="AS46" s="228"/>
      <c r="AT46" s="222"/>
      <c r="AU46" s="222"/>
      <c r="AV46" s="225"/>
    </row>
    <row r="47" spans="2:51" x14ac:dyDescent="0.25">
      <c r="B47" s="184" t="s">
        <v>320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s="238" customFormat="1" x14ac:dyDescent="0.25">
      <c r="B48" s="237" t="s">
        <v>321</v>
      </c>
      <c r="C48" s="230"/>
      <c r="D48" s="230"/>
      <c r="E48" s="230"/>
      <c r="F48" s="230"/>
      <c r="G48" s="230"/>
      <c r="H48" s="230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4"/>
      <c r="T48" s="233"/>
      <c r="U48" s="233"/>
      <c r="V48" s="233"/>
      <c r="W48" s="226"/>
      <c r="X48" s="226"/>
      <c r="Y48" s="226"/>
      <c r="Z48" s="226"/>
      <c r="AA48" s="226"/>
      <c r="AB48" s="226"/>
      <c r="AC48" s="226"/>
      <c r="AD48" s="226"/>
      <c r="AE48" s="226"/>
      <c r="AM48" s="227"/>
      <c r="AN48" s="227"/>
      <c r="AO48" s="227"/>
      <c r="AP48" s="227"/>
      <c r="AQ48" s="227"/>
      <c r="AR48" s="227"/>
      <c r="AS48" s="228"/>
      <c r="AT48" s="222"/>
      <c r="AU48" s="222"/>
      <c r="AV48" s="225"/>
    </row>
    <row r="49" spans="2:51" s="238" customFormat="1" x14ac:dyDescent="0.25">
      <c r="B49" s="237" t="s">
        <v>323</v>
      </c>
      <c r="C49" s="230"/>
      <c r="D49" s="230"/>
      <c r="E49" s="230"/>
      <c r="F49" s="230"/>
      <c r="G49" s="230"/>
      <c r="H49" s="230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4"/>
      <c r="T49" s="233"/>
      <c r="U49" s="233"/>
      <c r="V49" s="233"/>
      <c r="W49" s="226"/>
      <c r="X49" s="226"/>
      <c r="Y49" s="226"/>
      <c r="Z49" s="226"/>
      <c r="AA49" s="226"/>
      <c r="AB49" s="226"/>
      <c r="AC49" s="226"/>
      <c r="AD49" s="226"/>
      <c r="AE49" s="226"/>
      <c r="AM49" s="227"/>
      <c r="AN49" s="227"/>
      <c r="AO49" s="227"/>
      <c r="AP49" s="227"/>
      <c r="AQ49" s="227"/>
      <c r="AR49" s="227"/>
      <c r="AS49" s="228"/>
      <c r="AT49" s="222"/>
      <c r="AU49" s="222"/>
      <c r="AV49" s="225"/>
    </row>
    <row r="50" spans="2:51" x14ac:dyDescent="0.25">
      <c r="B50" s="188" t="s">
        <v>322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7" t="s">
        <v>326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7" t="s">
        <v>325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s="238" customFormat="1" x14ac:dyDescent="0.25">
      <c r="B54" s="235" t="s">
        <v>133</v>
      </c>
      <c r="C54" s="230"/>
      <c r="D54" s="230"/>
      <c r="E54" s="230"/>
      <c r="F54" s="230"/>
      <c r="G54" s="230"/>
      <c r="H54" s="230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4"/>
      <c r="T54" s="233"/>
      <c r="U54" s="233"/>
      <c r="V54" s="233"/>
      <c r="W54" s="226"/>
      <c r="X54" s="226"/>
      <c r="Y54" s="226"/>
      <c r="Z54" s="226"/>
      <c r="AA54" s="226"/>
      <c r="AB54" s="226"/>
      <c r="AC54" s="226"/>
      <c r="AD54" s="226"/>
      <c r="AE54" s="226"/>
      <c r="AM54" s="227"/>
      <c r="AN54" s="227"/>
      <c r="AO54" s="227"/>
      <c r="AP54" s="227"/>
      <c r="AQ54" s="227"/>
      <c r="AR54" s="227"/>
      <c r="AS54" s="228"/>
      <c r="AT54" s="222"/>
      <c r="AU54" s="222"/>
      <c r="AV54" s="225"/>
    </row>
    <row r="55" spans="2:51" x14ac:dyDescent="0.25">
      <c r="B55" s="237" t="s">
        <v>324</v>
      </c>
      <c r="C55" s="190"/>
      <c r="D55" s="190"/>
      <c r="E55" s="190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25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5" t="s">
        <v>134</v>
      </c>
      <c r="C56" s="190"/>
      <c r="D56" s="190"/>
      <c r="E56" s="190"/>
      <c r="F56" s="190"/>
      <c r="G56" s="190"/>
      <c r="H56" s="190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25"/>
      <c r="T56" s="123"/>
      <c r="U56" s="123"/>
      <c r="V56" s="12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2" t="s">
        <v>255</v>
      </c>
      <c r="C57" s="190"/>
      <c r="D57" s="190"/>
      <c r="E57" s="190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3"/>
      <c r="U57" s="123"/>
      <c r="V57" s="123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7" t="s">
        <v>284</v>
      </c>
      <c r="C58" s="230"/>
      <c r="D58" s="230"/>
      <c r="E58" s="230"/>
      <c r="F58" s="230"/>
      <c r="G58" s="230"/>
      <c r="H58" s="23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25"/>
      <c r="V58" s="12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5" t="s">
        <v>152</v>
      </c>
      <c r="C59" s="230"/>
      <c r="D59" s="230"/>
      <c r="E59" s="230"/>
      <c r="F59" s="230"/>
      <c r="G59" s="230"/>
      <c r="H59" s="23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91" t="s">
        <v>127</v>
      </c>
      <c r="C60" s="230"/>
      <c r="D60" s="230"/>
      <c r="E60" s="230"/>
      <c r="F60" s="230"/>
      <c r="G60" s="230"/>
      <c r="H60" s="23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236" t="s">
        <v>153</v>
      </c>
      <c r="C61" s="235"/>
      <c r="D61" s="230"/>
      <c r="E61" s="221"/>
      <c r="F61" s="230"/>
      <c r="G61" s="230"/>
      <c r="H61" s="230"/>
      <c r="I61" s="190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236" t="s">
        <v>128</v>
      </c>
      <c r="C62" s="232"/>
      <c r="D62" s="230"/>
      <c r="E62" s="221"/>
      <c r="F62" s="230"/>
      <c r="G62" s="230"/>
      <c r="H62" s="230"/>
      <c r="I62" s="190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25"/>
      <c r="U62" s="105"/>
      <c r="V62" s="105"/>
      <c r="W62" s="113"/>
      <c r="X62" s="113"/>
      <c r="Y62" s="113"/>
      <c r="Z62" s="19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236"/>
      <c r="C63" s="232"/>
      <c r="D63" s="230"/>
      <c r="E63" s="230"/>
      <c r="F63" s="230"/>
      <c r="G63" s="230"/>
      <c r="H63" s="230"/>
      <c r="I63" s="171"/>
      <c r="J63" s="192"/>
      <c r="K63" s="192"/>
      <c r="L63" s="192"/>
      <c r="M63" s="192"/>
      <c r="N63" s="192"/>
      <c r="O63" s="192"/>
      <c r="P63" s="192"/>
      <c r="Q63" s="192"/>
      <c r="R63" s="192"/>
      <c r="S63" s="193"/>
      <c r="T63" s="193"/>
      <c r="U63" s="193"/>
      <c r="V63" s="193"/>
      <c r="W63" s="193"/>
      <c r="X63" s="193"/>
      <c r="Y63" s="193"/>
      <c r="Z63" s="106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12"/>
      <c r="AW63" s="183"/>
      <c r="AX63" s="183"/>
      <c r="AY63" s="183"/>
    </row>
    <row r="64" spans="2:51" x14ac:dyDescent="0.25">
      <c r="B64" s="185"/>
      <c r="C64" s="186"/>
      <c r="D64" s="190"/>
      <c r="E64" s="190"/>
      <c r="F64" s="190"/>
      <c r="G64" s="190"/>
      <c r="H64" s="190"/>
      <c r="I64" s="171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06"/>
      <c r="X64" s="106"/>
      <c r="Y64" s="106"/>
      <c r="Z64" s="113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12"/>
      <c r="AW64" s="183"/>
      <c r="AX64" s="183"/>
      <c r="AY64" s="183"/>
    </row>
    <row r="65" spans="1:51" x14ac:dyDescent="0.25">
      <c r="B65" s="185"/>
      <c r="C65" s="186"/>
      <c r="D65" s="171"/>
      <c r="E65" s="190"/>
      <c r="F65" s="190"/>
      <c r="G65" s="190"/>
      <c r="H65" s="190"/>
      <c r="I65" s="190"/>
      <c r="J65" s="193"/>
      <c r="K65" s="193"/>
      <c r="L65" s="193"/>
      <c r="M65" s="193"/>
      <c r="N65" s="193"/>
      <c r="O65" s="193"/>
      <c r="P65" s="193"/>
      <c r="Q65" s="193"/>
      <c r="R65" s="193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8"/>
      <c r="D66" s="171"/>
      <c r="E66" s="190"/>
      <c r="F66" s="190"/>
      <c r="G66" s="190"/>
      <c r="H66" s="190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/>
      <c r="C67" s="188"/>
      <c r="D67" s="190"/>
      <c r="E67" s="171"/>
      <c r="F67" s="190"/>
      <c r="G67" s="171"/>
      <c r="H67" s="171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185"/>
      <c r="C68" s="184"/>
      <c r="D68" s="190"/>
      <c r="E68" s="171"/>
      <c r="F68" s="171"/>
      <c r="G68" s="171"/>
      <c r="H68" s="171"/>
      <c r="I68" s="190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83"/>
      <c r="AX68" s="183"/>
      <c r="AY68" s="183"/>
    </row>
    <row r="69" spans="1:51" x14ac:dyDescent="0.25">
      <c r="B69" s="2"/>
      <c r="C69" s="184"/>
      <c r="D69" s="190"/>
      <c r="E69" s="190"/>
      <c r="F69" s="171"/>
      <c r="G69" s="190"/>
      <c r="H69" s="190"/>
      <c r="I69" s="193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V69" s="112"/>
      <c r="AW69" s="183"/>
      <c r="AX69" s="183"/>
      <c r="AY69" s="183"/>
    </row>
    <row r="70" spans="1:51" x14ac:dyDescent="0.25">
      <c r="B70" s="2"/>
      <c r="C70" s="193"/>
      <c r="D70" s="190"/>
      <c r="E70" s="190"/>
      <c r="F70" s="190"/>
      <c r="G70" s="190"/>
      <c r="H70" s="190"/>
      <c r="I70" s="193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25"/>
      <c r="U70" s="105"/>
      <c r="V70" s="105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83"/>
      <c r="AV70" s="112"/>
      <c r="AW70" s="183"/>
      <c r="AX70" s="183"/>
      <c r="AY70" s="183"/>
    </row>
    <row r="71" spans="1:51" x14ac:dyDescent="0.25">
      <c r="B71" s="104"/>
      <c r="C71" s="188"/>
      <c r="D71" s="193"/>
      <c r="E71" s="190"/>
      <c r="F71" s="190"/>
      <c r="G71" s="190"/>
      <c r="H71" s="190"/>
      <c r="I71" s="190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25"/>
      <c r="U71" s="105"/>
      <c r="V71" s="105"/>
      <c r="W71" s="113"/>
      <c r="X71" s="113"/>
      <c r="Y71" s="113"/>
      <c r="Z71" s="113"/>
      <c r="AA71" s="113"/>
      <c r="AB71" s="113"/>
      <c r="AC71" s="113"/>
      <c r="AD71" s="113"/>
      <c r="AE71" s="113"/>
      <c r="AM71" s="114"/>
      <c r="AN71" s="114"/>
      <c r="AO71" s="114"/>
      <c r="AP71" s="114"/>
      <c r="AQ71" s="114"/>
      <c r="AR71" s="114"/>
      <c r="AS71" s="115"/>
      <c r="AU71" s="183"/>
      <c r="AV71" s="112"/>
      <c r="AW71" s="183"/>
      <c r="AX71" s="183"/>
      <c r="AY71" s="183"/>
    </row>
    <row r="72" spans="1:51" x14ac:dyDescent="0.25">
      <c r="A72" s="113"/>
      <c r="B72" s="104"/>
      <c r="C72" s="184"/>
      <c r="D72" s="193"/>
      <c r="E72" s="190"/>
      <c r="F72" s="190"/>
      <c r="G72" s="190"/>
      <c r="H72" s="190"/>
      <c r="I72" s="114"/>
      <c r="J72" s="114"/>
      <c r="K72" s="114"/>
      <c r="L72" s="114"/>
      <c r="M72" s="114"/>
      <c r="N72" s="114"/>
      <c r="O72" s="115"/>
      <c r="P72" s="109"/>
      <c r="R72" s="112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04"/>
      <c r="C73" s="188"/>
      <c r="D73" s="190"/>
      <c r="E73" s="193"/>
      <c r="F73" s="190"/>
      <c r="G73" s="193"/>
      <c r="H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C74" s="187"/>
      <c r="D74" s="190"/>
      <c r="E74" s="193"/>
      <c r="F74" s="193"/>
      <c r="G74" s="193"/>
      <c r="H74" s="193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B75" s="193"/>
      <c r="I75" s="114"/>
      <c r="J75" s="114"/>
      <c r="K75" s="114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B76" s="193"/>
      <c r="I76" s="114"/>
      <c r="J76" s="114"/>
      <c r="K76" s="114"/>
      <c r="L76" s="114"/>
      <c r="M76" s="114"/>
      <c r="N76" s="114"/>
      <c r="O76" s="115"/>
      <c r="P76" s="109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B77" s="104"/>
      <c r="I77" s="114"/>
      <c r="J77" s="114"/>
      <c r="K77" s="114"/>
      <c r="L77" s="114"/>
      <c r="M77" s="114"/>
      <c r="N77" s="114"/>
      <c r="O77" s="115"/>
      <c r="P77" s="109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A78" s="113"/>
      <c r="I78" s="114"/>
      <c r="J78" s="114"/>
      <c r="K78" s="114"/>
      <c r="L78" s="114"/>
      <c r="M78" s="114"/>
      <c r="N78" s="114"/>
      <c r="O78" s="115"/>
      <c r="P78" s="109"/>
      <c r="R78" s="106"/>
      <c r="AS78" s="183"/>
      <c r="AT78" s="183"/>
      <c r="AU78" s="183"/>
      <c r="AV78" s="183"/>
      <c r="AW78" s="183"/>
      <c r="AX78" s="183"/>
      <c r="AY78" s="183"/>
    </row>
    <row r="79" spans="1:51" x14ac:dyDescent="0.25">
      <c r="A79" s="113"/>
      <c r="I79" s="114"/>
      <c r="J79" s="114"/>
      <c r="K79" s="114"/>
      <c r="L79" s="114"/>
      <c r="M79" s="114"/>
      <c r="N79" s="114"/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R82" s="109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R83" s="109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15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15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T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09"/>
      <c r="Q104" s="109"/>
      <c r="R104" s="109"/>
      <c r="S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Q105" s="109"/>
      <c r="R105" s="109"/>
      <c r="S105" s="109"/>
      <c r="T105" s="109"/>
      <c r="AS105" s="183"/>
      <c r="AT105" s="183"/>
      <c r="AU105" s="183"/>
      <c r="AV105" s="183"/>
      <c r="AW105" s="183"/>
      <c r="AX105" s="183"/>
      <c r="AY105" s="183"/>
    </row>
    <row r="106" spans="15:51" x14ac:dyDescent="0.25">
      <c r="O106" s="17"/>
      <c r="P106" s="109"/>
      <c r="Q106" s="109"/>
      <c r="R106" s="109"/>
      <c r="S106" s="109"/>
      <c r="T106" s="109"/>
      <c r="U106" s="109"/>
      <c r="AS106" s="183"/>
      <c r="AT106" s="183"/>
      <c r="AU106" s="183"/>
      <c r="AV106" s="183"/>
      <c r="AW106" s="183"/>
      <c r="AX106" s="183"/>
      <c r="AY106" s="183"/>
    </row>
    <row r="107" spans="15:51" x14ac:dyDescent="0.25">
      <c r="O107" s="17"/>
      <c r="P107" s="109"/>
      <c r="T107" s="109"/>
      <c r="U107" s="109"/>
      <c r="AS107" s="183"/>
      <c r="AT107" s="183"/>
      <c r="AU107" s="183"/>
      <c r="AV107" s="183"/>
      <c r="AW107" s="183"/>
      <c r="AX107" s="183"/>
      <c r="AY107" s="183"/>
    </row>
    <row r="119" spans="45:51" x14ac:dyDescent="0.25">
      <c r="AS119" s="183"/>
      <c r="AT119" s="183"/>
      <c r="AU119" s="183"/>
      <c r="AV119" s="183"/>
      <c r="AW119" s="183"/>
      <c r="AX119" s="183"/>
      <c r="AY119" s="183"/>
    </row>
  </sheetData>
  <protectedRanges>
    <protectedRange sqref="N63:R63 B77 S65:T71 B69:B74 S59:T62 N66:R71 T43 T57:T58" name="Range2_12_5_1_1"/>
    <protectedRange sqref="N10 L10 L6 D6 D8 AD8 AF8 O8:U8 AJ8:AR8 AF10 AR11:AR34 L24:N31 G23:G34 N12:N23 N32:N34 N11:AG11 E23:E34 E11:G22 O12:AG34" name="Range1_16_3_1_1"/>
    <protectedRange sqref="I68 J66:M71 J63:M63 I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2:H72 F73 E72" name="Range2_2_2_9_2_1_1"/>
    <protectedRange sqref="D70 D73:D74" name="Range2_1_1_1_1_1_9_2_1_1"/>
    <protectedRange sqref="Q10" name="Range1_17_1_1_1"/>
    <protectedRange sqref="AG10" name="Range1_18_1_1_1"/>
    <protectedRange sqref="C71 C73" name="Range2_4_1_1_1"/>
    <protectedRange sqref="AS16:AS34" name="Range1_1_1_1"/>
    <protectedRange sqref="P3:U5" name="Range1_16_1_1_1_1"/>
    <protectedRange sqref="C74 C72 C69" name="Range2_1_3_1_1"/>
    <protectedRange sqref="H11:H34" name="Range1_1_1_1_1_1_1"/>
    <protectedRange sqref="B75:B76 J64:R65 D71:D72 I69:I70 Z62:Z63 S63:Y64 AA63:AU64 E73:E74 G73:H74 F74" name="Range2_2_1_10_1_1_1_2"/>
    <protectedRange sqref="C70" name="Range2_2_1_10_2_1_1_1"/>
    <protectedRange sqref="N59:R62 G69:H69 D67 F70 E69" name="Range2_12_1_6_1_1"/>
    <protectedRange sqref="I65:I67 I61:M62 G70:H71 G64:H65 E70:E71 F71:F72 F64:F66 E64:E65 J59:M60" name="Range2_2_12_1_7_1_1"/>
    <protectedRange sqref="D68:D69" name="Range2_1_1_1_1_11_1_2_1_1"/>
    <protectedRange sqref="E66 G66:H66 F67" name="Range2_2_2_9_1_1_1_1"/>
    <protectedRange sqref="D64" name="Range2_1_1_1_1_1_9_1_1_1_1"/>
    <protectedRange sqref="C68" name="Range2_1_1_2_1_1"/>
    <protectedRange sqref="C67" name="Range2_1_2_2_1_1"/>
    <protectedRange sqref="C66" name="Range2_3_2_1_1"/>
    <protectedRange sqref="C64:C65" name="Range2_5_1_1_1"/>
    <protectedRange sqref="E67:E68 F68:F69 G67:H68 I63:I64" name="Range2_2_1_1_1_1"/>
    <protectedRange sqref="D65:D66" name="Range2_1_1_1_1_1_1_1_1"/>
    <protectedRange sqref="AS11:AS15" name="Range1_4_1_1_1_1"/>
    <protectedRange sqref="J11:J15 J26:J34" name="Range1_1_2_1_10_1_1_1_1"/>
    <protectedRange sqref="R78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7:S58" name="Range2_12_2_1_1_1_2_1_1"/>
    <protectedRange sqref="Q58:R58" name="Range2_12_1_4_1_1_1_1_1_1_1_1_1_1_1_1_1_1"/>
    <protectedRange sqref="N58:P58" name="Range2_12_1_2_1_1_1_1_1_1_1_1_1_1_1_1_1_1_1"/>
    <protectedRange sqref="J58:M58" name="Range2_2_12_1_4_1_1_1_1_1_1_1_1_1_1_1_1_1_1_1"/>
    <protectedRange sqref="Q57:R57" name="Range2_12_1_6_1_1_1_2_3_1_1_3_1_1_1_1_1_1"/>
    <protectedRange sqref="N57:P57" name="Range2_12_1_2_3_1_1_1_2_3_1_1_3_1_1_1_1_1_1"/>
    <protectedRange sqref="J57:M57" name="Range2_2_12_1_4_3_1_1_1_3_3_1_1_3_1_1_1_1_1_1"/>
    <protectedRange sqref="T50:T56" name="Range2_12_5_1_1_3"/>
    <protectedRange sqref="T45:T49" name="Range2_12_5_1_1_2_2"/>
    <protectedRange sqref="S45:S56" name="Range2_12_4_1_1_1_4_2_2_2"/>
    <protectedRange sqref="Q45:R56" name="Range2_12_1_6_1_1_1_2_3_2_1_1_3"/>
    <protectedRange sqref="N45:P56" name="Range2_12_1_2_3_1_1_1_2_3_2_1_1_3"/>
    <protectedRange sqref="K45:M56" name="Range2_2_12_1_4_3_1_1_1_3_3_2_1_1_3"/>
    <protectedRange sqref="J45:J56" name="Range2_2_12_1_4_3_1_1_1_3_2_1_2_2"/>
    <protectedRange sqref="G50:H52" name="Range2_2_12_1_3_1_2_1_1_1_2_1_1_1_1_1_1_2_1_1"/>
    <protectedRange sqref="D50:E52" name="Range2_2_12_1_3_1_2_1_1_1_2_1_1_1_1_3_1_1_1_1"/>
    <protectedRange sqref="F50:F52" name="Range2_2_12_1_3_1_2_1_1_1_3_1_1_1_1_1_3_1_1_1_1"/>
    <protectedRange sqref="I50:I52" name="Range2_2_12_1_4_3_1_1_1_2_1_2_1_1_3_1_1_1_1_1_1"/>
    <protectedRange sqref="T44" name="Range2_12_5_1_1_2_1_1"/>
    <protectedRange sqref="E45:H49" name="Range2_2_12_1_3_1_2_1_1_1_1_2_1_1_1_1_1_1"/>
    <protectedRange sqref="D45:D49" name="Range2_2_12_1_3_1_2_1_1_1_2_1_2_3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9" name="Range2_2_12_1_4_2_1_1_1_4_1_2_1_1_1_2_2_1"/>
    <protectedRange sqref="B66:B68" name="Range2_12_5_1_1_2"/>
    <protectedRange sqref="B65" name="Range2_12_5_1_1_2_1_4_1_1_1_2_1_1_1_1_1_1_1"/>
    <protectedRange sqref="B64" name="Range2_12_5_1_1_2_1"/>
    <protectedRange sqref="B44:B46 B48:B49 B52:B53 B55" name="Range2_12_5_1_1_1_2_2_1_1_1_1_1_1_1_1_1"/>
    <protectedRange sqref="B47" name="Range2_12_5_1_1_1_3_1_1_1_1_1_1_1_1_1_1"/>
    <protectedRange sqref="I55" name="Range2_2_12_1_7_1_1_2_2"/>
    <protectedRange sqref="I53:I54" name="Range2_2_12_1_4_3_1_1_1_3_3_1_1_3_1_1_1_1_1_1_2"/>
    <protectedRange sqref="E53:H54" name="Range2_2_12_1_3_1_2_1_1_1_1_2_1_1_1_1_1_1_2"/>
    <protectedRange sqref="D53:D54" name="Range2_2_12_1_3_1_2_1_1_1_2_1_2_3_1_1_1_1_1"/>
    <protectedRange sqref="G55:H55" name="Range2_2_12_1_3_1_2_1_1_1_2_1_1_1_1_1_1_2_1_1_1_1_1"/>
    <protectedRange sqref="D55:E55" name="Range2_2_12_1_3_1_2_1_1_1_2_1_1_1_1_3_1_1_1_1_1_2_1"/>
    <protectedRange sqref="F55" name="Range2_2_12_1_3_1_2_1_1_1_3_1_1_1_1_1_3_1_1_1_1_1_1_1"/>
    <protectedRange sqref="I57:I60" name="Range2_2_12_1_7_1_1_2_2_1"/>
    <protectedRange sqref="I56" name="Range2_2_12_1_4_3_1_1_1_3_3_1_1_3_1_1_1_1_1_1_2_1"/>
    <protectedRange sqref="E56:H56" name="Range2_2_12_1_3_1_2_1_1_1_1_2_1_1_1_1_1_1_2_1"/>
    <protectedRange sqref="D56" name="Range2_2_12_1_3_1_2_1_1_1_2_1_2_3_1_1_1_1_1_1"/>
    <protectedRange sqref="G57:H57" name="Range2_2_12_1_3_1_2_1_1_1_2_1_1_1_1_1_1_2_1_1_1_1_1_2"/>
    <protectedRange sqref="D57:E57" name="Range2_2_12_1_3_1_2_1_1_1_2_1_1_1_1_3_1_1_1_1_1_2_1_1"/>
    <protectedRange sqref="F57" name="Range2_2_12_1_3_1_2_1_1_1_3_1_1_1_1_1_3_1_1_1_1_1_1_1_1"/>
    <protectedRange sqref="B63" name="Range2_12_5_1_1_2_1_2"/>
    <protectedRange sqref="F63:H63" name="Range2_2_12_1_1_1_1_1_1_1"/>
    <protectedRange sqref="D63:E63" name="Range2_2_12_1_7_1_1_2_1_1"/>
    <protectedRange sqref="C63" name="Range2_1_1_2_1_1_1_1"/>
    <protectedRange sqref="B58" name="Range2_12_5_1_1_1_2_2_1_1_1_1_1_1_1_1_1_3"/>
    <protectedRange sqref="E60:H60 E58:H58" name="Range2_2_12_1_3_1_2_1_1_1_1_2_1_1_1_1_1_1_2_1_1"/>
    <protectedRange sqref="D60 D58" name="Range2_2_12_1_3_1_2_1_1_1_2_1_2_3_1_1_1_1_1_1_1"/>
    <protectedRange sqref="G62:H62" name="Range2_2_12_1_3_1_2_1_1_1_2_1_1_1_1_1_1_2_1_1_1_1_1_1_1_1_1"/>
    <protectedRange sqref="F62 G61:H61" name="Range2_2_12_1_3_3_1_1_1_2_1_1_1_1_1_1_1_1_1_1_1_1_1_1_1_1"/>
    <protectedRange sqref="F61" name="Range2_2_12_1_3_1_2_1_1_1_3_1_1_1_1_1_3_1_1_1_1_1_1_1_1_1"/>
    <protectedRange sqref="F59:H59" name="Range2_2_12_1_3_1_2_1_1_1_1_2_1_1_1_1_1_1_1_1_1_1_1"/>
    <protectedRange sqref="D62" name="Range2_2_12_1_7_1_1_2_1_1_1_1_1"/>
    <protectedRange sqref="E62" name="Range2_2_12_1_1_1_1_1_1_1_1_1_1_1"/>
    <protectedRange sqref="C62" name="Range2_1_4_2_1_1_1_1_1_1_1_1"/>
    <protectedRange sqref="D61:E61" name="Range2_2_12_1_3_1_2_1_1_1_3_1_1_1_1_1_1_1_2_1_1_1_1_1_1_1"/>
    <protectedRange sqref="D59:E59" name="Range2_2_12_1_3_1_2_1_1_1_2_1_1_1_1_3_1_1_1_1_1_1_1_1_1_1"/>
    <protectedRange sqref="B61" name="Range2_12_5_1_1_2_1_4_1_1_1_2_1_1_1_1_1_1_1_1_1_2_1_1"/>
    <protectedRange sqref="B62" name="Range2_12_5_1_1_2_1_2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26" priority="9" operator="containsText" text="N/A">
      <formula>NOT(ISERROR(SEARCH("N/A",X11)))</formula>
    </cfRule>
    <cfRule type="cellIs" dxfId="125" priority="27" operator="equal">
      <formula>0</formula>
    </cfRule>
  </conditionalFormatting>
  <conditionalFormatting sqref="X11:AE34">
    <cfRule type="cellIs" dxfId="124" priority="26" operator="greaterThanOrEqual">
      <formula>1185</formula>
    </cfRule>
  </conditionalFormatting>
  <conditionalFormatting sqref="X11:AE34">
    <cfRule type="cellIs" dxfId="123" priority="25" operator="between">
      <formula>0.1</formula>
      <formula>1184</formula>
    </cfRule>
  </conditionalFormatting>
  <conditionalFormatting sqref="X8 AJ11:AO11 AJ15:AL15 AJ12:AN14 AJ16:AJ34 AL16 AM15:AN16 AK32 AK17:AN22 AO12:AO22 AO32 AK23:AO31 AL32:AN34">
    <cfRule type="cellIs" dxfId="122" priority="24" operator="equal">
      <formula>0</formula>
    </cfRule>
  </conditionalFormatting>
  <conditionalFormatting sqref="X8 AJ11:AO11 AJ15:AL15 AJ12:AN14 AJ16:AJ34 AL16 AM15:AN16 AK32 AK17:AN22 AO12:AO22 AO32 AK23:AO31 AL32:AN34">
    <cfRule type="cellIs" dxfId="121" priority="23" operator="greaterThan">
      <formula>1179</formula>
    </cfRule>
  </conditionalFormatting>
  <conditionalFormatting sqref="X8 AJ11:AO11 AJ15:AL15 AJ12:AN14 AJ16:AJ34 AL16 AM15:AN16 AK32 AK17:AN22 AO12:AO22 AO32 AK23:AO31 AL32:AN34">
    <cfRule type="cellIs" dxfId="120" priority="22" operator="greaterThan">
      <formula>99</formula>
    </cfRule>
  </conditionalFormatting>
  <conditionalFormatting sqref="X8 AJ11:AO11 AJ15:AL15 AJ12:AN14 AJ16:AJ34 AL16 AM15:AN16 AK32 AK17:AN22 AO12:AO22 AO32 AK23:AO31 AL32:AN34">
    <cfRule type="cellIs" dxfId="119" priority="21" operator="greaterThan">
      <formula>0.99</formula>
    </cfRule>
  </conditionalFormatting>
  <conditionalFormatting sqref="AB8">
    <cfRule type="cellIs" dxfId="118" priority="20" operator="equal">
      <formula>0</formula>
    </cfRule>
  </conditionalFormatting>
  <conditionalFormatting sqref="AB8">
    <cfRule type="cellIs" dxfId="117" priority="19" operator="greaterThan">
      <formula>1179</formula>
    </cfRule>
  </conditionalFormatting>
  <conditionalFormatting sqref="AB8">
    <cfRule type="cellIs" dxfId="116" priority="18" operator="greaterThan">
      <formula>99</formula>
    </cfRule>
  </conditionalFormatting>
  <conditionalFormatting sqref="AB8">
    <cfRule type="cellIs" dxfId="115" priority="17" operator="greaterThan">
      <formula>0.99</formula>
    </cfRule>
  </conditionalFormatting>
  <conditionalFormatting sqref="AQ11:AQ34 AK33 AK16 AO33:AO34">
    <cfRule type="cellIs" dxfId="114" priority="16" operator="equal">
      <formula>0</formula>
    </cfRule>
  </conditionalFormatting>
  <conditionalFormatting sqref="AQ11:AQ34 AK33 AK16 AO33:AO34">
    <cfRule type="cellIs" dxfId="113" priority="15" operator="greaterThan">
      <formula>1179</formula>
    </cfRule>
  </conditionalFormatting>
  <conditionalFormatting sqref="AQ11:AQ34 AK33 AK16 AO33:AO34">
    <cfRule type="cellIs" dxfId="112" priority="14" operator="greaterThan">
      <formula>99</formula>
    </cfRule>
  </conditionalFormatting>
  <conditionalFormatting sqref="AQ11:AQ34 AK33 AK16 AO33:AO34">
    <cfRule type="cellIs" dxfId="111" priority="13" operator="greaterThan">
      <formula>0.99</formula>
    </cfRule>
  </conditionalFormatting>
  <conditionalFormatting sqref="AI11:AI34">
    <cfRule type="cellIs" dxfId="110" priority="12" operator="greaterThan">
      <formula>$AI$8</formula>
    </cfRule>
  </conditionalFormatting>
  <conditionalFormatting sqref="AH11:AH34">
    <cfRule type="cellIs" dxfId="109" priority="10" operator="greaterThan">
      <formula>$AH$8</formula>
    </cfRule>
    <cfRule type="cellIs" dxfId="108" priority="11" operator="greaterThan">
      <formula>$AH$8</formula>
    </cfRule>
  </conditionalFormatting>
  <conditionalFormatting sqref="AP11:AP34">
    <cfRule type="cellIs" dxfId="107" priority="8" operator="equal">
      <formula>0</formula>
    </cfRule>
  </conditionalFormatting>
  <conditionalFormatting sqref="AP11:AP34">
    <cfRule type="cellIs" dxfId="106" priority="7" operator="greaterThan">
      <formula>1179</formula>
    </cfRule>
  </conditionalFormatting>
  <conditionalFormatting sqref="AP11:AP34">
    <cfRule type="cellIs" dxfId="105" priority="6" operator="greaterThan">
      <formula>99</formula>
    </cfRule>
  </conditionalFormatting>
  <conditionalFormatting sqref="AP11:AP34">
    <cfRule type="cellIs" dxfId="104" priority="5" operator="greaterThan">
      <formula>0.99</formula>
    </cfRule>
  </conditionalFormatting>
  <conditionalFormatting sqref="AK34">
    <cfRule type="cellIs" dxfId="103" priority="4" operator="equal">
      <formula>0</formula>
    </cfRule>
  </conditionalFormatting>
  <conditionalFormatting sqref="AK34">
    <cfRule type="cellIs" dxfId="102" priority="3" operator="greaterThan">
      <formula>1179</formula>
    </cfRule>
  </conditionalFormatting>
  <conditionalFormatting sqref="AK34">
    <cfRule type="cellIs" dxfId="101" priority="2" operator="greaterThan">
      <formula>99</formula>
    </cfRule>
  </conditionalFormatting>
  <conditionalFormatting sqref="AK34">
    <cfRule type="cellIs" dxfId="100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Y116"/>
  <sheetViews>
    <sheetView showGridLines="0" topLeftCell="A37" zoomScaleNormal="100" workbookViewId="0">
      <selection activeCell="I55" sqref="I55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1" spans="2:51" x14ac:dyDescent="0.25">
      <c r="H1" s="183" t="s">
        <v>330</v>
      </c>
    </row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42001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24126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27'!Q34</f>
        <v>19344472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27'!AG34</f>
        <v>33496934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27'!AP34</f>
        <v>7400855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15</v>
      </c>
      <c r="E11" s="47">
        <f>D11/1.42</f>
        <v>10.563380281690142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125</v>
      </c>
      <c r="P11" s="52">
        <v>90</v>
      </c>
      <c r="Q11" s="52">
        <v>19348309</v>
      </c>
      <c r="R11" s="53">
        <f>Q11-Q10</f>
        <v>3837</v>
      </c>
      <c r="S11" s="54">
        <f>R11*24/1000</f>
        <v>92.087999999999994</v>
      </c>
      <c r="T11" s="54">
        <f>R11/1000</f>
        <v>3.8370000000000002</v>
      </c>
      <c r="U11" s="55">
        <v>6.7</v>
      </c>
      <c r="V11" s="55">
        <f t="shared" ref="V11:V34" si="0">U11</f>
        <v>6.7</v>
      </c>
      <c r="W11" s="174" t="s">
        <v>130</v>
      </c>
      <c r="X11" s="173">
        <v>0</v>
      </c>
      <c r="Y11" s="173">
        <v>0</v>
      </c>
      <c r="Z11" s="173">
        <v>1020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33497545</v>
      </c>
      <c r="AH11" s="58">
        <f>IF(ISBLANK(AG11),"-",AG11-AG10)</f>
        <v>611</v>
      </c>
      <c r="AI11" s="59">
        <f>AH11/T11</f>
        <v>159.2389887933281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7401925</v>
      </c>
      <c r="AQ11" s="173">
        <f t="shared" ref="AQ11:AQ34" si="1">AP11-AP10</f>
        <v>1070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17</v>
      </c>
      <c r="E12" s="47">
        <f t="shared" ref="E12:E34" si="2">D12/1.42</f>
        <v>11.971830985915494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123</v>
      </c>
      <c r="P12" s="52">
        <v>87</v>
      </c>
      <c r="Q12" s="52">
        <v>19352030</v>
      </c>
      <c r="R12" s="53">
        <f t="shared" ref="R12:R34" si="5">Q12-Q11</f>
        <v>3721</v>
      </c>
      <c r="S12" s="54">
        <f t="shared" ref="S12:S34" si="6">R12*24/1000</f>
        <v>89.304000000000002</v>
      </c>
      <c r="T12" s="54">
        <f t="shared" ref="T12:T34" si="7">R12/1000</f>
        <v>3.7210000000000001</v>
      </c>
      <c r="U12" s="55">
        <v>7.5</v>
      </c>
      <c r="V12" s="55">
        <f t="shared" si="0"/>
        <v>7.5</v>
      </c>
      <c r="W12" s="174" t="s">
        <v>130</v>
      </c>
      <c r="X12" s="173">
        <v>0</v>
      </c>
      <c r="Y12" s="173">
        <v>0</v>
      </c>
      <c r="Z12" s="173">
        <v>998</v>
      </c>
      <c r="AA12" s="173">
        <v>0</v>
      </c>
      <c r="AB12" s="173">
        <v>1109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33498140</v>
      </c>
      <c r="AH12" s="58">
        <f>IF(ISBLANK(AG12),"-",AG12-AG11)</f>
        <v>595</v>
      </c>
      <c r="AI12" s="59">
        <f t="shared" ref="AI12:AI34" si="8">AH12/T12</f>
        <v>159.90325181402849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7402981</v>
      </c>
      <c r="AQ12" s="173">
        <f t="shared" si="1"/>
        <v>1056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19</v>
      </c>
      <c r="E13" s="47">
        <f t="shared" si="2"/>
        <v>13.380281690140846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120</v>
      </c>
      <c r="P13" s="52">
        <v>85</v>
      </c>
      <c r="Q13" s="52">
        <v>19355829</v>
      </c>
      <c r="R13" s="53">
        <f t="shared" si="5"/>
        <v>3799</v>
      </c>
      <c r="S13" s="54">
        <f t="shared" si="6"/>
        <v>91.176000000000002</v>
      </c>
      <c r="T13" s="54">
        <f t="shared" si="7"/>
        <v>3.7989999999999999</v>
      </c>
      <c r="U13" s="55">
        <v>8.9</v>
      </c>
      <c r="V13" s="55">
        <f t="shared" si="0"/>
        <v>8.9</v>
      </c>
      <c r="W13" s="174" t="s">
        <v>130</v>
      </c>
      <c r="X13" s="173">
        <v>0</v>
      </c>
      <c r="Y13" s="173">
        <v>0</v>
      </c>
      <c r="Z13" s="173">
        <v>950</v>
      </c>
      <c r="AA13" s="173">
        <v>0</v>
      </c>
      <c r="AB13" s="173">
        <v>1109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33498730</v>
      </c>
      <c r="AH13" s="58">
        <f>IF(ISBLANK(AG13),"-",AG13-AG12)</f>
        <v>590</v>
      </c>
      <c r="AI13" s="59">
        <f t="shared" si="8"/>
        <v>155.30402737562517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7404024</v>
      </c>
      <c r="AQ13" s="173">
        <f t="shared" si="1"/>
        <v>1043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23</v>
      </c>
      <c r="E14" s="47">
        <f t="shared" si="2"/>
        <v>16.197183098591552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84</v>
      </c>
      <c r="P14" s="52">
        <v>86</v>
      </c>
      <c r="Q14" s="52">
        <v>19359666</v>
      </c>
      <c r="R14" s="53">
        <f t="shared" si="5"/>
        <v>3837</v>
      </c>
      <c r="S14" s="54">
        <f t="shared" si="6"/>
        <v>92.087999999999994</v>
      </c>
      <c r="T14" s="54">
        <f t="shared" si="7"/>
        <v>3.8370000000000002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888</v>
      </c>
      <c r="AA14" s="173">
        <v>0</v>
      </c>
      <c r="AB14" s="173">
        <v>1008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33499328</v>
      </c>
      <c r="AH14" s="58">
        <f t="shared" ref="AH14:AH34" si="9">IF(ISBLANK(AG14),"-",AG14-AG13)</f>
        <v>598</v>
      </c>
      <c r="AI14" s="59">
        <f t="shared" si="8"/>
        <v>155.85092520198071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7405028</v>
      </c>
      <c r="AQ14" s="173">
        <f t="shared" si="1"/>
        <v>1004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28</v>
      </c>
      <c r="E15" s="47">
        <f t="shared" si="2"/>
        <v>19.718309859154932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90</v>
      </c>
      <c r="P15" s="52">
        <v>88</v>
      </c>
      <c r="Q15" s="52">
        <v>19363168</v>
      </c>
      <c r="R15" s="53">
        <f t="shared" si="5"/>
        <v>3502</v>
      </c>
      <c r="S15" s="54">
        <f t="shared" si="6"/>
        <v>84.048000000000002</v>
      </c>
      <c r="T15" s="54">
        <f t="shared" si="7"/>
        <v>3.5019999999999998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840</v>
      </c>
      <c r="AA15" s="173">
        <v>0</v>
      </c>
      <c r="AB15" s="173">
        <v>1008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33499790</v>
      </c>
      <c r="AH15" s="58">
        <f t="shared" si="9"/>
        <v>462</v>
      </c>
      <c r="AI15" s="59">
        <f t="shared" si="8"/>
        <v>131.92461450599657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7405028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27</v>
      </c>
      <c r="E16" s="47">
        <f t="shared" si="2"/>
        <v>19.014084507042256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103</v>
      </c>
      <c r="P16" s="52">
        <v>99</v>
      </c>
      <c r="Q16" s="52">
        <v>19367199</v>
      </c>
      <c r="R16" s="53">
        <f t="shared" si="5"/>
        <v>4031</v>
      </c>
      <c r="S16" s="54">
        <f t="shared" si="6"/>
        <v>96.744</v>
      </c>
      <c r="T16" s="54">
        <f t="shared" si="7"/>
        <v>4.0309999999999997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956</v>
      </c>
      <c r="AA16" s="173">
        <v>0</v>
      </c>
      <c r="AB16" s="173">
        <v>1109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33500290</v>
      </c>
      <c r="AH16" s="58">
        <f t="shared" si="9"/>
        <v>500</v>
      </c>
      <c r="AI16" s="59">
        <f t="shared" si="8"/>
        <v>124.03870007442323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7405028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16</v>
      </c>
      <c r="E17" s="47">
        <f t="shared" si="2"/>
        <v>11.267605633802818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135</v>
      </c>
      <c r="P17" s="52">
        <v>137</v>
      </c>
      <c r="Q17" s="52">
        <v>19372676</v>
      </c>
      <c r="R17" s="53">
        <f t="shared" si="5"/>
        <v>5477</v>
      </c>
      <c r="S17" s="54">
        <f t="shared" si="6"/>
        <v>131.44800000000001</v>
      </c>
      <c r="T17" s="54">
        <f t="shared" si="7"/>
        <v>5.4770000000000003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1126</v>
      </c>
      <c r="AA17" s="173">
        <v>1185</v>
      </c>
      <c r="AB17" s="173">
        <v>1129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33501334</v>
      </c>
      <c r="AH17" s="58">
        <f t="shared" si="9"/>
        <v>1044</v>
      </c>
      <c r="AI17" s="59">
        <f t="shared" si="8"/>
        <v>190.61530034690523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7405028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11</v>
      </c>
      <c r="E18" s="47">
        <f t="shared" si="2"/>
        <v>7.746478873239437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146</v>
      </c>
      <c r="P18" s="52">
        <v>140</v>
      </c>
      <c r="Q18" s="52">
        <v>19378236</v>
      </c>
      <c r="R18" s="53">
        <f t="shared" si="5"/>
        <v>5560</v>
      </c>
      <c r="S18" s="54">
        <f t="shared" si="6"/>
        <v>133.44</v>
      </c>
      <c r="T18" s="54">
        <f t="shared" si="7"/>
        <v>5.56</v>
      </c>
      <c r="U18" s="55">
        <v>9.5</v>
      </c>
      <c r="V18" s="55">
        <f t="shared" si="0"/>
        <v>9.5</v>
      </c>
      <c r="W18" s="174" t="s">
        <v>146</v>
      </c>
      <c r="X18" s="173">
        <v>0</v>
      </c>
      <c r="Y18" s="173">
        <v>0</v>
      </c>
      <c r="Z18" s="173">
        <v>1176</v>
      </c>
      <c r="AA18" s="224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33502478</v>
      </c>
      <c r="AH18" s="58">
        <f t="shared" si="9"/>
        <v>1144</v>
      </c>
      <c r="AI18" s="59">
        <f t="shared" si="8"/>
        <v>205.75539568345326</v>
      </c>
      <c r="AJ18" s="170">
        <v>0</v>
      </c>
      <c r="AK18" s="170">
        <v>0</v>
      </c>
      <c r="AL18" s="170">
        <v>1</v>
      </c>
      <c r="AM18" s="170">
        <v>1</v>
      </c>
      <c r="AN18" s="170">
        <v>1</v>
      </c>
      <c r="AO18" s="170">
        <v>0</v>
      </c>
      <c r="AP18" s="224">
        <v>7405028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9</v>
      </c>
      <c r="E19" s="47">
        <f t="shared" si="2"/>
        <v>6.3380281690140849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141</v>
      </c>
      <c r="P19" s="52">
        <v>147</v>
      </c>
      <c r="Q19" s="52">
        <v>19384308</v>
      </c>
      <c r="R19" s="53">
        <f t="shared" si="5"/>
        <v>6072</v>
      </c>
      <c r="S19" s="54">
        <f t="shared" si="6"/>
        <v>145.72800000000001</v>
      </c>
      <c r="T19" s="54">
        <f t="shared" si="7"/>
        <v>6.0720000000000001</v>
      </c>
      <c r="U19" s="55">
        <v>9.4</v>
      </c>
      <c r="V19" s="55">
        <f t="shared" si="0"/>
        <v>9.4</v>
      </c>
      <c r="W19" s="174" t="s">
        <v>147</v>
      </c>
      <c r="X19" s="173">
        <v>0</v>
      </c>
      <c r="Y19" s="173">
        <v>1010</v>
      </c>
      <c r="Z19" s="173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33503784</v>
      </c>
      <c r="AH19" s="58">
        <f t="shared" si="9"/>
        <v>1306</v>
      </c>
      <c r="AI19" s="59">
        <f t="shared" si="8"/>
        <v>215.08563899868247</v>
      </c>
      <c r="AJ19" s="170">
        <v>0</v>
      </c>
      <c r="AK19" s="170">
        <v>0</v>
      </c>
      <c r="AL19" s="170">
        <v>1</v>
      </c>
      <c r="AM19" s="170">
        <v>1</v>
      </c>
      <c r="AN19" s="170">
        <v>1</v>
      </c>
      <c r="AO19" s="170">
        <v>0</v>
      </c>
      <c r="AP19" s="224">
        <v>7405028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9</v>
      </c>
      <c r="E20" s="47">
        <f t="shared" si="2"/>
        <v>6.3380281690140849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139</v>
      </c>
      <c r="P20" s="52">
        <v>149</v>
      </c>
      <c r="Q20" s="52">
        <v>19390452</v>
      </c>
      <c r="R20" s="53">
        <f t="shared" si="5"/>
        <v>6144</v>
      </c>
      <c r="S20" s="54">
        <f t="shared" si="6"/>
        <v>147.45599999999999</v>
      </c>
      <c r="T20" s="54">
        <f t="shared" si="7"/>
        <v>6.1440000000000001</v>
      </c>
      <c r="U20" s="55">
        <v>8.9</v>
      </c>
      <c r="V20" s="55">
        <v>9</v>
      </c>
      <c r="W20" s="229" t="s">
        <v>147</v>
      </c>
      <c r="X20" s="173">
        <v>0</v>
      </c>
      <c r="Y20" s="173">
        <v>1045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33505148</v>
      </c>
      <c r="AH20" s="58">
        <f t="shared" si="9"/>
        <v>1364</v>
      </c>
      <c r="AI20" s="59">
        <f t="shared" si="8"/>
        <v>222.00520833333334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7405028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9</v>
      </c>
      <c r="E21" s="47">
        <f t="shared" si="2"/>
        <v>6.3380281690140849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141</v>
      </c>
      <c r="P21" s="52">
        <v>150</v>
      </c>
      <c r="Q21" s="52">
        <v>19396712</v>
      </c>
      <c r="R21" s="53">
        <f>Q21-Q20</f>
        <v>6260</v>
      </c>
      <c r="S21" s="54">
        <f t="shared" si="6"/>
        <v>150.24</v>
      </c>
      <c r="T21" s="54">
        <f t="shared" si="7"/>
        <v>6.26</v>
      </c>
      <c r="U21" s="55">
        <v>8.4</v>
      </c>
      <c r="V21" s="55">
        <v>8.5</v>
      </c>
      <c r="W21" s="229" t="s">
        <v>147</v>
      </c>
      <c r="X21" s="173">
        <v>0</v>
      </c>
      <c r="Y21" s="173">
        <v>1047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33506530</v>
      </c>
      <c r="AH21" s="58">
        <f t="shared" si="9"/>
        <v>1382</v>
      </c>
      <c r="AI21" s="59">
        <f t="shared" si="8"/>
        <v>220.7667731629393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7405028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10</v>
      </c>
      <c r="E22" s="47">
        <f t="shared" si="2"/>
        <v>7.042253521126761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143</v>
      </c>
      <c r="P22" s="52">
        <v>148</v>
      </c>
      <c r="Q22" s="52">
        <v>19402908</v>
      </c>
      <c r="R22" s="53">
        <f t="shared" si="5"/>
        <v>6196</v>
      </c>
      <c r="S22" s="54">
        <f t="shared" si="6"/>
        <v>148.70400000000001</v>
      </c>
      <c r="T22" s="54">
        <f t="shared" si="7"/>
        <v>6.1959999999999997</v>
      </c>
      <c r="U22" s="55">
        <v>7.9</v>
      </c>
      <c r="V22" s="55">
        <f t="shared" si="0"/>
        <v>7.9</v>
      </c>
      <c r="W22" s="229" t="s">
        <v>147</v>
      </c>
      <c r="X22" s="173">
        <v>0</v>
      </c>
      <c r="Y22" s="173">
        <v>1024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33507900</v>
      </c>
      <c r="AH22" s="58">
        <f t="shared" si="9"/>
        <v>1370</v>
      </c>
      <c r="AI22" s="59">
        <f t="shared" si="8"/>
        <v>221.11039380245322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7405028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10</v>
      </c>
      <c r="E23" s="47">
        <f t="shared" si="2"/>
        <v>7.042253521126761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132</v>
      </c>
      <c r="P23" s="52">
        <v>140</v>
      </c>
      <c r="Q23" s="52">
        <v>19408861</v>
      </c>
      <c r="R23" s="53">
        <f t="shared" si="5"/>
        <v>5953</v>
      </c>
      <c r="S23" s="54">
        <f t="shared" si="6"/>
        <v>142.87200000000001</v>
      </c>
      <c r="T23" s="54">
        <f t="shared" si="7"/>
        <v>5.9530000000000003</v>
      </c>
      <c r="U23" s="55">
        <v>7.4</v>
      </c>
      <c r="V23" s="55">
        <f t="shared" si="0"/>
        <v>7.4</v>
      </c>
      <c r="W23" s="229" t="s">
        <v>147</v>
      </c>
      <c r="X23" s="173">
        <v>0</v>
      </c>
      <c r="Y23" s="173">
        <v>1060</v>
      </c>
      <c r="Z23" s="173">
        <v>1165</v>
      </c>
      <c r="AA23" s="224">
        <v>1185</v>
      </c>
      <c r="AB23" s="173">
        <v>1169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33509204</v>
      </c>
      <c r="AH23" s="58">
        <f t="shared" si="9"/>
        <v>1304</v>
      </c>
      <c r="AI23" s="59">
        <f t="shared" si="8"/>
        <v>219.04921888123633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7405028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10</v>
      </c>
      <c r="E24" s="47">
        <f t="shared" si="2"/>
        <v>7.042253521126761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136</v>
      </c>
      <c r="P24" s="52">
        <v>140</v>
      </c>
      <c r="Q24" s="52">
        <v>19414728</v>
      </c>
      <c r="R24" s="53">
        <f t="shared" si="5"/>
        <v>5867</v>
      </c>
      <c r="S24" s="54">
        <f t="shared" si="6"/>
        <v>140.80799999999999</v>
      </c>
      <c r="T24" s="54">
        <f t="shared" si="7"/>
        <v>5.867</v>
      </c>
      <c r="U24" s="55">
        <v>6.9</v>
      </c>
      <c r="V24" s="55">
        <f t="shared" si="0"/>
        <v>6.9</v>
      </c>
      <c r="W24" s="229" t="s">
        <v>147</v>
      </c>
      <c r="X24" s="173">
        <v>0</v>
      </c>
      <c r="Y24" s="173">
        <v>1014</v>
      </c>
      <c r="Z24" s="173">
        <v>1165</v>
      </c>
      <c r="AA24" s="224">
        <v>1185</v>
      </c>
      <c r="AB24" s="173">
        <v>1169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33510494</v>
      </c>
      <c r="AH24" s="58">
        <f t="shared" si="9"/>
        <v>1290</v>
      </c>
      <c r="AI24" s="59">
        <f t="shared" si="8"/>
        <v>219.8738708027953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7405028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8</v>
      </c>
      <c r="E25" s="47">
        <f t="shared" si="2"/>
        <v>5.6338028169014089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130</v>
      </c>
      <c r="P25" s="52">
        <v>141</v>
      </c>
      <c r="Q25" s="52">
        <v>19420546</v>
      </c>
      <c r="R25" s="53">
        <f t="shared" si="5"/>
        <v>5818</v>
      </c>
      <c r="S25" s="54">
        <f t="shared" si="6"/>
        <v>139.63200000000001</v>
      </c>
      <c r="T25" s="54">
        <f t="shared" si="7"/>
        <v>5.8179999999999996</v>
      </c>
      <c r="U25" s="55">
        <v>6.5</v>
      </c>
      <c r="V25" s="55">
        <f t="shared" si="0"/>
        <v>6.5</v>
      </c>
      <c r="W25" s="229" t="s">
        <v>147</v>
      </c>
      <c r="X25" s="173">
        <v>0</v>
      </c>
      <c r="Y25" s="173">
        <v>1049</v>
      </c>
      <c r="Z25" s="173">
        <v>1164</v>
      </c>
      <c r="AA25" s="224">
        <v>1185</v>
      </c>
      <c r="AB25" s="224">
        <v>1169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33511782</v>
      </c>
      <c r="AH25" s="58">
        <f t="shared" si="9"/>
        <v>1288</v>
      </c>
      <c r="AI25" s="59">
        <f t="shared" si="8"/>
        <v>221.38191818494329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7405028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8</v>
      </c>
      <c r="E26" s="47">
        <f t="shared" si="2"/>
        <v>5.6338028169014089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131</v>
      </c>
      <c r="P26" s="52">
        <v>137</v>
      </c>
      <c r="Q26" s="52">
        <v>19426290</v>
      </c>
      <c r="R26" s="53">
        <f t="shared" si="5"/>
        <v>5744</v>
      </c>
      <c r="S26" s="54">
        <f t="shared" si="6"/>
        <v>137.85599999999999</v>
      </c>
      <c r="T26" s="54">
        <f t="shared" si="7"/>
        <v>5.7439999999999998</v>
      </c>
      <c r="U26" s="55">
        <v>6</v>
      </c>
      <c r="V26" s="55">
        <f t="shared" si="0"/>
        <v>6</v>
      </c>
      <c r="W26" s="229" t="s">
        <v>147</v>
      </c>
      <c r="X26" s="173">
        <v>0</v>
      </c>
      <c r="Y26" s="173">
        <v>1029</v>
      </c>
      <c r="Z26" s="173">
        <v>1164</v>
      </c>
      <c r="AA26" s="224">
        <v>1185</v>
      </c>
      <c r="AB26" s="224">
        <v>1169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33513068</v>
      </c>
      <c r="AH26" s="58">
        <f t="shared" si="9"/>
        <v>1286</v>
      </c>
      <c r="AI26" s="59">
        <f t="shared" si="8"/>
        <v>223.8857938718663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7405028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6</v>
      </c>
      <c r="E27" s="47">
        <f t="shared" si="2"/>
        <v>4.2253521126760569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127</v>
      </c>
      <c r="P27" s="52">
        <v>134</v>
      </c>
      <c r="Q27" s="52">
        <v>19432037</v>
      </c>
      <c r="R27" s="53">
        <f t="shared" si="5"/>
        <v>5747</v>
      </c>
      <c r="S27" s="54">
        <f t="shared" si="6"/>
        <v>137.928</v>
      </c>
      <c r="T27" s="54">
        <f t="shared" si="7"/>
        <v>5.7469999999999999</v>
      </c>
      <c r="U27" s="55">
        <v>5.5</v>
      </c>
      <c r="V27" s="55">
        <f t="shared" si="0"/>
        <v>5.5</v>
      </c>
      <c r="W27" s="229" t="s">
        <v>147</v>
      </c>
      <c r="X27" s="173">
        <v>0</v>
      </c>
      <c r="Y27" s="173">
        <v>1013</v>
      </c>
      <c r="Z27" s="173">
        <v>1177</v>
      </c>
      <c r="AA27" s="224">
        <v>1185</v>
      </c>
      <c r="AB27" s="173">
        <v>1180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33514386</v>
      </c>
      <c r="AH27" s="58">
        <f t="shared" si="9"/>
        <v>1318</v>
      </c>
      <c r="AI27" s="59">
        <f t="shared" si="8"/>
        <v>229.33704541499912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7405028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7</v>
      </c>
      <c r="E28" s="47">
        <f t="shared" si="2"/>
        <v>4.9295774647887329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124</v>
      </c>
      <c r="P28" s="52">
        <v>131</v>
      </c>
      <c r="Q28" s="52">
        <v>19437566</v>
      </c>
      <c r="R28" s="53">
        <f t="shared" si="5"/>
        <v>5529</v>
      </c>
      <c r="S28" s="54">
        <f t="shared" si="6"/>
        <v>132.696</v>
      </c>
      <c r="T28" s="54">
        <f t="shared" si="7"/>
        <v>5.5289999999999999</v>
      </c>
      <c r="U28" s="55">
        <v>5.0999999999999996</v>
      </c>
      <c r="V28" s="55">
        <f t="shared" si="0"/>
        <v>5.0999999999999996</v>
      </c>
      <c r="W28" s="229" t="s">
        <v>147</v>
      </c>
      <c r="X28" s="173">
        <v>0</v>
      </c>
      <c r="Y28" s="173">
        <v>1042</v>
      </c>
      <c r="Z28" s="173">
        <v>1135</v>
      </c>
      <c r="AA28" s="224">
        <v>1185</v>
      </c>
      <c r="AB28" s="173">
        <v>1138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33515610</v>
      </c>
      <c r="AH28" s="58">
        <f t="shared" si="9"/>
        <v>1224</v>
      </c>
      <c r="AI28" s="59">
        <f t="shared" si="8"/>
        <v>221.37818773738471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7405028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12</v>
      </c>
      <c r="E29" s="47">
        <f t="shared" si="2"/>
        <v>8.4507042253521139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115</v>
      </c>
      <c r="P29" s="52">
        <v>130</v>
      </c>
      <c r="Q29" s="52">
        <v>19443059</v>
      </c>
      <c r="R29" s="53">
        <f t="shared" si="5"/>
        <v>5493</v>
      </c>
      <c r="S29" s="54">
        <f t="shared" si="6"/>
        <v>131.83199999999999</v>
      </c>
      <c r="T29" s="54">
        <f t="shared" si="7"/>
        <v>5.4930000000000003</v>
      </c>
      <c r="U29" s="55">
        <v>4.0999999999999996</v>
      </c>
      <c r="V29" s="55">
        <f t="shared" si="0"/>
        <v>4.0999999999999996</v>
      </c>
      <c r="W29" s="229" t="s">
        <v>149</v>
      </c>
      <c r="X29" s="173">
        <v>0</v>
      </c>
      <c r="Y29" s="173">
        <v>1107</v>
      </c>
      <c r="Z29" s="173">
        <v>1196</v>
      </c>
      <c r="AA29" s="173">
        <v>0</v>
      </c>
      <c r="AB29" s="173">
        <v>1199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33516730</v>
      </c>
      <c r="AH29" s="58">
        <f t="shared" si="9"/>
        <v>1120</v>
      </c>
      <c r="AI29" s="59">
        <f t="shared" si="8"/>
        <v>203.89586746768614</v>
      </c>
      <c r="AJ29" s="170">
        <v>0</v>
      </c>
      <c r="AK29" s="219">
        <v>1</v>
      </c>
      <c r="AL29" s="219">
        <v>1</v>
      </c>
      <c r="AM29" s="170">
        <v>0</v>
      </c>
      <c r="AN29" s="219">
        <v>1</v>
      </c>
      <c r="AO29" s="219">
        <v>0</v>
      </c>
      <c r="AP29" s="224">
        <v>7405028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10</v>
      </c>
      <c r="E30" s="47">
        <f t="shared" si="2"/>
        <v>7.042253521126761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115</v>
      </c>
      <c r="P30" s="52">
        <v>129</v>
      </c>
      <c r="Q30" s="52">
        <v>19448332</v>
      </c>
      <c r="R30" s="53">
        <f t="shared" si="5"/>
        <v>5273</v>
      </c>
      <c r="S30" s="54">
        <f t="shared" si="6"/>
        <v>126.55200000000001</v>
      </c>
      <c r="T30" s="54">
        <f t="shared" si="7"/>
        <v>5.2729999999999997</v>
      </c>
      <c r="U30" s="55">
        <v>3.5</v>
      </c>
      <c r="V30" s="55">
        <f t="shared" si="0"/>
        <v>3.5</v>
      </c>
      <c r="W30" s="229" t="s">
        <v>149</v>
      </c>
      <c r="X30" s="173">
        <v>0</v>
      </c>
      <c r="Y30" s="173">
        <v>1040</v>
      </c>
      <c r="Z30" s="173">
        <v>1176</v>
      </c>
      <c r="AA30" s="173">
        <v>0</v>
      </c>
      <c r="AB30" s="173">
        <v>1181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33517746</v>
      </c>
      <c r="AH30" s="58">
        <f t="shared" si="9"/>
        <v>1016</v>
      </c>
      <c r="AI30" s="59">
        <f t="shared" si="8"/>
        <v>192.67968898160441</v>
      </c>
      <c r="AJ30" s="170">
        <v>0</v>
      </c>
      <c r="AK30" s="219">
        <v>1</v>
      </c>
      <c r="AL30" s="219">
        <v>1</v>
      </c>
      <c r="AM30" s="219">
        <v>0</v>
      </c>
      <c r="AN30" s="219">
        <v>1</v>
      </c>
      <c r="AO30" s="219">
        <v>0</v>
      </c>
      <c r="AP30" s="224">
        <v>7405028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13</v>
      </c>
      <c r="E31" s="47">
        <f t="shared" si="2"/>
        <v>9.1549295774647899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117</v>
      </c>
      <c r="P31" s="52">
        <v>121</v>
      </c>
      <c r="Q31" s="52">
        <v>19453490</v>
      </c>
      <c r="R31" s="53">
        <f t="shared" si="5"/>
        <v>5158</v>
      </c>
      <c r="S31" s="54">
        <f t="shared" si="6"/>
        <v>123.792</v>
      </c>
      <c r="T31" s="54">
        <f t="shared" si="7"/>
        <v>5.1580000000000004</v>
      </c>
      <c r="U31" s="55">
        <v>3</v>
      </c>
      <c r="V31" s="55">
        <f t="shared" si="0"/>
        <v>3</v>
      </c>
      <c r="W31" s="229" t="s">
        <v>149</v>
      </c>
      <c r="X31" s="173">
        <v>0</v>
      </c>
      <c r="Y31" s="173">
        <v>1017</v>
      </c>
      <c r="Z31" s="173">
        <v>1176</v>
      </c>
      <c r="AA31" s="173">
        <v>0</v>
      </c>
      <c r="AB31" s="173">
        <v>1181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33518736</v>
      </c>
      <c r="AH31" s="58">
        <f t="shared" si="9"/>
        <v>990</v>
      </c>
      <c r="AI31" s="59">
        <f t="shared" si="8"/>
        <v>191.93485847227606</v>
      </c>
      <c r="AJ31" s="170">
        <v>0</v>
      </c>
      <c r="AK31" s="219">
        <v>1</v>
      </c>
      <c r="AL31" s="219">
        <v>1</v>
      </c>
      <c r="AM31" s="219">
        <v>0</v>
      </c>
      <c r="AN31" s="219">
        <v>1</v>
      </c>
      <c r="AO31" s="219">
        <v>0</v>
      </c>
      <c r="AP31" s="224">
        <v>7405028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16</v>
      </c>
      <c r="E32" s="47">
        <f t="shared" si="2"/>
        <v>11.267605633802818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116</v>
      </c>
      <c r="P32" s="52">
        <v>120</v>
      </c>
      <c r="Q32" s="52">
        <v>19458461</v>
      </c>
      <c r="R32" s="53">
        <f>Q32-Q31</f>
        <v>4971</v>
      </c>
      <c r="S32" s="54">
        <f t="shared" si="6"/>
        <v>119.304</v>
      </c>
      <c r="T32" s="54">
        <f t="shared" si="7"/>
        <v>4.9710000000000001</v>
      </c>
      <c r="U32" s="55">
        <v>2.7</v>
      </c>
      <c r="V32" s="55">
        <f t="shared" si="0"/>
        <v>2.7</v>
      </c>
      <c r="W32" s="229" t="s">
        <v>149</v>
      </c>
      <c r="X32" s="173">
        <v>0</v>
      </c>
      <c r="Y32" s="173">
        <v>1004</v>
      </c>
      <c r="Z32" s="173">
        <v>1160</v>
      </c>
      <c r="AA32" s="173">
        <v>0</v>
      </c>
      <c r="AB32" s="173">
        <v>1160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33519670</v>
      </c>
      <c r="AH32" s="58">
        <f t="shared" si="9"/>
        <v>934</v>
      </c>
      <c r="AI32" s="59">
        <f t="shared" si="8"/>
        <v>187.88976061154696</v>
      </c>
      <c r="AJ32" s="170">
        <v>0</v>
      </c>
      <c r="AK32" s="170">
        <v>1</v>
      </c>
      <c r="AL32" s="219">
        <v>1</v>
      </c>
      <c r="AM32" s="170">
        <v>0</v>
      </c>
      <c r="AN32" s="219">
        <v>1</v>
      </c>
      <c r="AO32" s="219">
        <v>0</v>
      </c>
      <c r="AP32" s="224">
        <v>7405028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13</v>
      </c>
      <c r="E33" s="47">
        <f t="shared" si="2"/>
        <v>9.1549295774647899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120</v>
      </c>
      <c r="P33" s="52">
        <v>107</v>
      </c>
      <c r="Q33" s="52">
        <v>19462711</v>
      </c>
      <c r="R33" s="53">
        <f t="shared" si="5"/>
        <v>4250</v>
      </c>
      <c r="S33" s="54">
        <f t="shared" si="6"/>
        <v>102</v>
      </c>
      <c r="T33" s="54">
        <f t="shared" si="7"/>
        <v>4.25</v>
      </c>
      <c r="U33" s="55">
        <v>3.7</v>
      </c>
      <c r="V33" s="55">
        <f t="shared" si="0"/>
        <v>3.7</v>
      </c>
      <c r="W33" s="229" t="s">
        <v>130</v>
      </c>
      <c r="X33" s="173">
        <v>0</v>
      </c>
      <c r="Y33" s="173">
        <v>0</v>
      </c>
      <c r="Z33" s="173">
        <v>1095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33520380</v>
      </c>
      <c r="AH33" s="58">
        <f t="shared" si="9"/>
        <v>710</v>
      </c>
      <c r="AI33" s="59">
        <f t="shared" si="8"/>
        <v>167.05882352941177</v>
      </c>
      <c r="AJ33" s="170">
        <v>0</v>
      </c>
      <c r="AK33" s="170">
        <v>0</v>
      </c>
      <c r="AL33" s="219">
        <v>1</v>
      </c>
      <c r="AM33" s="170">
        <v>0</v>
      </c>
      <c r="AN33" s="219">
        <v>1</v>
      </c>
      <c r="AO33" s="170">
        <v>0.35</v>
      </c>
      <c r="AP33" s="173">
        <v>7405958</v>
      </c>
      <c r="AQ33" s="173">
        <f t="shared" si="1"/>
        <v>930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12</v>
      </c>
      <c r="E34" s="47">
        <f t="shared" si="2"/>
        <v>8.4507042253521139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123</v>
      </c>
      <c r="P34" s="52">
        <v>94</v>
      </c>
      <c r="Q34" s="52">
        <v>19466701</v>
      </c>
      <c r="R34" s="53">
        <f t="shared" si="5"/>
        <v>3990</v>
      </c>
      <c r="S34" s="54">
        <f t="shared" si="6"/>
        <v>95.76</v>
      </c>
      <c r="T34" s="54">
        <f t="shared" si="7"/>
        <v>3.99</v>
      </c>
      <c r="U34" s="55">
        <v>4.8</v>
      </c>
      <c r="V34" s="55">
        <f t="shared" si="0"/>
        <v>4.8</v>
      </c>
      <c r="W34" s="174" t="s">
        <v>130</v>
      </c>
      <c r="X34" s="173">
        <v>0</v>
      </c>
      <c r="Y34" s="173">
        <v>0</v>
      </c>
      <c r="Z34" s="173">
        <v>1005</v>
      </c>
      <c r="AA34" s="173">
        <v>0</v>
      </c>
      <c r="AB34" s="173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33521060</v>
      </c>
      <c r="AH34" s="58">
        <f t="shared" si="9"/>
        <v>680</v>
      </c>
      <c r="AI34" s="59">
        <f t="shared" si="8"/>
        <v>170.42606516290726</v>
      </c>
      <c r="AJ34" s="170">
        <v>0</v>
      </c>
      <c r="AK34" s="170">
        <v>0</v>
      </c>
      <c r="AL34" s="219">
        <v>1</v>
      </c>
      <c r="AM34" s="170">
        <v>0</v>
      </c>
      <c r="AN34" s="219">
        <v>1</v>
      </c>
      <c r="AO34" s="170">
        <v>0.35</v>
      </c>
      <c r="AP34" s="173">
        <v>7406929</v>
      </c>
      <c r="AQ34" s="173">
        <f t="shared" si="1"/>
        <v>971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122.08333333333333</v>
      </c>
      <c r="Q35" s="80">
        <f>Q34-Q10</f>
        <v>122229</v>
      </c>
      <c r="R35" s="81">
        <f>SUM(R11:R34)</f>
        <v>122229</v>
      </c>
      <c r="S35" s="82">
        <f>AVERAGE(S11:S34)</f>
        <v>122.229</v>
      </c>
      <c r="T35" s="82">
        <f>SUM(T11:T34)</f>
        <v>122.22899999999998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24126</v>
      </c>
      <c r="AH35" s="88">
        <f>SUM(AH11:AH34)</f>
        <v>24126</v>
      </c>
      <c r="AI35" s="89">
        <f>$AH$35/$T35</f>
        <v>197.38359963674745</v>
      </c>
      <c r="AJ35" s="86"/>
      <c r="AK35" s="90"/>
      <c r="AL35" s="90"/>
      <c r="AM35" s="90"/>
      <c r="AN35" s="91"/>
      <c r="AO35" s="92"/>
      <c r="AP35" s="93">
        <f>AP34-AP10</f>
        <v>6074</v>
      </c>
      <c r="AQ35" s="94">
        <f>SUM(AQ11:AQ34)</f>
        <v>6074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327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8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5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4" t="s">
        <v>126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233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s="238" customFormat="1" x14ac:dyDescent="0.25">
      <c r="B47" s="237" t="s">
        <v>328</v>
      </c>
      <c r="C47" s="230"/>
      <c r="D47" s="230"/>
      <c r="E47" s="230"/>
      <c r="F47" s="230"/>
      <c r="G47" s="230"/>
      <c r="H47" s="230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4"/>
      <c r="T47" s="233"/>
      <c r="U47" s="233"/>
      <c r="V47" s="233"/>
      <c r="W47" s="226"/>
      <c r="X47" s="226"/>
      <c r="Y47" s="226"/>
      <c r="Z47" s="226"/>
      <c r="AA47" s="226"/>
      <c r="AB47" s="226"/>
      <c r="AC47" s="226"/>
      <c r="AD47" s="226"/>
      <c r="AE47" s="226"/>
      <c r="AM47" s="227"/>
      <c r="AN47" s="227"/>
      <c r="AO47" s="227"/>
      <c r="AP47" s="227"/>
      <c r="AQ47" s="227"/>
      <c r="AR47" s="227"/>
      <c r="AS47" s="228"/>
      <c r="AT47" s="222"/>
      <c r="AU47" s="222"/>
      <c r="AV47" s="225"/>
    </row>
    <row r="48" spans="2:51" x14ac:dyDescent="0.25">
      <c r="B48" s="188" t="s">
        <v>329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235" t="s">
        <v>133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s="238" customFormat="1" x14ac:dyDescent="0.25">
      <c r="B51" s="232" t="s">
        <v>151</v>
      </c>
      <c r="C51" s="230"/>
      <c r="D51" s="230"/>
      <c r="E51" s="230"/>
      <c r="F51" s="230"/>
      <c r="G51" s="230"/>
      <c r="H51" s="230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4"/>
      <c r="T51" s="233"/>
      <c r="U51" s="233"/>
      <c r="V51" s="233"/>
      <c r="W51" s="226"/>
      <c r="X51" s="226"/>
      <c r="Y51" s="226"/>
      <c r="Z51" s="226"/>
      <c r="AA51" s="226"/>
      <c r="AB51" s="226"/>
      <c r="AC51" s="226"/>
      <c r="AD51" s="226"/>
      <c r="AE51" s="226"/>
      <c r="AM51" s="227"/>
      <c r="AN51" s="227"/>
      <c r="AO51" s="227"/>
      <c r="AP51" s="227"/>
      <c r="AQ51" s="227"/>
      <c r="AR51" s="227"/>
      <c r="AS51" s="228"/>
      <c r="AT51" s="222"/>
      <c r="AU51" s="222"/>
      <c r="AV51" s="225"/>
    </row>
    <row r="52" spans="2:51" x14ac:dyDescent="0.25">
      <c r="B52" s="235" t="s">
        <v>134</v>
      </c>
      <c r="C52" s="190"/>
      <c r="D52" s="190"/>
      <c r="E52" s="190"/>
      <c r="F52" s="190"/>
      <c r="G52" s="190"/>
      <c r="H52" s="190"/>
      <c r="I52" s="190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5" t="s">
        <v>331</v>
      </c>
      <c r="C53" s="230"/>
      <c r="D53" s="230"/>
      <c r="E53" s="230"/>
      <c r="F53" s="230"/>
      <c r="G53" s="230"/>
      <c r="H53" s="23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7" t="s">
        <v>284</v>
      </c>
      <c r="C54" s="230"/>
      <c r="D54" s="230"/>
      <c r="E54" s="230"/>
      <c r="F54" s="230"/>
      <c r="G54" s="230"/>
      <c r="H54" s="23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191" t="s">
        <v>127</v>
      </c>
      <c r="C55" s="230"/>
      <c r="D55" s="230"/>
      <c r="E55" s="230"/>
      <c r="F55" s="230"/>
      <c r="G55" s="230"/>
      <c r="H55" s="23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25"/>
      <c r="V55" s="12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6" t="s">
        <v>153</v>
      </c>
      <c r="C56" s="235"/>
      <c r="D56" s="230"/>
      <c r="E56" s="221"/>
      <c r="F56" s="230"/>
      <c r="G56" s="230"/>
      <c r="H56" s="23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6" t="s">
        <v>128</v>
      </c>
      <c r="C57" s="232"/>
      <c r="D57" s="230"/>
      <c r="E57" s="221"/>
      <c r="F57" s="230"/>
      <c r="G57" s="230"/>
      <c r="H57" s="23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236"/>
      <c r="C58" s="232"/>
      <c r="D58" s="230"/>
      <c r="E58" s="230"/>
      <c r="F58" s="230"/>
      <c r="G58" s="230"/>
      <c r="H58" s="23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185"/>
      <c r="C59" s="184"/>
      <c r="D59" s="190"/>
      <c r="E59" s="190"/>
      <c r="F59" s="190"/>
      <c r="G59" s="230"/>
      <c r="H59" s="23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9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85"/>
      <c r="C60" s="186"/>
      <c r="D60" s="190"/>
      <c r="E60" s="190"/>
      <c r="F60" s="190"/>
      <c r="G60" s="190"/>
      <c r="H60" s="190"/>
      <c r="I60" s="171"/>
      <c r="J60" s="192"/>
      <c r="K60" s="192"/>
      <c r="L60" s="192"/>
      <c r="M60" s="192"/>
      <c r="N60" s="192"/>
      <c r="O60" s="192"/>
      <c r="P60" s="192"/>
      <c r="Q60" s="192"/>
      <c r="R60" s="192"/>
      <c r="S60" s="193"/>
      <c r="T60" s="193"/>
      <c r="U60" s="193"/>
      <c r="V60" s="193"/>
      <c r="W60" s="193"/>
      <c r="X60" s="193"/>
      <c r="Y60" s="193"/>
      <c r="Z60" s="106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12"/>
      <c r="AW60" s="183"/>
      <c r="AX60" s="183"/>
      <c r="AY60" s="183"/>
    </row>
    <row r="61" spans="2:51" x14ac:dyDescent="0.25">
      <c r="B61" s="185"/>
      <c r="C61" s="186"/>
      <c r="D61" s="171"/>
      <c r="E61" s="190"/>
      <c r="F61" s="190"/>
      <c r="G61" s="190"/>
      <c r="H61" s="190"/>
      <c r="I61" s="171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06"/>
      <c r="X61" s="106"/>
      <c r="Y61" s="106"/>
      <c r="Z61" s="113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12"/>
      <c r="AW61" s="183"/>
      <c r="AX61" s="183"/>
      <c r="AY61" s="183"/>
    </row>
    <row r="62" spans="2:51" x14ac:dyDescent="0.25">
      <c r="B62" s="185"/>
      <c r="C62" s="188"/>
      <c r="D62" s="171"/>
      <c r="E62" s="190"/>
      <c r="F62" s="190"/>
      <c r="G62" s="190"/>
      <c r="H62" s="190"/>
      <c r="I62" s="190"/>
      <c r="J62" s="193"/>
      <c r="K62" s="193"/>
      <c r="L62" s="193"/>
      <c r="M62" s="193"/>
      <c r="N62" s="193"/>
      <c r="O62" s="193"/>
      <c r="P62" s="193"/>
      <c r="Q62" s="193"/>
      <c r="R62" s="193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188"/>
      <c r="D63" s="190"/>
      <c r="E63" s="171"/>
      <c r="F63" s="190"/>
      <c r="G63" s="190"/>
      <c r="H63" s="190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4"/>
      <c r="D64" s="190"/>
      <c r="E64" s="171"/>
      <c r="F64" s="171"/>
      <c r="G64" s="171"/>
      <c r="H64" s="171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4"/>
      <c r="D65" s="190"/>
      <c r="E65" s="190"/>
      <c r="F65" s="171"/>
      <c r="G65" s="171"/>
      <c r="H65" s="171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93"/>
      <c r="D66" s="190"/>
      <c r="E66" s="190"/>
      <c r="F66" s="190"/>
      <c r="G66" s="190"/>
      <c r="H66" s="190"/>
      <c r="I66" s="193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2"/>
      <c r="C67" s="188"/>
      <c r="D67" s="193"/>
      <c r="E67" s="190"/>
      <c r="F67" s="190"/>
      <c r="G67" s="190"/>
      <c r="H67" s="190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A68" s="113"/>
      <c r="B68" s="104"/>
      <c r="C68" s="184"/>
      <c r="D68" s="193"/>
      <c r="E68" s="190"/>
      <c r="F68" s="190"/>
      <c r="G68" s="190"/>
      <c r="H68" s="190"/>
      <c r="I68" s="190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A69" s="238"/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28"/>
      <c r="P69" s="109"/>
      <c r="R69" s="112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238"/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28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238"/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28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238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28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28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238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28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238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28"/>
      <c r="P75" s="109"/>
      <c r="R75" s="106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238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28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28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A78" s="238"/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28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A79" s="238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28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09"/>
      <c r="Q101" s="109"/>
      <c r="R101" s="109"/>
      <c r="S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16" spans="45:51" x14ac:dyDescent="0.25">
      <c r="AS116" s="183"/>
      <c r="AT116" s="183"/>
      <c r="AU116" s="183"/>
      <c r="AV116" s="183"/>
      <c r="AW116" s="183"/>
      <c r="AX116" s="183"/>
      <c r="AY116" s="183"/>
    </row>
  </sheetData>
  <protectedRanges>
    <protectedRange sqref="N60:R60 S62:T68 B66:B68 S56:T59 N63:R68 T43 T54:T55" name="Range2_12_5_1_1"/>
    <protectedRange sqref="N10 L10 L6 D6 D8 AD8 AF8 O8:U8 AJ8:AR8 AF10 AR11:AR34 L24:N31 G23:G34 N12:N23 N32:N34 N11:AG11 E23:E34 E11:G22 O12:AG34" name="Range1_16_3_1_1"/>
    <protectedRange sqref="I65 J63:M68 J60:M60 I6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E68" name="Range2_2_2_9_2_1_1"/>
    <protectedRange sqref="D66" name="Range2_1_1_1_1_1_9_2_1_1"/>
    <protectedRange sqref="Q10" name="Range1_17_1_1_1"/>
    <protectedRange sqref="AG10" name="Range1_18_1_1_1"/>
    <protectedRange sqref="C67" name="Range2_4_1_1_1"/>
    <protectedRange sqref="AS16:AS34" name="Range1_1_1_1"/>
    <protectedRange sqref="P3:U5" name="Range1_16_1_1_1_1"/>
    <protectedRange sqref="C68 C65" name="Range2_1_3_1_1"/>
    <protectedRange sqref="H11:H34" name="Range1_1_1_1_1_1_1"/>
    <protectedRange sqref="J61:R62 D67:D68 I66:I67 Z59:Z60 S60:Y61 AA60:AU61" name="Range2_2_1_10_1_1_1_2"/>
    <protectedRange sqref="C66" name="Range2_2_1_10_2_1_1_1"/>
    <protectedRange sqref="N56:R59 D63 F66:H66 E65" name="Range2_12_1_6_1_1"/>
    <protectedRange sqref="D59 I62:I64 I58:M59 E66:E67 F67:H68 F60:H62 E59:E61 J56:M57" name="Range2_2_12_1_7_1_1"/>
    <protectedRange sqref="D64:D65" name="Range2_1_1_1_1_11_1_2_1_1"/>
    <protectedRange sqref="E62 F63:H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9" name="Range2_2_12_1_1_1_1_1"/>
    <protectedRange sqref="C60:C61" name="Range2_5_1_1_1"/>
    <protectedRange sqref="E63:E64 F64:H65 I60:I61" name="Range2_2_1_1_1_1"/>
    <protectedRange sqref="D61:D62" name="Range2_1_1_1_1_1_1_1_1"/>
    <protectedRange sqref="AS11:AS15" name="Range1_4_1_1_1_1"/>
    <protectedRange sqref="J11:J15 J26:J34" name="Range1_1_2_1_10_1_1_1_1"/>
    <protectedRange sqref="R75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4:S55" name="Range2_12_2_1_1_1_2_1_1"/>
    <protectedRange sqref="Q55:R55" name="Range2_12_1_4_1_1_1_1_1_1_1_1_1_1_1_1_1_1"/>
    <protectedRange sqref="N55:P55" name="Range2_12_1_2_1_1_1_1_1_1_1_1_1_1_1_1_1_1_1"/>
    <protectedRange sqref="J55:M55" name="Range2_2_12_1_4_1_1_1_1_1_1_1_1_1_1_1_1_1_1_1"/>
    <protectedRange sqref="Q54:R54" name="Range2_12_1_6_1_1_1_2_3_1_1_3_1_1_1_1_1_1"/>
    <protectedRange sqref="N54:P54" name="Range2_12_1_2_3_1_1_1_2_3_1_1_3_1_1_1_1_1_1"/>
    <protectedRange sqref="J54:M54" name="Range2_2_12_1_4_3_1_1_1_3_3_1_1_3_1_1_1_1_1_1"/>
    <protectedRange sqref="T46:T53" name="Range2_12_5_1_1_3"/>
    <protectedRange sqref="T44:T45" name="Range2_12_5_1_1_2_2"/>
    <protectedRange sqref="S44:S53" name="Range2_12_4_1_1_1_4_2_2_2"/>
    <protectedRange sqref="Q44:R53" name="Range2_12_1_6_1_1_1_2_3_2_1_1_3"/>
    <protectedRange sqref="N44:P53" name="Range2_12_1_2_3_1_1_1_2_3_2_1_1_3"/>
    <protectedRange sqref="K44:M53" name="Range2_2_12_1_4_3_1_1_1_3_3_2_1_1_3"/>
    <protectedRange sqref="J44:J53" name="Range2_2_12_1_4_3_1_1_1_3_2_1_2_2"/>
    <protectedRange sqref="G46:H49" name="Range2_2_12_1_3_1_2_1_1_1_2_1_1_1_1_1_1_2_1_1"/>
    <protectedRange sqref="D46:E49" name="Range2_2_12_1_3_1_2_1_1_1_2_1_1_1_1_3_1_1_1_1"/>
    <protectedRange sqref="F46:F49" name="Range2_2_12_1_3_1_2_1_1_1_3_1_1_1_1_1_3_1_1_1_1"/>
    <protectedRange sqref="I46:I49" name="Range2_2_12_1_4_3_1_1_1_2_1_2_1_1_3_1_1_1_1_1_1"/>
    <protectedRange sqref="E44:H45" name="Range2_2_12_1_3_1_2_1_1_1_1_2_1_1_1_1_1_1"/>
    <protectedRange sqref="D44:D45" name="Range2_2_12_1_3_1_2_1_1_1_2_1_2_3_1_1_1_1"/>
    <protectedRange sqref="I44:I45" name="Range2_2_12_1_4_2_1_1_1_4_1_2_1_1_1_2_2_1"/>
    <protectedRange sqref="B63:B65" name="Range2_12_5_1_1_2"/>
    <protectedRange sqref="B62" name="Range2_12_5_1_1_2_1_4_1_1_1_2_1_1_1_1_1_1_1"/>
    <protectedRange sqref="B60:B61" name="Range2_12_5_1_1_2_1"/>
    <protectedRange sqref="B59" name="Range2_12_5_1_1_2_1_2_1"/>
    <protectedRange sqref="B44:B45 B47" name="Range2_12_5_1_1_1_2_2_1_1_1_1_1_1_1_1_1"/>
    <protectedRange sqref="B46" name="Range2_12_5_1_1_1_3_1_1_1_1_1_1_1_1_1_1"/>
    <protectedRange sqref="I52" name="Range2_2_12_1_7_1_1_2_2"/>
    <protectedRange sqref="I50:I51" name="Range2_2_12_1_4_3_1_1_1_3_3_1_1_3_1_1_1_1_1_1_2"/>
    <protectedRange sqref="E50:H51" name="Range2_2_12_1_3_1_2_1_1_1_1_2_1_1_1_1_1_1_2"/>
    <protectedRange sqref="D50:D51" name="Range2_2_12_1_3_1_2_1_1_1_2_1_2_3_1_1_1_1_1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4:I57" name="Range2_2_12_1_7_1_1_2_2_1"/>
    <protectedRange sqref="I53" name="Range2_2_12_1_4_3_1_1_1_3_3_1_1_3_1_1_1_1_1_1_2_1"/>
    <protectedRange sqref="G53:H53" name="Range2_2_12_1_3_1_2_1_1_1_2_1_1_1_1_1_1_2_1_1_1_1_1_2_1"/>
    <protectedRange sqref="B58" name="Range2_12_5_1_1_2_1_2"/>
    <protectedRange sqref="F58 G59:H59" name="Range2_2_12_1_1_1_1_1_1_1"/>
    <protectedRange sqref="D58:E58" name="Range2_2_12_1_7_1_1_2_1_1"/>
    <protectedRange sqref="C58" name="Range2_1_1_2_1_1_1_1"/>
    <protectedRange sqref="B54" name="Range2_12_5_1_1_1_2_2_1_1_1_1_1_1_1_1_1_3"/>
    <protectedRange sqref="E54:F55 G55:H56" name="Range2_2_12_1_3_1_2_1_1_1_1_2_1_1_1_1_1_1_2_1_1"/>
    <protectedRange sqref="D54:D55" name="Range2_2_12_1_3_1_2_1_1_1_2_1_2_3_1_1_1_1_1_1_1"/>
    <protectedRange sqref="G58:H58" name="Range2_2_12_1_3_1_2_1_1_1_2_1_1_1_1_1_1_2_1_1_1_1_1_1_1_1_1"/>
    <protectedRange sqref="F57:H57" name="Range2_2_12_1_3_3_1_1_1_2_1_1_1_1_1_1_1_1_1_1_1_1_1_1_1_1"/>
    <protectedRange sqref="F56" name="Range2_2_12_1_3_1_2_1_1_1_3_1_1_1_1_1_3_1_1_1_1_1_1_1_1_1_1"/>
    <protectedRange sqref="F53 G54:H54" name="Range2_2_12_1_3_1_2_1_1_1_1_2_1_1_1_1_1_1_1_1_1_1_1"/>
    <protectedRange sqref="D57" name="Range2_2_12_1_7_1_1_2_1_1_1_1_1"/>
    <protectedRange sqref="E57" name="Range2_2_12_1_1_1_1_1_1_1_1_1_1_1"/>
    <protectedRange sqref="C57" name="Range2_1_4_2_1_1_1_1_1_1_1_1"/>
    <protectedRange sqref="D56:E56" name="Range2_2_12_1_3_1_2_1_1_1_3_1_1_1_1_1_1_1_2_1_1_1_1_1_1_1"/>
    <protectedRange sqref="D53:E53" name="Range2_2_12_1_3_1_2_1_1_1_2_1_1_1_1_3_1_1_1_1_1_1_1_1_1_1"/>
    <protectedRange sqref="B56" name="Range2_12_5_1_1_2_1_4_1_1_1_2_1_1_1_1_1_1_1_1_1_2_1_1"/>
    <protectedRange sqref="B57" name="Range2_12_5_1_1_2_1_2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99" priority="9" operator="containsText" text="N/A">
      <formula>NOT(ISERROR(SEARCH("N/A",X11)))</formula>
    </cfRule>
    <cfRule type="cellIs" dxfId="98" priority="27" operator="equal">
      <formula>0</formula>
    </cfRule>
  </conditionalFormatting>
  <conditionalFormatting sqref="X11:AE34">
    <cfRule type="cellIs" dxfId="97" priority="26" operator="greaterThanOrEqual">
      <formula>1185</formula>
    </cfRule>
  </conditionalFormatting>
  <conditionalFormatting sqref="X11:AE34">
    <cfRule type="cellIs" dxfId="96" priority="25" operator="between">
      <formula>0.1</formula>
      <formula>1184</formula>
    </cfRule>
  </conditionalFormatting>
  <conditionalFormatting sqref="X8 AJ11:AO11 AJ15:AL15 AJ12:AN14 AJ16:AJ34 AL16 AM15:AN16 AK32 AK17:AN22 AO12:AO22 AK23:AO23 AK24:AN31 AL32:AN34 AO24:AO32">
    <cfRule type="cellIs" dxfId="95" priority="24" operator="equal">
      <formula>0</formula>
    </cfRule>
  </conditionalFormatting>
  <conditionalFormatting sqref="X8 AJ11:AO11 AJ15:AL15 AJ12:AN14 AJ16:AJ34 AL16 AM15:AN16 AK32 AK17:AN22 AO12:AO22 AK23:AO23 AK24:AN31 AL32:AN34 AO24:AO32">
    <cfRule type="cellIs" dxfId="94" priority="23" operator="greaterThan">
      <formula>1179</formula>
    </cfRule>
  </conditionalFormatting>
  <conditionalFormatting sqref="X8 AJ11:AO11 AJ15:AL15 AJ12:AN14 AJ16:AJ34 AL16 AM15:AN16 AK32 AK17:AN22 AO12:AO22 AK23:AO23 AK24:AN31 AL32:AN34 AO24:AO32">
    <cfRule type="cellIs" dxfId="93" priority="22" operator="greaterThan">
      <formula>99</formula>
    </cfRule>
  </conditionalFormatting>
  <conditionalFormatting sqref="X8 AJ11:AO11 AJ15:AL15 AJ12:AN14 AJ16:AJ34 AL16 AM15:AN16 AK32 AK17:AN22 AO12:AO22 AK23:AO23 AK24:AN31 AL32:AN34 AO24:AO32">
    <cfRule type="cellIs" dxfId="92" priority="21" operator="greaterThan">
      <formula>0.99</formula>
    </cfRule>
  </conditionalFormatting>
  <conditionalFormatting sqref="AB8">
    <cfRule type="cellIs" dxfId="91" priority="20" operator="equal">
      <formula>0</formula>
    </cfRule>
  </conditionalFormatting>
  <conditionalFormatting sqref="AB8">
    <cfRule type="cellIs" dxfId="90" priority="19" operator="greaterThan">
      <formula>1179</formula>
    </cfRule>
  </conditionalFormatting>
  <conditionalFormatting sqref="AB8">
    <cfRule type="cellIs" dxfId="89" priority="18" operator="greaterThan">
      <formula>99</formula>
    </cfRule>
  </conditionalFormatting>
  <conditionalFormatting sqref="AB8">
    <cfRule type="cellIs" dxfId="88" priority="17" operator="greaterThan">
      <formula>0.99</formula>
    </cfRule>
  </conditionalFormatting>
  <conditionalFormatting sqref="AQ11:AQ34 AK33 AK16 AO33:AO34">
    <cfRule type="cellIs" dxfId="87" priority="16" operator="equal">
      <formula>0</formula>
    </cfRule>
  </conditionalFormatting>
  <conditionalFormatting sqref="AQ11:AQ34 AK33 AK16 AO33:AO34">
    <cfRule type="cellIs" dxfId="86" priority="15" operator="greaterThan">
      <formula>1179</formula>
    </cfRule>
  </conditionalFormatting>
  <conditionalFormatting sqref="AQ11:AQ34 AK33 AK16 AO33:AO34">
    <cfRule type="cellIs" dxfId="85" priority="14" operator="greaterThan">
      <formula>99</formula>
    </cfRule>
  </conditionalFormatting>
  <conditionalFormatting sqref="AQ11:AQ34 AK33 AK16 AO33:AO34">
    <cfRule type="cellIs" dxfId="84" priority="13" operator="greaterThan">
      <formula>0.99</formula>
    </cfRule>
  </conditionalFormatting>
  <conditionalFormatting sqref="AI11:AI34">
    <cfRule type="cellIs" dxfId="83" priority="12" operator="greaterThan">
      <formula>$AI$8</formula>
    </cfRule>
  </conditionalFormatting>
  <conditionalFormatting sqref="AH11:AH34">
    <cfRule type="cellIs" dxfId="82" priority="10" operator="greaterThan">
      <formula>$AH$8</formula>
    </cfRule>
    <cfRule type="cellIs" dxfId="81" priority="11" operator="greaterThan">
      <formula>$AH$8</formula>
    </cfRule>
  </conditionalFormatting>
  <conditionalFormatting sqref="AP11:AP34">
    <cfRule type="cellIs" dxfId="80" priority="8" operator="equal">
      <formula>0</formula>
    </cfRule>
  </conditionalFormatting>
  <conditionalFormatting sqref="AP11:AP34">
    <cfRule type="cellIs" dxfId="79" priority="7" operator="greaterThan">
      <formula>1179</formula>
    </cfRule>
  </conditionalFormatting>
  <conditionalFormatting sqref="AP11:AP34">
    <cfRule type="cellIs" dxfId="78" priority="6" operator="greaterThan">
      <formula>99</formula>
    </cfRule>
  </conditionalFormatting>
  <conditionalFormatting sqref="AP11:AP34">
    <cfRule type="cellIs" dxfId="77" priority="5" operator="greaterThan">
      <formula>0.99</formula>
    </cfRule>
  </conditionalFormatting>
  <conditionalFormatting sqref="AK34">
    <cfRule type="cellIs" dxfId="76" priority="4" operator="equal">
      <formula>0</formula>
    </cfRule>
  </conditionalFormatting>
  <conditionalFormatting sqref="AK34">
    <cfRule type="cellIs" dxfId="75" priority="3" operator="greaterThan">
      <formula>1179</formula>
    </cfRule>
  </conditionalFormatting>
  <conditionalFormatting sqref="AK34">
    <cfRule type="cellIs" dxfId="74" priority="2" operator="greaterThan">
      <formula>99</formula>
    </cfRule>
  </conditionalFormatting>
  <conditionalFormatting sqref="AK34">
    <cfRule type="cellIs" dxfId="73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4"/>
  <sheetViews>
    <sheetView showGridLines="0" topLeftCell="AG22" zoomScaleNormal="100" workbookViewId="0">
      <selection activeCell="B54" sqref="B54:I57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138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42002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24850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28'!Q34</f>
        <v>19466701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28'!AG34</f>
        <v>33521060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28'!AP34</f>
        <v>7406929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16</v>
      </c>
      <c r="E11" s="47">
        <f>D11/1.42</f>
        <v>11.267605633802818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123</v>
      </c>
      <c r="P11" s="52">
        <v>89</v>
      </c>
      <c r="Q11" s="52">
        <v>19470592</v>
      </c>
      <c r="R11" s="53">
        <f>Q11-Q10</f>
        <v>3891</v>
      </c>
      <c r="S11" s="54">
        <f>R11*24/1000</f>
        <v>93.384</v>
      </c>
      <c r="T11" s="54">
        <f>R11/1000</f>
        <v>3.891</v>
      </c>
      <c r="U11" s="55">
        <v>6.1</v>
      </c>
      <c r="V11" s="55">
        <f t="shared" ref="V11:V34" si="0">U11</f>
        <v>6.1</v>
      </c>
      <c r="W11" s="174" t="s">
        <v>130</v>
      </c>
      <c r="X11" s="173">
        <v>0</v>
      </c>
      <c r="Y11" s="173">
        <v>0</v>
      </c>
      <c r="Z11" s="173">
        <v>950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33521662</v>
      </c>
      <c r="AH11" s="58">
        <f>IF(ISBLANK(AG11),"-",AG11-AG10)</f>
        <v>602</v>
      </c>
      <c r="AI11" s="59">
        <f>AH11/T11</f>
        <v>154.71601130814702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0.38</v>
      </c>
      <c r="AP11" s="173">
        <v>7408062</v>
      </c>
      <c r="AQ11" s="173">
        <f t="shared" ref="AQ11:AQ34" si="1">AP11-AP10</f>
        <v>1133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18</v>
      </c>
      <c r="E12" s="47">
        <f t="shared" ref="E12:E34" si="2">D12/1.42</f>
        <v>12.67605633802817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121</v>
      </c>
      <c r="P12" s="52">
        <v>85</v>
      </c>
      <c r="Q12" s="52">
        <v>19474317</v>
      </c>
      <c r="R12" s="53">
        <f t="shared" ref="R12:R34" si="5">Q12-Q11</f>
        <v>3725</v>
      </c>
      <c r="S12" s="54">
        <f t="shared" ref="S12:S34" si="6">R12*24/1000</f>
        <v>89.4</v>
      </c>
      <c r="T12" s="54">
        <f t="shared" ref="T12:T34" si="7">R12/1000</f>
        <v>3.7250000000000001</v>
      </c>
      <c r="U12" s="55">
        <v>7.4</v>
      </c>
      <c r="V12" s="55">
        <f t="shared" si="0"/>
        <v>7.4</v>
      </c>
      <c r="W12" s="174" t="s">
        <v>130</v>
      </c>
      <c r="X12" s="173">
        <v>0</v>
      </c>
      <c r="Y12" s="173">
        <v>0</v>
      </c>
      <c r="Z12" s="173">
        <v>941</v>
      </c>
      <c r="AA12" s="173">
        <v>0</v>
      </c>
      <c r="AB12" s="173">
        <v>1108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33522240</v>
      </c>
      <c r="AH12" s="58">
        <f>IF(ISBLANK(AG12),"-",AG12-AG11)</f>
        <v>578</v>
      </c>
      <c r="AI12" s="59">
        <f t="shared" ref="AI12:AI34" si="8">AH12/T12</f>
        <v>155.16778523489933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0.38</v>
      </c>
      <c r="AP12" s="173">
        <v>7409202</v>
      </c>
      <c r="AQ12" s="173">
        <f t="shared" si="1"/>
        <v>1140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19</v>
      </c>
      <c r="E13" s="47">
        <f t="shared" si="2"/>
        <v>13.380281690140846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120</v>
      </c>
      <c r="P13" s="52">
        <v>83</v>
      </c>
      <c r="Q13" s="52">
        <v>19477913</v>
      </c>
      <c r="R13" s="53">
        <f t="shared" si="5"/>
        <v>3596</v>
      </c>
      <c r="S13" s="54">
        <f t="shared" si="6"/>
        <v>86.304000000000002</v>
      </c>
      <c r="T13" s="54">
        <f t="shared" si="7"/>
        <v>3.5960000000000001</v>
      </c>
      <c r="U13" s="55">
        <v>8.8000000000000007</v>
      </c>
      <c r="V13" s="55">
        <f t="shared" si="0"/>
        <v>8.8000000000000007</v>
      </c>
      <c r="W13" s="174" t="s">
        <v>130</v>
      </c>
      <c r="X13" s="173">
        <v>0</v>
      </c>
      <c r="Y13" s="173">
        <v>0</v>
      </c>
      <c r="Z13" s="173">
        <v>920</v>
      </c>
      <c r="AA13" s="173">
        <v>0</v>
      </c>
      <c r="AB13" s="173">
        <v>1109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33522798</v>
      </c>
      <c r="AH13" s="58">
        <f>IF(ISBLANK(AG13),"-",AG13-AG12)</f>
        <v>558</v>
      </c>
      <c r="AI13" s="59">
        <f t="shared" si="8"/>
        <v>155.17241379310343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0.38</v>
      </c>
      <c r="AP13" s="173">
        <v>7410341</v>
      </c>
      <c r="AQ13" s="173">
        <f t="shared" si="1"/>
        <v>1139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27</v>
      </c>
      <c r="E14" s="47">
        <f t="shared" si="2"/>
        <v>19.014084507042256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82</v>
      </c>
      <c r="P14" s="52">
        <v>83</v>
      </c>
      <c r="Q14" s="52">
        <v>19481211</v>
      </c>
      <c r="R14" s="53">
        <f t="shared" si="5"/>
        <v>3298</v>
      </c>
      <c r="S14" s="54">
        <f t="shared" si="6"/>
        <v>79.152000000000001</v>
      </c>
      <c r="T14" s="54">
        <f t="shared" si="7"/>
        <v>3.298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805</v>
      </c>
      <c r="AA14" s="173">
        <v>0</v>
      </c>
      <c r="AB14" s="173">
        <v>968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33523366</v>
      </c>
      <c r="AH14" s="58">
        <f t="shared" ref="AH14:AH34" si="9">IF(ISBLANK(AG14),"-",AG14-AG13)</f>
        <v>568</v>
      </c>
      <c r="AI14" s="59">
        <f t="shared" si="8"/>
        <v>172.22559126743479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0.38</v>
      </c>
      <c r="AP14" s="173">
        <v>7411461</v>
      </c>
      <c r="AQ14" s="173">
        <f t="shared" si="1"/>
        <v>1120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27</v>
      </c>
      <c r="E15" s="47">
        <f t="shared" si="2"/>
        <v>19.014084507042256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90</v>
      </c>
      <c r="P15" s="52">
        <v>90</v>
      </c>
      <c r="Q15" s="52">
        <v>19485002</v>
      </c>
      <c r="R15" s="53">
        <f t="shared" si="5"/>
        <v>3791</v>
      </c>
      <c r="S15" s="54">
        <f t="shared" si="6"/>
        <v>90.983999999999995</v>
      </c>
      <c r="T15" s="54">
        <f t="shared" si="7"/>
        <v>3.7909999999999999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901</v>
      </c>
      <c r="AA15" s="173">
        <v>0</v>
      </c>
      <c r="AB15" s="173">
        <v>968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33523796</v>
      </c>
      <c r="AH15" s="58">
        <f t="shared" si="9"/>
        <v>430</v>
      </c>
      <c r="AI15" s="59">
        <f t="shared" si="8"/>
        <v>113.42653653389607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7411461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25</v>
      </c>
      <c r="E16" s="47">
        <f t="shared" si="2"/>
        <v>17.605633802816904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106</v>
      </c>
      <c r="P16" s="52">
        <v>101</v>
      </c>
      <c r="Q16" s="52">
        <v>19488794</v>
      </c>
      <c r="R16" s="53">
        <f t="shared" si="5"/>
        <v>3792</v>
      </c>
      <c r="S16" s="54">
        <f t="shared" si="6"/>
        <v>91.007999999999996</v>
      </c>
      <c r="T16" s="54">
        <f t="shared" si="7"/>
        <v>3.7919999999999998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985</v>
      </c>
      <c r="AA16" s="173">
        <v>0</v>
      </c>
      <c r="AB16" s="173">
        <v>1009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33524286</v>
      </c>
      <c r="AH16" s="58">
        <f t="shared" si="9"/>
        <v>490</v>
      </c>
      <c r="AI16" s="59">
        <f t="shared" si="8"/>
        <v>129.21940928270044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7411461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14</v>
      </c>
      <c r="E17" s="47">
        <f t="shared" si="2"/>
        <v>9.8591549295774659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143</v>
      </c>
      <c r="P17" s="52">
        <v>144</v>
      </c>
      <c r="Q17" s="52">
        <v>19494355</v>
      </c>
      <c r="R17" s="53">
        <f t="shared" si="5"/>
        <v>5561</v>
      </c>
      <c r="S17" s="54">
        <f t="shared" si="6"/>
        <v>133.464</v>
      </c>
      <c r="T17" s="54">
        <f t="shared" si="7"/>
        <v>5.5609999999999999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1142</v>
      </c>
      <c r="AA17" s="173">
        <v>1185</v>
      </c>
      <c r="AB17" s="173">
        <v>1159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33525374</v>
      </c>
      <c r="AH17" s="58">
        <f t="shared" si="9"/>
        <v>1088</v>
      </c>
      <c r="AI17" s="59">
        <f t="shared" si="8"/>
        <v>195.64826470059342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7411461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10</v>
      </c>
      <c r="E18" s="47">
        <f t="shared" si="2"/>
        <v>7.042253521126761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148</v>
      </c>
      <c r="P18" s="52">
        <v>149</v>
      </c>
      <c r="Q18" s="52">
        <v>19500323</v>
      </c>
      <c r="R18" s="53">
        <f t="shared" si="5"/>
        <v>5968</v>
      </c>
      <c r="S18" s="54">
        <f t="shared" si="6"/>
        <v>143.232</v>
      </c>
      <c r="T18" s="54">
        <f t="shared" si="7"/>
        <v>5.968</v>
      </c>
      <c r="U18" s="55">
        <v>9.5</v>
      </c>
      <c r="V18" s="55">
        <f t="shared" si="0"/>
        <v>9.5</v>
      </c>
      <c r="W18" s="174" t="s">
        <v>146</v>
      </c>
      <c r="X18" s="173">
        <v>0</v>
      </c>
      <c r="Y18" s="173">
        <v>0</v>
      </c>
      <c r="Z18" s="173">
        <v>1195</v>
      </c>
      <c r="AA18" s="224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33526620</v>
      </c>
      <c r="AH18" s="58">
        <f t="shared" si="9"/>
        <v>1246</v>
      </c>
      <c r="AI18" s="59">
        <f t="shared" si="8"/>
        <v>208.78016085790884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7411461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9</v>
      </c>
      <c r="E19" s="47">
        <f t="shared" si="2"/>
        <v>6.3380281690140849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139</v>
      </c>
      <c r="P19" s="52">
        <v>147</v>
      </c>
      <c r="Q19" s="52">
        <v>19506582</v>
      </c>
      <c r="R19" s="53">
        <f t="shared" si="5"/>
        <v>6259</v>
      </c>
      <c r="S19" s="54">
        <f t="shared" si="6"/>
        <v>150.21600000000001</v>
      </c>
      <c r="T19" s="54">
        <f t="shared" si="7"/>
        <v>6.2590000000000003</v>
      </c>
      <c r="U19" s="55">
        <v>9</v>
      </c>
      <c r="V19" s="55">
        <f t="shared" si="0"/>
        <v>9</v>
      </c>
      <c r="W19" s="174" t="s">
        <v>147</v>
      </c>
      <c r="X19" s="173">
        <v>0</v>
      </c>
      <c r="Y19" s="173">
        <v>1057</v>
      </c>
      <c r="Z19" s="173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33528000</v>
      </c>
      <c r="AH19" s="58">
        <f t="shared" si="9"/>
        <v>1380</v>
      </c>
      <c r="AI19" s="59">
        <f t="shared" si="8"/>
        <v>220.48250519252275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7411461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136</v>
      </c>
      <c r="P20" s="52">
        <v>46</v>
      </c>
      <c r="Q20" s="52">
        <v>19512877</v>
      </c>
      <c r="R20" s="53">
        <f t="shared" si="5"/>
        <v>6295</v>
      </c>
      <c r="S20" s="54">
        <f t="shared" si="6"/>
        <v>151.08000000000001</v>
      </c>
      <c r="T20" s="54">
        <f t="shared" si="7"/>
        <v>6.2949999999999999</v>
      </c>
      <c r="U20" s="55">
        <v>8.3000000000000007</v>
      </c>
      <c r="V20" s="55">
        <v>9</v>
      </c>
      <c r="W20" s="229" t="s">
        <v>147</v>
      </c>
      <c r="X20" s="173">
        <v>0</v>
      </c>
      <c r="Y20" s="173">
        <v>1086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33529406</v>
      </c>
      <c r="AH20" s="58">
        <f t="shared" si="9"/>
        <v>1406</v>
      </c>
      <c r="AI20" s="59">
        <f t="shared" si="8"/>
        <v>223.35186656076252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7411461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9</v>
      </c>
      <c r="E21" s="47">
        <f t="shared" si="2"/>
        <v>6.3380281690140849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138</v>
      </c>
      <c r="P21" s="52">
        <v>149</v>
      </c>
      <c r="Q21" s="52">
        <v>19519155</v>
      </c>
      <c r="R21" s="53">
        <f>Q21-Q20</f>
        <v>6278</v>
      </c>
      <c r="S21" s="54">
        <f t="shared" si="6"/>
        <v>150.672</v>
      </c>
      <c r="T21" s="54">
        <f t="shared" si="7"/>
        <v>6.2779999999999996</v>
      </c>
      <c r="U21" s="55">
        <v>7.7</v>
      </c>
      <c r="V21" s="55">
        <v>8.5</v>
      </c>
      <c r="W21" s="229" t="s">
        <v>147</v>
      </c>
      <c r="X21" s="173">
        <v>0</v>
      </c>
      <c r="Y21" s="173">
        <v>1073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33530808</v>
      </c>
      <c r="AH21" s="58">
        <f t="shared" si="9"/>
        <v>1402</v>
      </c>
      <c r="AI21" s="59">
        <f t="shared" si="8"/>
        <v>223.31952851226507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7411461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9</v>
      </c>
      <c r="E22" s="47">
        <f t="shared" si="2"/>
        <v>6.3380281690140849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140</v>
      </c>
      <c r="P22" s="52">
        <v>148</v>
      </c>
      <c r="Q22" s="52">
        <v>19525295</v>
      </c>
      <c r="R22" s="53">
        <f t="shared" si="5"/>
        <v>6140</v>
      </c>
      <c r="S22" s="54">
        <f t="shared" si="6"/>
        <v>147.36000000000001</v>
      </c>
      <c r="T22" s="54">
        <f t="shared" si="7"/>
        <v>6.14</v>
      </c>
      <c r="U22" s="55">
        <v>7.1</v>
      </c>
      <c r="V22" s="55">
        <f t="shared" si="0"/>
        <v>7.1</v>
      </c>
      <c r="W22" s="229" t="s">
        <v>147</v>
      </c>
      <c r="X22" s="173">
        <v>0</v>
      </c>
      <c r="Y22" s="173">
        <v>1056</v>
      </c>
      <c r="Z22" s="224">
        <v>1195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33532190</v>
      </c>
      <c r="AH22" s="58">
        <f t="shared" si="9"/>
        <v>1382</v>
      </c>
      <c r="AI22" s="59">
        <f t="shared" si="8"/>
        <v>225.0814332247557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7411461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8</v>
      </c>
      <c r="E23" s="47">
        <f t="shared" si="2"/>
        <v>5.6338028169014089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136</v>
      </c>
      <c r="P23" s="52">
        <v>146</v>
      </c>
      <c r="Q23" s="52">
        <v>19531478</v>
      </c>
      <c r="R23" s="53">
        <f t="shared" si="5"/>
        <v>6183</v>
      </c>
      <c r="S23" s="54">
        <f t="shared" si="6"/>
        <v>148.392</v>
      </c>
      <c r="T23" s="54">
        <f t="shared" si="7"/>
        <v>6.1829999999999998</v>
      </c>
      <c r="U23" s="55">
        <v>6.8</v>
      </c>
      <c r="V23" s="55">
        <f t="shared" si="0"/>
        <v>6.8</v>
      </c>
      <c r="W23" s="229" t="s">
        <v>147</v>
      </c>
      <c r="X23" s="173">
        <v>0</v>
      </c>
      <c r="Y23" s="173">
        <v>1039</v>
      </c>
      <c r="Z23" s="224">
        <v>1176</v>
      </c>
      <c r="AA23" s="224">
        <v>1185</v>
      </c>
      <c r="AB23" s="224">
        <v>1179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33533538</v>
      </c>
      <c r="AH23" s="58">
        <f t="shared" si="9"/>
        <v>1348</v>
      </c>
      <c r="AI23" s="59">
        <f t="shared" si="8"/>
        <v>218.01714378133593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7411461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7</v>
      </c>
      <c r="E24" s="47">
        <f t="shared" si="2"/>
        <v>4.9295774647887329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131</v>
      </c>
      <c r="P24" s="52">
        <v>140</v>
      </c>
      <c r="Q24" s="52">
        <v>19537325</v>
      </c>
      <c r="R24" s="53">
        <f t="shared" si="5"/>
        <v>5847</v>
      </c>
      <c r="S24" s="54">
        <f t="shared" si="6"/>
        <v>140.328</v>
      </c>
      <c r="T24" s="54">
        <f t="shared" si="7"/>
        <v>5.8470000000000004</v>
      </c>
      <c r="U24" s="55">
        <v>6.1</v>
      </c>
      <c r="V24" s="55">
        <f t="shared" si="0"/>
        <v>6.1</v>
      </c>
      <c r="W24" s="229" t="s">
        <v>147</v>
      </c>
      <c r="X24" s="173">
        <v>0</v>
      </c>
      <c r="Y24" s="173">
        <v>1072</v>
      </c>
      <c r="Z24" s="224">
        <v>1176</v>
      </c>
      <c r="AA24" s="224">
        <v>1185</v>
      </c>
      <c r="AB24" s="224">
        <v>1179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33534867</v>
      </c>
      <c r="AH24" s="58">
        <f t="shared" si="9"/>
        <v>1329</v>
      </c>
      <c r="AI24" s="59">
        <f t="shared" si="8"/>
        <v>227.29604925602871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7411461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216">
        <v>7</v>
      </c>
      <c r="E25" s="47">
        <f t="shared" si="2"/>
        <v>4.9295774647887329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133</v>
      </c>
      <c r="P25" s="52">
        <v>141</v>
      </c>
      <c r="Q25" s="52">
        <v>19543140</v>
      </c>
      <c r="R25" s="53">
        <f t="shared" si="5"/>
        <v>5815</v>
      </c>
      <c r="S25" s="54">
        <f t="shared" si="6"/>
        <v>139.56</v>
      </c>
      <c r="T25" s="54">
        <f t="shared" si="7"/>
        <v>5.8150000000000004</v>
      </c>
      <c r="U25" s="55">
        <v>5.6</v>
      </c>
      <c r="V25" s="55">
        <f t="shared" si="0"/>
        <v>5.6</v>
      </c>
      <c r="W25" s="229" t="s">
        <v>147</v>
      </c>
      <c r="X25" s="173">
        <v>0</v>
      </c>
      <c r="Y25" s="173">
        <v>1037</v>
      </c>
      <c r="Z25" s="224">
        <v>1176</v>
      </c>
      <c r="AA25" s="224">
        <v>1185</v>
      </c>
      <c r="AB25" s="224">
        <v>1179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33536178</v>
      </c>
      <c r="AH25" s="58">
        <f t="shared" si="9"/>
        <v>1311</v>
      </c>
      <c r="AI25" s="59">
        <f t="shared" si="8"/>
        <v>225.45141874462595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7411461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216">
        <v>7</v>
      </c>
      <c r="E26" s="47">
        <f t="shared" si="2"/>
        <v>4.9295774647887329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133</v>
      </c>
      <c r="P26" s="52">
        <v>138</v>
      </c>
      <c r="Q26" s="52">
        <v>19548920</v>
      </c>
      <c r="R26" s="53">
        <f t="shared" si="5"/>
        <v>5780</v>
      </c>
      <c r="S26" s="54">
        <f t="shared" si="6"/>
        <v>138.72</v>
      </c>
      <c r="T26" s="54">
        <f t="shared" si="7"/>
        <v>5.78</v>
      </c>
      <c r="U26" s="55">
        <v>5.2</v>
      </c>
      <c r="V26" s="55">
        <f t="shared" si="0"/>
        <v>5.2</v>
      </c>
      <c r="W26" s="229" t="s">
        <v>147</v>
      </c>
      <c r="X26" s="173">
        <v>0</v>
      </c>
      <c r="Y26" s="173">
        <v>1022</v>
      </c>
      <c r="Z26" s="224">
        <v>1176</v>
      </c>
      <c r="AA26" s="224">
        <v>1185</v>
      </c>
      <c r="AB26" s="224">
        <v>1179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33537482</v>
      </c>
      <c r="AH26" s="58">
        <f t="shared" si="9"/>
        <v>1304</v>
      </c>
      <c r="AI26" s="59">
        <f t="shared" si="8"/>
        <v>225.60553633217992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7411461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128</v>
      </c>
      <c r="P27" s="52">
        <v>137</v>
      </c>
      <c r="Q27" s="52">
        <v>19554643</v>
      </c>
      <c r="R27" s="53">
        <f t="shared" si="5"/>
        <v>5723</v>
      </c>
      <c r="S27" s="54">
        <f t="shared" si="6"/>
        <v>137.352</v>
      </c>
      <c r="T27" s="54">
        <f t="shared" si="7"/>
        <v>5.7229999999999999</v>
      </c>
      <c r="U27" s="55">
        <v>4.7</v>
      </c>
      <c r="V27" s="55">
        <f t="shared" si="0"/>
        <v>4.7</v>
      </c>
      <c r="W27" s="229" t="s">
        <v>147</v>
      </c>
      <c r="X27" s="173">
        <v>0</v>
      </c>
      <c r="Y27" s="173">
        <v>1017</v>
      </c>
      <c r="Z27" s="224">
        <v>1176</v>
      </c>
      <c r="AA27" s="224">
        <v>1185</v>
      </c>
      <c r="AB27" s="224">
        <v>1179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33538814</v>
      </c>
      <c r="AH27" s="58">
        <f t="shared" si="9"/>
        <v>1332</v>
      </c>
      <c r="AI27" s="59">
        <f t="shared" si="8"/>
        <v>232.74506377773895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7411461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7</v>
      </c>
      <c r="E28" s="47">
        <f t="shared" si="2"/>
        <v>4.9295774647887329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127</v>
      </c>
      <c r="P28" s="52">
        <v>130</v>
      </c>
      <c r="Q28" s="52">
        <v>19560258</v>
      </c>
      <c r="R28" s="53">
        <f t="shared" si="5"/>
        <v>5615</v>
      </c>
      <c r="S28" s="54">
        <f t="shared" si="6"/>
        <v>134.76</v>
      </c>
      <c r="T28" s="54">
        <f t="shared" si="7"/>
        <v>5.6150000000000002</v>
      </c>
      <c r="U28" s="55">
        <v>4.2</v>
      </c>
      <c r="V28" s="55">
        <f t="shared" si="0"/>
        <v>4.2</v>
      </c>
      <c r="W28" s="229" t="s">
        <v>147</v>
      </c>
      <c r="X28" s="173">
        <v>0</v>
      </c>
      <c r="Y28" s="173">
        <v>1030</v>
      </c>
      <c r="Z28" s="173">
        <v>1145</v>
      </c>
      <c r="AA28" s="224">
        <v>1185</v>
      </c>
      <c r="AB28" s="173">
        <v>1148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33540082</v>
      </c>
      <c r="AH28" s="58">
        <f t="shared" si="9"/>
        <v>1268</v>
      </c>
      <c r="AI28" s="59">
        <f t="shared" si="8"/>
        <v>225.82368655387356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7411461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7</v>
      </c>
      <c r="E29" s="47">
        <f t="shared" si="2"/>
        <v>4.9295774647887329</v>
      </c>
      <c r="F29" s="223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129</v>
      </c>
      <c r="P29" s="52">
        <v>129</v>
      </c>
      <c r="Q29" s="52">
        <v>19565774</v>
      </c>
      <c r="R29" s="53">
        <f t="shared" si="5"/>
        <v>5516</v>
      </c>
      <c r="S29" s="54">
        <f t="shared" si="6"/>
        <v>132.38399999999999</v>
      </c>
      <c r="T29" s="54">
        <f t="shared" si="7"/>
        <v>5.516</v>
      </c>
      <c r="U29" s="55">
        <v>3.8</v>
      </c>
      <c r="V29" s="55">
        <f t="shared" si="0"/>
        <v>3.8</v>
      </c>
      <c r="W29" s="229" t="s">
        <v>147</v>
      </c>
      <c r="X29" s="173">
        <v>0</v>
      </c>
      <c r="Y29" s="173">
        <v>1009</v>
      </c>
      <c r="Z29" s="224">
        <v>1145</v>
      </c>
      <c r="AA29" s="224">
        <v>1185</v>
      </c>
      <c r="AB29" s="173">
        <v>1148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33541310</v>
      </c>
      <c r="AH29" s="58">
        <f t="shared" si="9"/>
        <v>1228</v>
      </c>
      <c r="AI29" s="59">
        <f t="shared" si="8"/>
        <v>222.6250906453952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7411461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8</v>
      </c>
      <c r="E30" s="47">
        <f t="shared" si="2"/>
        <v>5.6338028169014089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122</v>
      </c>
      <c r="P30" s="52">
        <v>125</v>
      </c>
      <c r="Q30" s="52">
        <v>19571093</v>
      </c>
      <c r="R30" s="53">
        <f t="shared" si="5"/>
        <v>5319</v>
      </c>
      <c r="S30" s="54">
        <f t="shared" si="6"/>
        <v>127.65600000000001</v>
      </c>
      <c r="T30" s="54">
        <f t="shared" si="7"/>
        <v>5.319</v>
      </c>
      <c r="U30" s="55">
        <v>3.5</v>
      </c>
      <c r="V30" s="55">
        <f t="shared" si="0"/>
        <v>3.5</v>
      </c>
      <c r="W30" s="229" t="s">
        <v>147</v>
      </c>
      <c r="X30" s="173">
        <v>0</v>
      </c>
      <c r="Y30" s="173">
        <v>1012</v>
      </c>
      <c r="Z30" s="173">
        <v>1103</v>
      </c>
      <c r="AA30" s="224">
        <v>1185</v>
      </c>
      <c r="AB30" s="173">
        <v>1109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33542474</v>
      </c>
      <c r="AH30" s="58">
        <f t="shared" si="9"/>
        <v>1164</v>
      </c>
      <c r="AI30" s="59">
        <f t="shared" si="8"/>
        <v>218.83812746756908</v>
      </c>
      <c r="AJ30" s="170">
        <v>0</v>
      </c>
      <c r="AK30" s="219">
        <v>1</v>
      </c>
      <c r="AL30" s="219">
        <v>1</v>
      </c>
      <c r="AM30" s="219">
        <v>1</v>
      </c>
      <c r="AN30" s="219">
        <v>1</v>
      </c>
      <c r="AO30" s="219">
        <v>0</v>
      </c>
      <c r="AP30" s="224">
        <v>7411461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118</v>
      </c>
      <c r="P31" s="52">
        <v>124</v>
      </c>
      <c r="Q31" s="52">
        <v>19576290</v>
      </c>
      <c r="R31" s="53">
        <f t="shared" si="5"/>
        <v>5197</v>
      </c>
      <c r="S31" s="54">
        <f t="shared" si="6"/>
        <v>124.72799999999999</v>
      </c>
      <c r="T31" s="54">
        <f t="shared" si="7"/>
        <v>5.1970000000000001</v>
      </c>
      <c r="U31" s="55">
        <v>3</v>
      </c>
      <c r="V31" s="55">
        <f t="shared" si="0"/>
        <v>3</v>
      </c>
      <c r="W31" s="229" t="s">
        <v>149</v>
      </c>
      <c r="X31" s="173">
        <v>0</v>
      </c>
      <c r="Y31" s="173">
        <v>999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33543516</v>
      </c>
      <c r="AH31" s="58">
        <f t="shared" si="9"/>
        <v>1042</v>
      </c>
      <c r="AI31" s="59">
        <f t="shared" si="8"/>
        <v>200.50028862805465</v>
      </c>
      <c r="AJ31" s="170">
        <v>0</v>
      </c>
      <c r="AK31" s="219">
        <v>1</v>
      </c>
      <c r="AL31" s="219">
        <v>1</v>
      </c>
      <c r="AM31" s="170">
        <v>0</v>
      </c>
      <c r="AN31" s="219">
        <v>1</v>
      </c>
      <c r="AO31" s="219">
        <v>0</v>
      </c>
      <c r="AP31" s="224">
        <v>7411461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14</v>
      </c>
      <c r="E32" s="47">
        <f t="shared" si="2"/>
        <v>9.8591549295774659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112</v>
      </c>
      <c r="P32" s="52">
        <v>117</v>
      </c>
      <c r="Q32" s="52">
        <v>19581288</v>
      </c>
      <c r="R32" s="53">
        <f>Q32-Q31</f>
        <v>4998</v>
      </c>
      <c r="S32" s="54">
        <f t="shared" si="6"/>
        <v>119.952</v>
      </c>
      <c r="T32" s="54">
        <f t="shared" si="7"/>
        <v>4.9980000000000002</v>
      </c>
      <c r="U32" s="55">
        <v>2.9</v>
      </c>
      <c r="V32" s="55">
        <f t="shared" si="0"/>
        <v>2.9</v>
      </c>
      <c r="W32" s="229" t="s">
        <v>149</v>
      </c>
      <c r="X32" s="173">
        <v>0</v>
      </c>
      <c r="Y32" s="173">
        <v>938</v>
      </c>
      <c r="Z32" s="173">
        <v>1176</v>
      </c>
      <c r="AA32" s="224">
        <v>0</v>
      </c>
      <c r="AB32" s="173">
        <v>1179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33544490</v>
      </c>
      <c r="AH32" s="58">
        <f t="shared" si="9"/>
        <v>974</v>
      </c>
      <c r="AI32" s="59">
        <f t="shared" si="8"/>
        <v>194.87795118047217</v>
      </c>
      <c r="AJ32" s="170">
        <v>0</v>
      </c>
      <c r="AK32" s="219">
        <v>1</v>
      </c>
      <c r="AL32" s="219">
        <v>1</v>
      </c>
      <c r="AM32" s="219">
        <v>0</v>
      </c>
      <c r="AN32" s="219">
        <v>1</v>
      </c>
      <c r="AO32" s="219">
        <v>0</v>
      </c>
      <c r="AP32" s="224">
        <v>7411461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9</v>
      </c>
      <c r="E33" s="47">
        <f t="shared" si="2"/>
        <v>6.3380281690140849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124</v>
      </c>
      <c r="P33" s="52">
        <v>101</v>
      </c>
      <c r="Q33" s="52">
        <v>19585590</v>
      </c>
      <c r="R33" s="53">
        <f t="shared" si="5"/>
        <v>4302</v>
      </c>
      <c r="S33" s="54">
        <f t="shared" si="6"/>
        <v>103.248</v>
      </c>
      <c r="T33" s="54">
        <f t="shared" si="7"/>
        <v>4.3019999999999996</v>
      </c>
      <c r="U33" s="55">
        <v>3.7</v>
      </c>
      <c r="V33" s="55">
        <f t="shared" si="0"/>
        <v>3.7</v>
      </c>
      <c r="W33" s="229" t="s">
        <v>130</v>
      </c>
      <c r="X33" s="173">
        <v>0</v>
      </c>
      <c r="Y33" s="173">
        <v>0</v>
      </c>
      <c r="Z33" s="173">
        <v>1080</v>
      </c>
      <c r="AA33" s="224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33545236</v>
      </c>
      <c r="AH33" s="58">
        <f t="shared" si="9"/>
        <v>746</v>
      </c>
      <c r="AI33" s="59">
        <f t="shared" si="8"/>
        <v>173.40771734077174</v>
      </c>
      <c r="AJ33" s="170">
        <v>0</v>
      </c>
      <c r="AK33" s="219">
        <v>0</v>
      </c>
      <c r="AL33" s="219">
        <v>1</v>
      </c>
      <c r="AM33" s="219">
        <v>0</v>
      </c>
      <c r="AN33" s="219">
        <v>1</v>
      </c>
      <c r="AO33" s="219">
        <v>0</v>
      </c>
      <c r="AP33" s="173">
        <v>7412293</v>
      </c>
      <c r="AQ33" s="173">
        <f t="shared" si="1"/>
        <v>832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13</v>
      </c>
      <c r="E34" s="47">
        <f t="shared" si="2"/>
        <v>9.1549295774647899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118</v>
      </c>
      <c r="P34" s="52">
        <v>85</v>
      </c>
      <c r="Q34" s="52">
        <v>19589562</v>
      </c>
      <c r="R34" s="53">
        <f t="shared" si="5"/>
        <v>3972</v>
      </c>
      <c r="S34" s="54">
        <f t="shared" si="6"/>
        <v>95.328000000000003</v>
      </c>
      <c r="T34" s="54">
        <f t="shared" si="7"/>
        <v>3.972</v>
      </c>
      <c r="U34" s="55">
        <v>4.8</v>
      </c>
      <c r="V34" s="55">
        <f t="shared" si="0"/>
        <v>4.8</v>
      </c>
      <c r="W34" s="229" t="s">
        <v>130</v>
      </c>
      <c r="X34" s="173">
        <v>0</v>
      </c>
      <c r="Y34" s="173">
        <v>0</v>
      </c>
      <c r="Z34" s="173">
        <v>976</v>
      </c>
      <c r="AA34" s="224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33545910</v>
      </c>
      <c r="AH34" s="58">
        <f t="shared" si="9"/>
        <v>674</v>
      </c>
      <c r="AI34" s="59">
        <f t="shared" si="8"/>
        <v>169.68781470292043</v>
      </c>
      <c r="AJ34" s="170">
        <v>0</v>
      </c>
      <c r="AK34" s="219">
        <v>0</v>
      </c>
      <c r="AL34" s="219">
        <v>1</v>
      </c>
      <c r="AM34" s="219">
        <v>0</v>
      </c>
      <c r="AN34" s="219">
        <v>1</v>
      </c>
      <c r="AO34" s="219">
        <v>0</v>
      </c>
      <c r="AP34" s="173">
        <v>7413368</v>
      </c>
      <c r="AQ34" s="173">
        <f t="shared" si="1"/>
        <v>1075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117.79166666666667</v>
      </c>
      <c r="Q35" s="80">
        <f>Q34-Q10</f>
        <v>122861</v>
      </c>
      <c r="R35" s="81">
        <f>SUM(R11:R34)</f>
        <v>122861</v>
      </c>
      <c r="S35" s="82">
        <f>AVERAGE(S11:S34)</f>
        <v>122.86099999999999</v>
      </c>
      <c r="T35" s="82">
        <f>SUM(T11:T34)</f>
        <v>122.861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24850</v>
      </c>
      <c r="AH35" s="88">
        <f>SUM(AH11:AH34)</f>
        <v>24850</v>
      </c>
      <c r="AI35" s="89">
        <f>$AH$35/$T35</f>
        <v>202.26109180293176</v>
      </c>
      <c r="AJ35" s="86"/>
      <c r="AK35" s="90"/>
      <c r="AL35" s="90"/>
      <c r="AM35" s="90"/>
      <c r="AN35" s="91"/>
      <c r="AO35" s="92"/>
      <c r="AP35" s="93">
        <f>AP34-AP10</f>
        <v>6439</v>
      </c>
      <c r="AQ35" s="94">
        <f>SUM(AQ11:AQ34)</f>
        <v>6439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252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332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235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232" t="s">
        <v>126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237" t="s">
        <v>334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s="238" customFormat="1" x14ac:dyDescent="0.25">
      <c r="B47" s="232" t="s">
        <v>137</v>
      </c>
      <c r="C47" s="230"/>
      <c r="D47" s="230"/>
      <c r="E47" s="230"/>
      <c r="F47" s="230"/>
      <c r="G47" s="230"/>
      <c r="H47" s="230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4"/>
      <c r="T47" s="233"/>
      <c r="U47" s="233"/>
      <c r="V47" s="233"/>
      <c r="W47" s="226"/>
      <c r="X47" s="226"/>
      <c r="Y47" s="226"/>
      <c r="Z47" s="226"/>
      <c r="AA47" s="226"/>
      <c r="AB47" s="226"/>
      <c r="AC47" s="226"/>
      <c r="AD47" s="226"/>
      <c r="AE47" s="226"/>
      <c r="AM47" s="227"/>
      <c r="AN47" s="227"/>
      <c r="AO47" s="227"/>
      <c r="AP47" s="227"/>
      <c r="AQ47" s="227"/>
      <c r="AR47" s="227"/>
      <c r="AS47" s="228"/>
      <c r="AT47" s="222"/>
      <c r="AU47" s="222"/>
      <c r="AV47" s="225"/>
    </row>
    <row r="48" spans="2:51" x14ac:dyDescent="0.25">
      <c r="B48" s="188" t="s">
        <v>333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237" t="s">
        <v>335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235" t="s">
        <v>133</v>
      </c>
      <c r="C51" s="190"/>
      <c r="D51" s="190"/>
      <c r="E51" s="190"/>
      <c r="F51" s="190"/>
      <c r="G51" s="190"/>
      <c r="H51" s="190"/>
      <c r="I51" s="190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5" t="s">
        <v>134</v>
      </c>
      <c r="C52" s="190"/>
      <c r="D52" s="190"/>
      <c r="E52" s="190"/>
      <c r="F52" s="190"/>
      <c r="G52" s="190"/>
      <c r="H52" s="190"/>
      <c r="I52" s="190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2" t="s">
        <v>158</v>
      </c>
      <c r="C53" s="190"/>
      <c r="D53" s="190"/>
      <c r="E53" s="190"/>
      <c r="F53" s="190"/>
      <c r="G53" s="190"/>
      <c r="H53" s="190"/>
      <c r="I53" s="190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25"/>
      <c r="U53" s="125"/>
      <c r="V53" s="125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5" t="s">
        <v>152</v>
      </c>
      <c r="C54" s="188"/>
      <c r="D54" s="190"/>
      <c r="E54" s="171"/>
      <c r="F54" s="190"/>
      <c r="G54" s="190"/>
      <c r="H54" s="19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5"/>
      <c r="U54" s="105"/>
      <c r="V54" s="105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191" t="s">
        <v>127</v>
      </c>
      <c r="C55" s="184"/>
      <c r="D55" s="190"/>
      <c r="E55" s="171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05"/>
      <c r="V55" s="10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6" t="s">
        <v>153</v>
      </c>
      <c r="C56" s="184"/>
      <c r="D56" s="190"/>
      <c r="E56" s="190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6" t="s">
        <v>128</v>
      </c>
      <c r="C57" s="184"/>
      <c r="D57" s="190"/>
      <c r="E57" s="171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9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85"/>
      <c r="C58" s="184"/>
      <c r="D58" s="190"/>
      <c r="E58" s="190"/>
      <c r="F58" s="190"/>
      <c r="G58" s="190"/>
      <c r="H58" s="190"/>
      <c r="I58" s="171"/>
      <c r="J58" s="192"/>
      <c r="K58" s="192"/>
      <c r="L58" s="192"/>
      <c r="M58" s="192"/>
      <c r="N58" s="192"/>
      <c r="O58" s="192"/>
      <c r="P58" s="192"/>
      <c r="Q58" s="192"/>
      <c r="R58" s="192"/>
      <c r="S58" s="193"/>
      <c r="T58" s="193"/>
      <c r="U58" s="193"/>
      <c r="V58" s="193"/>
      <c r="W58" s="193"/>
      <c r="X58" s="193"/>
      <c r="Y58" s="193"/>
      <c r="Z58" s="106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12"/>
      <c r="AW58" s="183"/>
      <c r="AX58" s="183"/>
      <c r="AY58" s="183"/>
    </row>
    <row r="59" spans="2:51" x14ac:dyDescent="0.25">
      <c r="B59" s="185"/>
      <c r="C59" s="186"/>
      <c r="D59" s="190"/>
      <c r="E59" s="190"/>
      <c r="F59" s="190"/>
      <c r="G59" s="190"/>
      <c r="H59" s="190"/>
      <c r="I59" s="171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06"/>
      <c r="X59" s="106"/>
      <c r="Y59" s="106"/>
      <c r="Z59" s="113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12"/>
      <c r="AW59" s="183"/>
      <c r="AX59" s="183"/>
      <c r="AY59" s="183"/>
    </row>
    <row r="60" spans="2:51" x14ac:dyDescent="0.25">
      <c r="B60" s="185"/>
      <c r="C60" s="186"/>
      <c r="D60" s="171"/>
      <c r="E60" s="190"/>
      <c r="F60" s="190"/>
      <c r="G60" s="190"/>
      <c r="H60" s="190"/>
      <c r="I60" s="190"/>
      <c r="J60" s="193"/>
      <c r="K60" s="193"/>
      <c r="L60" s="193"/>
      <c r="M60" s="193"/>
      <c r="N60" s="193"/>
      <c r="O60" s="193"/>
      <c r="P60" s="193"/>
      <c r="Q60" s="193"/>
      <c r="R60" s="193"/>
      <c r="S60" s="192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8"/>
      <c r="D61" s="171"/>
      <c r="E61" s="190"/>
      <c r="F61" s="190"/>
      <c r="G61" s="190"/>
      <c r="H61" s="190"/>
      <c r="I61" s="190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8"/>
      <c r="D62" s="190"/>
      <c r="E62" s="171"/>
      <c r="F62" s="190"/>
      <c r="G62" s="171"/>
      <c r="H62" s="171"/>
      <c r="I62" s="190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184"/>
      <c r="D63" s="190"/>
      <c r="E63" s="171"/>
      <c r="F63" s="171"/>
      <c r="G63" s="171"/>
      <c r="H63" s="171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4"/>
      <c r="D64" s="190"/>
      <c r="E64" s="190"/>
      <c r="F64" s="171"/>
      <c r="G64" s="190"/>
      <c r="H64" s="190"/>
      <c r="I64" s="193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2"/>
      <c r="C65" s="193"/>
      <c r="D65" s="190"/>
      <c r="E65" s="190"/>
      <c r="F65" s="190"/>
      <c r="G65" s="190"/>
      <c r="H65" s="190"/>
      <c r="I65" s="193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U65" s="183"/>
      <c r="AV65" s="112"/>
      <c r="AW65" s="183"/>
      <c r="AX65" s="183"/>
      <c r="AY65" s="183"/>
    </row>
    <row r="66" spans="1:51" x14ac:dyDescent="0.25">
      <c r="B66" s="2"/>
      <c r="C66" s="188"/>
      <c r="D66" s="193"/>
      <c r="E66" s="190"/>
      <c r="F66" s="190"/>
      <c r="G66" s="190"/>
      <c r="H66" s="190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83"/>
      <c r="AV66" s="112"/>
      <c r="AW66" s="183"/>
      <c r="AX66" s="183"/>
      <c r="AY66" s="183"/>
    </row>
    <row r="67" spans="1:51" x14ac:dyDescent="0.25">
      <c r="A67" s="113"/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114"/>
      <c r="M67" s="114"/>
      <c r="N67" s="114"/>
      <c r="O67" s="115"/>
      <c r="P67" s="109"/>
      <c r="R67" s="112"/>
      <c r="AS67" s="183"/>
      <c r="AT67" s="183"/>
      <c r="AU67" s="183"/>
      <c r="AV67" s="183"/>
      <c r="AW67" s="183"/>
      <c r="AX67" s="183"/>
      <c r="AY67" s="183"/>
    </row>
    <row r="68" spans="1:51" x14ac:dyDescent="0.25">
      <c r="A68" s="113"/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  <c r="N68" s="238"/>
      <c r="O68" s="228"/>
      <c r="P68" s="238"/>
      <c r="Q68" s="238"/>
      <c r="R68" s="222"/>
      <c r="S68" s="238"/>
      <c r="T68" s="238"/>
      <c r="AS68" s="183"/>
      <c r="AT68" s="183"/>
      <c r="AU68" s="183"/>
      <c r="AV68" s="183"/>
      <c r="AW68" s="183"/>
      <c r="AX68" s="183"/>
      <c r="AY68" s="183"/>
    </row>
    <row r="69" spans="1:51" x14ac:dyDescent="0.25">
      <c r="A69" s="113"/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  <c r="N69" s="238"/>
      <c r="O69" s="228"/>
      <c r="P69" s="238"/>
      <c r="Q69" s="238"/>
      <c r="R69" s="222"/>
      <c r="S69" s="238"/>
      <c r="T69" s="238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28"/>
      <c r="P70" s="238"/>
      <c r="Q70" s="238"/>
      <c r="R70" s="222"/>
      <c r="S70" s="238"/>
      <c r="T70" s="238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28"/>
      <c r="P71" s="238"/>
      <c r="Q71" s="238"/>
      <c r="R71" s="222"/>
      <c r="S71" s="238"/>
      <c r="T71" s="238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28"/>
      <c r="P72" s="238"/>
      <c r="Q72" s="238"/>
      <c r="R72" s="222"/>
      <c r="S72" s="238"/>
      <c r="T72" s="238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28"/>
      <c r="P73" s="238"/>
      <c r="Q73" s="238"/>
      <c r="R73" s="222"/>
      <c r="S73" s="238"/>
      <c r="T73" s="238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  <c r="N74" s="238"/>
      <c r="O74" s="228"/>
      <c r="P74" s="238"/>
      <c r="Q74" s="238"/>
      <c r="R74" s="222"/>
      <c r="S74" s="238"/>
      <c r="T74" s="238"/>
      <c r="AS74" s="183"/>
      <c r="AT74" s="183"/>
      <c r="AU74" s="183"/>
      <c r="AV74" s="183"/>
      <c r="AW74" s="183"/>
      <c r="AX74" s="183"/>
      <c r="AY74" s="183"/>
    </row>
    <row r="75" spans="1:51" x14ac:dyDescent="0.25"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28"/>
      <c r="P75" s="238"/>
      <c r="Q75" s="238"/>
      <c r="R75" s="222"/>
      <c r="S75" s="238"/>
      <c r="T75" s="238"/>
      <c r="AS75" s="183"/>
      <c r="AT75" s="183"/>
      <c r="AU75" s="183"/>
      <c r="AV75" s="183"/>
      <c r="AW75" s="183"/>
      <c r="AX75" s="183"/>
      <c r="AY75" s="183"/>
    </row>
    <row r="76" spans="1:51" x14ac:dyDescent="0.25"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28"/>
      <c r="P76" s="238"/>
      <c r="Q76" s="238"/>
      <c r="R76" s="222"/>
      <c r="S76" s="238"/>
      <c r="T76" s="238"/>
      <c r="AS76" s="183"/>
      <c r="AT76" s="183"/>
      <c r="AU76" s="183"/>
      <c r="AV76" s="183"/>
      <c r="AW76" s="183"/>
      <c r="AX76" s="183"/>
      <c r="AY76" s="183"/>
    </row>
    <row r="77" spans="1:51" x14ac:dyDescent="0.25"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Q85" s="109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7"/>
      <c r="P86" s="109"/>
      <c r="Q86" s="109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7"/>
      <c r="P87" s="109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R95" s="109"/>
      <c r="S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R96" s="109"/>
      <c r="S96" s="109"/>
      <c r="T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T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09"/>
      <c r="Q99" s="109"/>
      <c r="R99" s="109"/>
      <c r="S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U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T102" s="109"/>
      <c r="U102" s="109"/>
      <c r="AS102" s="183"/>
      <c r="AT102" s="183"/>
      <c r="AU102" s="183"/>
      <c r="AV102" s="183"/>
      <c r="AW102" s="183"/>
      <c r="AX102" s="183"/>
      <c r="AY102" s="183"/>
    </row>
    <row r="114" spans="45:51" x14ac:dyDescent="0.25">
      <c r="AS114" s="183"/>
      <c r="AT114" s="183"/>
      <c r="AU114" s="183"/>
      <c r="AV114" s="183"/>
      <c r="AW114" s="183"/>
      <c r="AX114" s="183"/>
      <c r="AY114" s="183"/>
    </row>
  </sheetData>
  <protectedRanges>
    <protectedRange sqref="N58:R58 S60:T66 B65:B66 S54:T57 N61:R66 T43 T52:T53" name="Range2_12_5_1_1"/>
    <protectedRange sqref="N10 L10 L6 D6 D8 AD8 AF8 O8:U8 AJ8:AR8 AF10 AR11:AR34 L24:N31 G23:G34 N12:N23 N32:N34 N11:AG11 E23:E34 E11:G22 O12:AG34" name="Range1_16_3_1_1"/>
    <protectedRange sqref="I63 J61:M66 J58:M58 I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D65" name="Range2_1_1_1_1_1_9_2_1_1"/>
    <protectedRange sqref="Q10" name="Range1_17_1_1_1"/>
    <protectedRange sqref="AG10" name="Range1_18_1_1_1"/>
    <protectedRange sqref="C66" name="Range2_4_1_1_1"/>
    <protectedRange sqref="AS16:AS34" name="Range1_1_1_1"/>
    <protectedRange sqref="P3:U5" name="Range1_16_1_1_1_1"/>
    <protectedRange sqref="C64" name="Range2_1_3_1_1"/>
    <protectedRange sqref="H11:H34" name="Range1_1_1_1_1_1_1"/>
    <protectedRange sqref="J59:R60 D66 I64:I65 Z57:Z58 S58:Y59 AA58:AU59" name="Range2_2_1_10_1_1_1_2"/>
    <protectedRange sqref="C65" name="Range2_2_1_10_2_1_1_1"/>
    <protectedRange sqref="N54:R57 G64:H64 D62 F65 E64" name="Range2_12_1_6_1_1"/>
    <protectedRange sqref="D57:D58 I60:I62 I56:M57 G65:H66 G58:H60 E65:E66 F66 F59:F61 E58:E60 J54:M55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8:I59" name="Range2_2_1_1_1_1"/>
    <protectedRange sqref="D60:D61" name="Range2_1_1_1_1_1_1_1_1"/>
    <protectedRange sqref="AS11:AS15" name="Range1_4_1_1_1_1"/>
    <protectedRange sqref="J11:J15 J26:J34" name="Range1_1_2_1_10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2:S53" name="Range2_12_2_1_1_1_2_1_1"/>
    <protectedRange sqref="Q53:R53" name="Range2_12_1_4_1_1_1_1_1_1_1_1_1_1_1_1_1_1"/>
    <protectedRange sqref="N53:P53" name="Range2_12_1_2_1_1_1_1_1_1_1_1_1_1_1_1_1_1_1"/>
    <protectedRange sqref="J53:M53" name="Range2_2_12_1_4_1_1_1_1_1_1_1_1_1_1_1_1_1_1_1"/>
    <protectedRange sqref="Q52:R52" name="Range2_12_1_6_1_1_1_2_3_1_1_3_1_1_1_1_1_1"/>
    <protectedRange sqref="N52:P52" name="Range2_12_1_2_3_1_1_1_2_3_1_1_3_1_1_1_1_1_1"/>
    <protectedRange sqref="J52:M52" name="Range2_2_12_1_4_3_1_1_1_3_3_1_1_3_1_1_1_1_1_1"/>
    <protectedRange sqref="T48:T51" name="Range2_12_5_1_1_3"/>
    <protectedRange sqref="T46:T47" name="Range2_12_5_1_1_2_2"/>
    <protectedRange sqref="S46:S51" name="Range2_12_4_1_1_1_4_2_2_2"/>
    <protectedRange sqref="Q46:R51" name="Range2_12_1_6_1_1_1_2_3_2_1_1_3"/>
    <protectedRange sqref="N46:P51" name="Range2_12_1_2_3_1_1_1_2_3_2_1_1_3"/>
    <protectedRange sqref="K46:M51" name="Range2_2_12_1_4_3_1_1_1_3_3_2_1_1_3"/>
    <protectedRange sqref="J46:J51" name="Range2_2_12_1_4_3_1_1_1_3_2_1_2_2"/>
    <protectedRange sqref="G48:H49" name="Range2_2_12_1_3_1_2_1_1_1_2_1_1_1_1_1_1_2_1_1"/>
    <protectedRange sqref="D48:E49" name="Range2_2_12_1_3_1_2_1_1_1_2_1_1_1_1_3_1_1_1_1"/>
    <protectedRange sqref="F48:F49" name="Range2_2_12_1_3_1_2_1_1_1_3_1_1_1_1_1_3_1_1_1_1"/>
    <protectedRange sqref="I48:I49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7" name="Range2_2_12_1_4_2_1_1_1_4_1_2_1_1_1_2_2_1"/>
    <protectedRange sqref="B62:B64" name="Range2_12_5_1_1_2"/>
    <protectedRange sqref="B61" name="Range2_12_5_1_1_2_1_4_1_1_1_2_1_1_1_1_1_1_1"/>
    <protectedRange sqref="F56:H56" name="Range2_2_12_1_1_1_1_1_1"/>
    <protectedRange sqref="D56:E56" name="Range2_2_12_1_7_1_1_2_1"/>
    <protectedRange sqref="C56" name="Range2_1_1_2_1_1_1"/>
    <protectedRange sqref="B59:B60" name="Range2_12_5_1_1_2_1"/>
    <protectedRange sqref="B58" name="Range2_12_5_1_1_2_1_2_1"/>
    <protectedRange sqref="B44:B46 B50" name="Range2_12_5_1_1_1_2_2_1_1_1_1_1_1_1_1_1"/>
    <protectedRange sqref="I51" name="Range2_2_12_1_7_1_1_2_2"/>
    <protectedRange sqref="I50" name="Range2_2_12_1_4_3_1_1_1_3_3_1_1_3_1_1_1_1_1_1_2"/>
    <protectedRange sqref="E50:H50" name="Range2_2_12_1_3_1_2_1_1_1_1_2_1_1_1_1_1_1_2"/>
    <protectedRange sqref="D50" name="Range2_2_12_1_3_1_2_1_1_1_2_1_2_3_1_1_1_1_1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2:I55" name="Range2_2_12_1_7_1_1_2_2_1"/>
    <protectedRange sqref="G55:H55" name="Range2_2_12_1_3_1_2_1_1_1_2_1_1_1_1_1_1_2_1_1_1_1_1_1_1_1"/>
    <protectedRange sqref="F55 G54:H54" name="Range2_2_12_1_3_3_1_1_1_2_1_1_1_1_1_1_1_1_1_1_1_1_1_1_1"/>
    <protectedRange sqref="G52:H52" name="Range2_2_12_1_3_1_2_1_1_1_2_1_1_1_1_1_1_2_1_1_1_1_1_2"/>
    <protectedRange sqref="D52:E52" name="Range2_2_12_1_3_1_2_1_1_1_2_1_1_1_1_3_1_1_1_1_1_2_1_1"/>
    <protectedRange sqref="F54 F52" name="Range2_2_12_1_3_1_2_1_1_1_3_1_1_1_1_1_3_1_1_1_1_1_1_1_1"/>
    <protectedRange sqref="F53:H53" name="Range2_2_12_1_3_1_2_1_1_1_1_2_1_1_1_1_1_1_1_1_1_1"/>
    <protectedRange sqref="D55" name="Range2_2_12_1_7_1_1_2_1_1_1_1"/>
    <protectedRange sqref="E55" name="Range2_2_12_1_1_1_1_1_1_1_1_1_1"/>
    <protectedRange sqref="C55" name="Range2_1_4_2_1_1_1_1_1_1_1"/>
    <protectedRange sqref="D54:E54" name="Range2_2_12_1_3_1_2_1_1_1_3_1_1_1_1_1_1_1_2_1_1_1_1_1_1"/>
    <protectedRange sqref="D53:E53" name="Range2_2_12_1_3_1_2_1_1_1_2_1_1_1_1_3_1_1_1_1_1_1_1_1_1"/>
    <protectedRange sqref="B56" name="Range2_12_5_1_1_2_1_4_1_1_1_2_1_1_1_1_1_1_1_1_1_2_1_1"/>
    <protectedRange sqref="B57" name="Range2_12_5_1_1_2_1_2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2" priority="9" operator="containsText" text="N/A">
      <formula>NOT(ISERROR(SEARCH("N/A",X11)))</formula>
    </cfRule>
    <cfRule type="cellIs" dxfId="71" priority="27" operator="equal">
      <formula>0</formula>
    </cfRule>
  </conditionalFormatting>
  <conditionalFormatting sqref="X11:AE34">
    <cfRule type="cellIs" dxfId="70" priority="26" operator="greaterThanOrEqual">
      <formula>1185</formula>
    </cfRule>
  </conditionalFormatting>
  <conditionalFormatting sqref="X11:AE34">
    <cfRule type="cellIs" dxfId="69" priority="25" operator="between">
      <formula>0.1</formula>
      <formula>1184</formula>
    </cfRule>
  </conditionalFormatting>
  <conditionalFormatting sqref="X8 AJ11:AO11 AJ15:AL15 AJ12:AN14 AJ16:AJ34 AL16 AM15:AN16 AK17:AN22 AO12:AO22 AK23:AO31 AK32:AN34 AO24:AO34">
    <cfRule type="cellIs" dxfId="68" priority="24" operator="equal">
      <formula>0</formula>
    </cfRule>
  </conditionalFormatting>
  <conditionalFormatting sqref="X8 AJ11:AO11 AJ15:AL15 AJ12:AN14 AJ16:AJ34 AL16 AM15:AN16 AK17:AN22 AO12:AO22 AK23:AO31 AK32:AN34 AO24:AO34">
    <cfRule type="cellIs" dxfId="67" priority="23" operator="greaterThan">
      <formula>1179</formula>
    </cfRule>
  </conditionalFormatting>
  <conditionalFormatting sqref="X8 AJ11:AO11 AJ15:AL15 AJ12:AN14 AJ16:AJ34 AL16 AM15:AN16 AK17:AN22 AO12:AO22 AK23:AO31 AK32:AN34 AO24:AO34">
    <cfRule type="cellIs" dxfId="66" priority="22" operator="greaterThan">
      <formula>99</formula>
    </cfRule>
  </conditionalFormatting>
  <conditionalFormatting sqref="X8 AJ11:AO11 AJ15:AL15 AJ12:AN14 AJ16:AJ34 AL16 AM15:AN16 AK17:AN22 AO12:AO22 AK23:AO31 AK32:AN34 AO24:AO34">
    <cfRule type="cellIs" dxfId="65" priority="21" operator="greaterThan">
      <formula>0.99</formula>
    </cfRule>
  </conditionalFormatting>
  <conditionalFormatting sqref="AB8">
    <cfRule type="cellIs" dxfId="64" priority="20" operator="equal">
      <formula>0</formula>
    </cfRule>
  </conditionalFormatting>
  <conditionalFormatting sqref="AB8">
    <cfRule type="cellIs" dxfId="63" priority="19" operator="greaterThan">
      <formula>1179</formula>
    </cfRule>
  </conditionalFormatting>
  <conditionalFormatting sqref="AB8">
    <cfRule type="cellIs" dxfId="62" priority="18" operator="greaterThan">
      <formula>99</formula>
    </cfRule>
  </conditionalFormatting>
  <conditionalFormatting sqref="AB8">
    <cfRule type="cellIs" dxfId="61" priority="17" operator="greaterThan">
      <formula>0.99</formula>
    </cfRule>
  </conditionalFormatting>
  <conditionalFormatting sqref="AQ11:AQ34 AK16">
    <cfRule type="cellIs" dxfId="60" priority="16" operator="equal">
      <formula>0</formula>
    </cfRule>
  </conditionalFormatting>
  <conditionalFormatting sqref="AQ11:AQ34 AK16">
    <cfRule type="cellIs" dxfId="59" priority="15" operator="greaterThan">
      <formula>1179</formula>
    </cfRule>
  </conditionalFormatting>
  <conditionalFormatting sqref="AQ11:AQ34 AK16">
    <cfRule type="cellIs" dxfId="58" priority="14" operator="greaterThan">
      <formula>99</formula>
    </cfRule>
  </conditionalFormatting>
  <conditionalFormatting sqref="AQ11:AQ34 AK16">
    <cfRule type="cellIs" dxfId="57" priority="13" operator="greaterThan">
      <formula>0.99</formula>
    </cfRule>
  </conditionalFormatting>
  <conditionalFormatting sqref="AI11:AI34">
    <cfRule type="cellIs" dxfId="56" priority="12" operator="greaterThan">
      <formula>$AI$8</formula>
    </cfRule>
  </conditionalFormatting>
  <conditionalFormatting sqref="AH11:AH34">
    <cfRule type="cellIs" dxfId="55" priority="10" operator="greaterThan">
      <formula>$AH$8</formula>
    </cfRule>
    <cfRule type="cellIs" dxfId="54" priority="11" operator="greaterThan">
      <formula>$AH$8</formula>
    </cfRule>
  </conditionalFormatting>
  <conditionalFormatting sqref="AP11:AP34">
    <cfRule type="cellIs" dxfId="53" priority="8" operator="equal">
      <formula>0</formula>
    </cfRule>
  </conditionalFormatting>
  <conditionalFormatting sqref="AP11:AP34">
    <cfRule type="cellIs" dxfId="52" priority="7" operator="greaterThan">
      <formula>1179</formula>
    </cfRule>
  </conditionalFormatting>
  <conditionalFormatting sqref="AP11:AP34">
    <cfRule type="cellIs" dxfId="51" priority="6" operator="greaterThan">
      <formula>99</formula>
    </cfRule>
  </conditionalFormatting>
  <conditionalFormatting sqref="AP11:AP34">
    <cfRule type="cellIs" dxfId="50" priority="5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7"/>
  <sheetViews>
    <sheetView showGridLines="0" topLeftCell="W10" zoomScaleNormal="100" workbookViewId="0">
      <selection activeCell="AH12" sqref="AH12:AH14"/>
    </sheetView>
  </sheetViews>
  <sheetFormatPr defaultRowHeight="15" x14ac:dyDescent="0.25"/>
  <cols>
    <col min="1" max="1" width="5.7109375" style="153" customWidth="1"/>
    <col min="2" max="2" width="10.28515625" style="153" customWidth="1"/>
    <col min="3" max="3" width="14" style="153" customWidth="1"/>
    <col min="4" max="7" width="9.140625" style="153"/>
    <col min="8" max="8" width="20.42578125" style="153" customWidth="1"/>
    <col min="9" max="10" width="9.140625" style="153"/>
    <col min="11" max="11" width="9" style="153" customWidth="1"/>
    <col min="12" max="14" width="9.140625" style="153" hidden="1" customWidth="1"/>
    <col min="15" max="16" width="9.140625" style="153"/>
    <col min="17" max="18" width="9.140625" style="153" customWidth="1"/>
    <col min="19" max="32" width="9.140625" style="153"/>
    <col min="33" max="33" width="10.42578125" style="153" bestFit="1" customWidth="1"/>
    <col min="34" max="44" width="9.140625" style="15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5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50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45" t="s">
        <v>10</v>
      </c>
      <c r="I7" s="146" t="s">
        <v>11</v>
      </c>
      <c r="J7" s="146" t="s">
        <v>12</v>
      </c>
      <c r="K7" s="146" t="s">
        <v>13</v>
      </c>
      <c r="L7" s="17"/>
      <c r="M7" s="17"/>
      <c r="N7" s="17"/>
      <c r="O7" s="145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46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46" t="s">
        <v>22</v>
      </c>
      <c r="AG7" s="146" t="s">
        <v>23</v>
      </c>
      <c r="AH7" s="146" t="s">
        <v>24</v>
      </c>
      <c r="AI7" s="146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46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41976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25750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46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47" t="s">
        <v>51</v>
      </c>
      <c r="V9" s="147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49" t="s">
        <v>55</v>
      </c>
      <c r="AG9" s="149" t="s">
        <v>56</v>
      </c>
      <c r="AH9" s="239" t="s">
        <v>57</v>
      </c>
      <c r="AI9" s="254" t="s">
        <v>58</v>
      </c>
      <c r="AJ9" s="147" t="s">
        <v>59</v>
      </c>
      <c r="AK9" s="147" t="s">
        <v>60</v>
      </c>
      <c r="AL9" s="147" t="s">
        <v>61</v>
      </c>
      <c r="AM9" s="147" t="s">
        <v>62</v>
      </c>
      <c r="AN9" s="147" t="s">
        <v>63</v>
      </c>
      <c r="AO9" s="147" t="s">
        <v>64</v>
      </c>
      <c r="AP9" s="147" t="s">
        <v>65</v>
      </c>
      <c r="AQ9" s="256" t="s">
        <v>66</v>
      </c>
      <c r="AR9" s="147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47" t="s">
        <v>72</v>
      </c>
      <c r="C10" s="147" t="s">
        <v>73</v>
      </c>
      <c r="D10" s="147" t="s">
        <v>74</v>
      </c>
      <c r="E10" s="147" t="s">
        <v>75</v>
      </c>
      <c r="F10" s="147" t="s">
        <v>74</v>
      </c>
      <c r="G10" s="147" t="s">
        <v>75</v>
      </c>
      <c r="H10" s="265"/>
      <c r="I10" s="147" t="s">
        <v>75</v>
      </c>
      <c r="J10" s="147" t="s">
        <v>75</v>
      </c>
      <c r="K10" s="147" t="s">
        <v>75</v>
      </c>
      <c r="L10" s="33" t="s">
        <v>29</v>
      </c>
      <c r="M10" s="266"/>
      <c r="N10" s="33" t="s">
        <v>29</v>
      </c>
      <c r="O10" s="257"/>
      <c r="P10" s="257"/>
      <c r="Q10" s="6">
        <v>16287303</v>
      </c>
      <c r="R10" s="247"/>
      <c r="S10" s="248"/>
      <c r="T10" s="249"/>
      <c r="U10" s="147" t="s">
        <v>75</v>
      </c>
      <c r="V10" s="147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v>32870562</v>
      </c>
      <c r="AH10" s="239"/>
      <c r="AI10" s="255"/>
      <c r="AJ10" s="147" t="s">
        <v>84</v>
      </c>
      <c r="AK10" s="147" t="s">
        <v>84</v>
      </c>
      <c r="AL10" s="147" t="s">
        <v>84</v>
      </c>
      <c r="AM10" s="147" t="s">
        <v>84</v>
      </c>
      <c r="AN10" s="147" t="s">
        <v>84</v>
      </c>
      <c r="AO10" s="147" t="s">
        <v>84</v>
      </c>
      <c r="AP10" s="5">
        <v>7246446</v>
      </c>
      <c r="AQ10" s="257"/>
      <c r="AR10" s="148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13</v>
      </c>
      <c r="E11" s="47">
        <f>D11/1.42</f>
        <v>9.1549295774647899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118</v>
      </c>
      <c r="P11" s="52">
        <v>89</v>
      </c>
      <c r="Q11" s="52">
        <v>16290899</v>
      </c>
      <c r="R11" s="53">
        <f>Q11-Q10</f>
        <v>3596</v>
      </c>
      <c r="S11" s="54">
        <f>R11*24/1000</f>
        <v>86.304000000000002</v>
      </c>
      <c r="T11" s="54">
        <f>R11/1000</f>
        <v>3.5960000000000001</v>
      </c>
      <c r="U11" s="55">
        <v>6.5</v>
      </c>
      <c r="V11" s="55">
        <f t="shared" ref="V11:V34" si="0">U11</f>
        <v>6.5</v>
      </c>
      <c r="W11" s="174" t="s">
        <v>130</v>
      </c>
      <c r="X11" s="173">
        <v>0</v>
      </c>
      <c r="Y11" s="173">
        <v>0</v>
      </c>
      <c r="Z11" s="173">
        <v>967</v>
      </c>
      <c r="AA11" s="173">
        <v>0</v>
      </c>
      <c r="AB11" s="173">
        <v>1109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32871186</v>
      </c>
      <c r="AH11" s="58">
        <f>IF(ISBLANK(AG11),"-",AG11-AG10)</f>
        <v>624</v>
      </c>
      <c r="AI11" s="59">
        <f>AH11/T11</f>
        <v>173.52614015572857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7247682</v>
      </c>
      <c r="AQ11" s="173">
        <f t="shared" ref="AQ11:AQ34" si="1">AP11-AP10</f>
        <v>1236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15</v>
      </c>
      <c r="E12" s="47">
        <f t="shared" ref="E12:E34" si="2">D12/1.42</f>
        <v>10.563380281690142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118</v>
      </c>
      <c r="P12" s="52">
        <v>82</v>
      </c>
      <c r="Q12" s="52">
        <v>16294440</v>
      </c>
      <c r="R12" s="53">
        <f t="shared" ref="R12:R34" si="5">Q12-Q11</f>
        <v>3541</v>
      </c>
      <c r="S12" s="54">
        <f t="shared" ref="S12:S34" si="6">R12*24/1000</f>
        <v>84.983999999999995</v>
      </c>
      <c r="T12" s="54">
        <f t="shared" ref="T12:T34" si="7">R12/1000</f>
        <v>3.5409999999999999</v>
      </c>
      <c r="U12" s="55">
        <v>7.7</v>
      </c>
      <c r="V12" s="55">
        <f t="shared" si="0"/>
        <v>7.7</v>
      </c>
      <c r="W12" s="174" t="s">
        <v>130</v>
      </c>
      <c r="X12" s="173">
        <v>0</v>
      </c>
      <c r="Y12" s="173">
        <v>0</v>
      </c>
      <c r="Z12" s="173">
        <v>934</v>
      </c>
      <c r="AA12" s="173">
        <v>0</v>
      </c>
      <c r="AB12" s="173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32871758</v>
      </c>
      <c r="AH12" s="58">
        <f>IF(ISBLANK(AG12),"-",AG12-AG11)</f>
        <v>572</v>
      </c>
      <c r="AI12" s="59">
        <f t="shared" ref="AI12:AI34" si="8">AH12/T12</f>
        <v>161.53628918384638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7248910</v>
      </c>
      <c r="AQ12" s="173">
        <f t="shared" si="1"/>
        <v>1228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15</v>
      </c>
      <c r="E13" s="47">
        <f t="shared" si="2"/>
        <v>10.563380281690142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121</v>
      </c>
      <c r="P13" s="52">
        <v>84</v>
      </c>
      <c r="Q13" s="52">
        <v>16297898</v>
      </c>
      <c r="R13" s="53">
        <f t="shared" si="5"/>
        <v>3458</v>
      </c>
      <c r="S13" s="54">
        <f t="shared" si="6"/>
        <v>82.992000000000004</v>
      </c>
      <c r="T13" s="54">
        <f t="shared" si="7"/>
        <v>3.4580000000000002</v>
      </c>
      <c r="U13" s="55">
        <v>9</v>
      </c>
      <c r="V13" s="55">
        <f t="shared" si="0"/>
        <v>9</v>
      </c>
      <c r="W13" s="174" t="s">
        <v>130</v>
      </c>
      <c r="X13" s="173">
        <v>0</v>
      </c>
      <c r="Y13" s="173">
        <v>0</v>
      </c>
      <c r="Z13" s="173">
        <v>930</v>
      </c>
      <c r="AA13" s="173">
        <v>0</v>
      </c>
      <c r="AB13" s="173">
        <v>1110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32872330</v>
      </c>
      <c r="AH13" s="58">
        <f>IF(ISBLANK(AG13),"-",AG13-AG12)</f>
        <v>572</v>
      </c>
      <c r="AI13" s="59">
        <f t="shared" si="8"/>
        <v>165.41353383458645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7250311</v>
      </c>
      <c r="AQ13" s="173">
        <f t="shared" si="1"/>
        <v>1401</v>
      </c>
      <c r="AR13" s="61"/>
      <c r="AS13" s="62" t="s">
        <v>113</v>
      </c>
      <c r="AV13" s="44" t="s">
        <v>94</v>
      </c>
      <c r="AW13" s="44" t="s">
        <v>95</v>
      </c>
      <c r="AY13" s="108" t="s">
        <v>140</v>
      </c>
    </row>
    <row r="14" spans="2:51" x14ac:dyDescent="0.25">
      <c r="B14" s="45">
        <v>2.125</v>
      </c>
      <c r="C14" s="45">
        <v>0.16666666666666699</v>
      </c>
      <c r="D14" s="46">
        <v>25</v>
      </c>
      <c r="E14" s="47">
        <f t="shared" si="2"/>
        <v>17.605633802816904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117</v>
      </c>
      <c r="P14" s="52">
        <v>89</v>
      </c>
      <c r="Q14" s="52">
        <v>16301615</v>
      </c>
      <c r="R14" s="53">
        <f t="shared" si="5"/>
        <v>3717</v>
      </c>
      <c r="S14" s="54">
        <f t="shared" si="6"/>
        <v>89.207999999999998</v>
      </c>
      <c r="T14" s="54">
        <f t="shared" si="7"/>
        <v>3.7170000000000001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927</v>
      </c>
      <c r="AA14" s="173">
        <v>0</v>
      </c>
      <c r="AB14" s="173">
        <v>1109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32872890</v>
      </c>
      <c r="AH14" s="58">
        <f t="shared" ref="AH14:AH34" si="9">IF(ISBLANK(AG14),"-",AG14-AG13)</f>
        <v>560</v>
      </c>
      <c r="AI14" s="59">
        <f t="shared" si="8"/>
        <v>150.65913370998118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7250697</v>
      </c>
      <c r="AQ14" s="173">
        <f t="shared" si="1"/>
        <v>386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20</v>
      </c>
      <c r="E15" s="47">
        <f t="shared" si="2"/>
        <v>14.084507042253522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101</v>
      </c>
      <c r="P15" s="52">
        <v>96</v>
      </c>
      <c r="Q15" s="52">
        <v>16305333</v>
      </c>
      <c r="R15" s="53">
        <f t="shared" si="5"/>
        <v>3718</v>
      </c>
      <c r="S15" s="54">
        <f t="shared" si="6"/>
        <v>89.231999999999999</v>
      </c>
      <c r="T15" s="54">
        <f t="shared" si="7"/>
        <v>3.718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926</v>
      </c>
      <c r="AA15" s="173">
        <v>0</v>
      </c>
      <c r="AB15" s="173">
        <v>1110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32873450</v>
      </c>
      <c r="AH15" s="58">
        <f t="shared" si="9"/>
        <v>560</v>
      </c>
      <c r="AI15" s="59">
        <f t="shared" si="8"/>
        <v>150.6186121570737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173">
        <v>7250697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/>
    </row>
    <row r="16" spans="2:51" x14ac:dyDescent="0.25">
      <c r="B16" s="45">
        <v>2.2083333333333299</v>
      </c>
      <c r="C16" s="45">
        <v>0.25</v>
      </c>
      <c r="D16" s="46">
        <v>10</v>
      </c>
      <c r="E16" s="47">
        <f t="shared" si="2"/>
        <v>7.042253521126761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121</v>
      </c>
      <c r="P16" s="52">
        <v>123</v>
      </c>
      <c r="Q16" s="52">
        <v>16310020</v>
      </c>
      <c r="R16" s="53">
        <f t="shared" si="5"/>
        <v>4687</v>
      </c>
      <c r="S16" s="54">
        <f t="shared" si="6"/>
        <v>112.488</v>
      </c>
      <c r="T16" s="54">
        <f t="shared" si="7"/>
        <v>4.6870000000000003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1172</v>
      </c>
      <c r="AA16" s="173">
        <v>0</v>
      </c>
      <c r="AB16" s="173">
        <v>1160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32874200</v>
      </c>
      <c r="AH16" s="58">
        <f t="shared" si="9"/>
        <v>750</v>
      </c>
      <c r="AI16" s="59">
        <f t="shared" si="8"/>
        <v>160.01706848730529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7250697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8</v>
      </c>
      <c r="E17" s="47">
        <f t="shared" si="2"/>
        <v>5.6338028169014089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134</v>
      </c>
      <c r="P17" s="52">
        <v>146</v>
      </c>
      <c r="Q17" s="52">
        <v>16316121</v>
      </c>
      <c r="R17" s="53">
        <f t="shared" si="5"/>
        <v>6101</v>
      </c>
      <c r="S17" s="54">
        <f t="shared" si="6"/>
        <v>146.42400000000001</v>
      </c>
      <c r="T17" s="54">
        <f t="shared" si="7"/>
        <v>6.101</v>
      </c>
      <c r="U17" s="55">
        <v>9</v>
      </c>
      <c r="V17" s="55">
        <f t="shared" si="0"/>
        <v>9</v>
      </c>
      <c r="W17" s="174" t="s">
        <v>147</v>
      </c>
      <c r="X17" s="173">
        <v>0</v>
      </c>
      <c r="Y17" s="173">
        <v>1070</v>
      </c>
      <c r="Z17" s="173">
        <v>1196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32875562</v>
      </c>
      <c r="AH17" s="58">
        <f t="shared" si="9"/>
        <v>1362</v>
      </c>
      <c r="AI17" s="59">
        <f t="shared" si="8"/>
        <v>223.24209146041633</v>
      </c>
      <c r="AJ17" s="170">
        <v>0</v>
      </c>
      <c r="AK17" s="170">
        <v>1</v>
      </c>
      <c r="AL17" s="170">
        <v>1</v>
      </c>
      <c r="AM17" s="170">
        <v>1</v>
      </c>
      <c r="AN17" s="170">
        <v>1</v>
      </c>
      <c r="AO17" s="170">
        <v>0</v>
      </c>
      <c r="AP17" s="173">
        <v>7250697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133</v>
      </c>
      <c r="P18" s="52">
        <v>145</v>
      </c>
      <c r="Q18" s="52">
        <v>16322259</v>
      </c>
      <c r="R18" s="53">
        <f t="shared" si="5"/>
        <v>6138</v>
      </c>
      <c r="S18" s="54">
        <f t="shared" si="6"/>
        <v>147.31200000000001</v>
      </c>
      <c r="T18" s="54">
        <f t="shared" si="7"/>
        <v>6.1379999999999999</v>
      </c>
      <c r="U18" s="55">
        <v>8.4</v>
      </c>
      <c r="V18" s="55">
        <f t="shared" si="0"/>
        <v>8.4</v>
      </c>
      <c r="W18" s="174" t="s">
        <v>147</v>
      </c>
      <c r="X18" s="173">
        <v>0</v>
      </c>
      <c r="Y18" s="173">
        <v>1097</v>
      </c>
      <c r="Z18" s="173">
        <v>1196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32876950</v>
      </c>
      <c r="AH18" s="58">
        <f t="shared" si="9"/>
        <v>1388</v>
      </c>
      <c r="AI18" s="59">
        <f t="shared" si="8"/>
        <v>226.13229064841968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173">
        <v>7250697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7</v>
      </c>
      <c r="E19" s="47">
        <f t="shared" si="2"/>
        <v>4.9295774647887329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134</v>
      </c>
      <c r="P19" s="52">
        <v>147</v>
      </c>
      <c r="Q19" s="52">
        <v>16328341</v>
      </c>
      <c r="R19" s="53">
        <f t="shared" si="5"/>
        <v>6082</v>
      </c>
      <c r="S19" s="54">
        <f t="shared" si="6"/>
        <v>145.96799999999999</v>
      </c>
      <c r="T19" s="54">
        <f t="shared" si="7"/>
        <v>6.0819999999999999</v>
      </c>
      <c r="U19" s="55">
        <v>7.6</v>
      </c>
      <c r="V19" s="55">
        <f t="shared" si="0"/>
        <v>7.6</v>
      </c>
      <c r="W19" s="174" t="s">
        <v>147</v>
      </c>
      <c r="X19" s="173">
        <v>0</v>
      </c>
      <c r="Y19" s="173">
        <v>1112</v>
      </c>
      <c r="Z19" s="173">
        <v>1196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32878332</v>
      </c>
      <c r="AH19" s="58">
        <f t="shared" si="9"/>
        <v>1382</v>
      </c>
      <c r="AI19" s="59">
        <f t="shared" si="8"/>
        <v>227.22788556395923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7250697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7</v>
      </c>
      <c r="E20" s="47">
        <f t="shared" si="2"/>
        <v>4.9295774647887329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130</v>
      </c>
      <c r="P20" s="52">
        <v>146</v>
      </c>
      <c r="Q20" s="52">
        <v>16334562</v>
      </c>
      <c r="R20" s="53">
        <f t="shared" si="5"/>
        <v>6221</v>
      </c>
      <c r="S20" s="54">
        <f t="shared" si="6"/>
        <v>149.304</v>
      </c>
      <c r="T20" s="54">
        <f t="shared" si="7"/>
        <v>6.2210000000000001</v>
      </c>
      <c r="U20" s="55">
        <v>6.6</v>
      </c>
      <c r="V20" s="55">
        <f t="shared" si="0"/>
        <v>6.6</v>
      </c>
      <c r="W20" s="174" t="s">
        <v>147</v>
      </c>
      <c r="X20" s="173">
        <v>0</v>
      </c>
      <c r="Y20" s="173">
        <v>1135</v>
      </c>
      <c r="Z20" s="173">
        <v>1196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32879760</v>
      </c>
      <c r="AH20" s="58">
        <f t="shared" si="9"/>
        <v>1428</v>
      </c>
      <c r="AI20" s="59">
        <f t="shared" si="8"/>
        <v>229.54508921395274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7250697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6</v>
      </c>
      <c r="E21" s="47">
        <f t="shared" si="2"/>
        <v>4.2253521126760569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128</v>
      </c>
      <c r="P21" s="52">
        <v>144</v>
      </c>
      <c r="Q21" s="52">
        <v>16340640</v>
      </c>
      <c r="R21" s="53">
        <f>Q21-Q20</f>
        <v>6078</v>
      </c>
      <c r="S21" s="54">
        <f t="shared" si="6"/>
        <v>145.87200000000001</v>
      </c>
      <c r="T21" s="54">
        <f t="shared" si="7"/>
        <v>6.0780000000000003</v>
      </c>
      <c r="U21" s="55">
        <v>5.9</v>
      </c>
      <c r="V21" s="55">
        <f t="shared" si="0"/>
        <v>5.9</v>
      </c>
      <c r="W21" s="174" t="s">
        <v>147</v>
      </c>
      <c r="X21" s="173">
        <v>0</v>
      </c>
      <c r="Y21" s="173">
        <v>1161</v>
      </c>
      <c r="Z21" s="173">
        <v>1196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32881162</v>
      </c>
      <c r="AH21" s="58">
        <f t="shared" si="9"/>
        <v>1402</v>
      </c>
      <c r="AI21" s="59">
        <f t="shared" si="8"/>
        <v>230.66798288910826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7250697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6</v>
      </c>
      <c r="E22" s="47">
        <f t="shared" si="2"/>
        <v>4.2253521126760569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132</v>
      </c>
      <c r="P22" s="52">
        <v>146</v>
      </c>
      <c r="Q22" s="52">
        <v>16346653</v>
      </c>
      <c r="R22" s="53">
        <f t="shared" si="5"/>
        <v>6013</v>
      </c>
      <c r="S22" s="54">
        <f t="shared" si="6"/>
        <v>144.31200000000001</v>
      </c>
      <c r="T22" s="54">
        <f t="shared" si="7"/>
        <v>6.0129999999999999</v>
      </c>
      <c r="U22" s="55">
        <v>5.0999999999999996</v>
      </c>
      <c r="V22" s="55">
        <f t="shared" si="0"/>
        <v>5.0999999999999996</v>
      </c>
      <c r="W22" s="174" t="s">
        <v>147</v>
      </c>
      <c r="X22" s="173">
        <v>0</v>
      </c>
      <c r="Y22" s="173">
        <v>1117</v>
      </c>
      <c r="Z22" s="173">
        <v>1196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32882556</v>
      </c>
      <c r="AH22" s="58">
        <f t="shared" si="9"/>
        <v>1394</v>
      </c>
      <c r="AI22" s="59">
        <f t="shared" si="8"/>
        <v>231.83103276234826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7250697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5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138</v>
      </c>
      <c r="P23" s="52">
        <v>144</v>
      </c>
      <c r="Q23" s="52">
        <v>16352434</v>
      </c>
      <c r="R23" s="53">
        <f t="shared" si="5"/>
        <v>5781</v>
      </c>
      <c r="S23" s="54">
        <f t="shared" si="6"/>
        <v>138.744</v>
      </c>
      <c r="T23" s="54">
        <f t="shared" si="7"/>
        <v>5.7809999999999997</v>
      </c>
      <c r="U23" s="55">
        <v>4.9000000000000004</v>
      </c>
      <c r="V23" s="55">
        <f t="shared" si="0"/>
        <v>4.9000000000000004</v>
      </c>
      <c r="W23" s="174" t="s">
        <v>147</v>
      </c>
      <c r="X23" s="173">
        <v>0</v>
      </c>
      <c r="Y23" s="173">
        <v>1014</v>
      </c>
      <c r="Z23" s="173">
        <v>1196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32883874</v>
      </c>
      <c r="AH23" s="58">
        <f t="shared" si="9"/>
        <v>1318</v>
      </c>
      <c r="AI23" s="59">
        <f t="shared" si="8"/>
        <v>227.98823732918183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7250697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6</v>
      </c>
      <c r="E24" s="47">
        <f t="shared" si="2"/>
        <v>4.2253521126760569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139</v>
      </c>
      <c r="P24" s="52">
        <v>143</v>
      </c>
      <c r="Q24" s="52">
        <v>16358348</v>
      </c>
      <c r="R24" s="53">
        <f t="shared" si="5"/>
        <v>5914</v>
      </c>
      <c r="S24" s="54">
        <f t="shared" si="6"/>
        <v>141.93600000000001</v>
      </c>
      <c r="T24" s="54">
        <f t="shared" si="7"/>
        <v>5.9139999999999997</v>
      </c>
      <c r="U24" s="55">
        <v>4.7</v>
      </c>
      <c r="V24" s="55">
        <f t="shared" si="0"/>
        <v>4.7</v>
      </c>
      <c r="W24" s="174" t="s">
        <v>147</v>
      </c>
      <c r="X24" s="173">
        <v>0</v>
      </c>
      <c r="Y24" s="173">
        <v>903</v>
      </c>
      <c r="Z24" s="173">
        <v>1176</v>
      </c>
      <c r="AA24" s="173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32885220</v>
      </c>
      <c r="AH24" s="58">
        <f t="shared" si="9"/>
        <v>1346</v>
      </c>
      <c r="AI24" s="59">
        <f t="shared" si="8"/>
        <v>227.59553601623267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7250697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134</v>
      </c>
      <c r="P25" s="52">
        <v>132</v>
      </c>
      <c r="Q25" s="52">
        <v>16363788</v>
      </c>
      <c r="R25" s="53">
        <f t="shared" si="5"/>
        <v>5440</v>
      </c>
      <c r="S25" s="54">
        <f t="shared" si="6"/>
        <v>130.56</v>
      </c>
      <c r="T25" s="54">
        <f t="shared" si="7"/>
        <v>5.44</v>
      </c>
      <c r="U25" s="55">
        <v>4.5999999999999996</v>
      </c>
      <c r="V25" s="55">
        <f t="shared" si="0"/>
        <v>4.5999999999999996</v>
      </c>
      <c r="W25" s="174" t="s">
        <v>147</v>
      </c>
      <c r="X25" s="173">
        <v>0</v>
      </c>
      <c r="Y25" s="173">
        <v>994</v>
      </c>
      <c r="Z25" s="173">
        <v>1176</v>
      </c>
      <c r="AA25" s="173">
        <v>1185</v>
      </c>
      <c r="AB25" s="173">
        <v>1180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32886484</v>
      </c>
      <c r="AH25" s="58">
        <f t="shared" si="9"/>
        <v>1264</v>
      </c>
      <c r="AI25" s="59">
        <f t="shared" si="8"/>
        <v>232.35294117647058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7250697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7</v>
      </c>
      <c r="E26" s="47">
        <f t="shared" si="2"/>
        <v>4.9295774647887329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134</v>
      </c>
      <c r="P26" s="52">
        <v>124</v>
      </c>
      <c r="Q26" s="52">
        <v>16369359</v>
      </c>
      <c r="R26" s="53">
        <f t="shared" si="5"/>
        <v>5571</v>
      </c>
      <c r="S26" s="54">
        <f t="shared" si="6"/>
        <v>133.70400000000001</v>
      </c>
      <c r="T26" s="54">
        <f t="shared" si="7"/>
        <v>5.5709999999999997</v>
      </c>
      <c r="U26" s="55">
        <v>4.5999999999999996</v>
      </c>
      <c r="V26" s="55">
        <f t="shared" si="0"/>
        <v>4.5999999999999996</v>
      </c>
      <c r="W26" s="174" t="s">
        <v>147</v>
      </c>
      <c r="X26" s="173">
        <v>0</v>
      </c>
      <c r="Y26" s="173">
        <v>999</v>
      </c>
      <c r="Z26" s="173">
        <v>1176</v>
      </c>
      <c r="AA26" s="173">
        <v>1185</v>
      </c>
      <c r="AB26" s="173">
        <v>1198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32887758</v>
      </c>
      <c r="AH26" s="58">
        <f t="shared" si="9"/>
        <v>1274</v>
      </c>
      <c r="AI26" s="59">
        <f t="shared" si="8"/>
        <v>228.68425776341772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7250697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131</v>
      </c>
      <c r="P27" s="52">
        <v>137</v>
      </c>
      <c r="Q27" s="52">
        <v>16374907</v>
      </c>
      <c r="R27" s="53">
        <f t="shared" si="5"/>
        <v>5548</v>
      </c>
      <c r="S27" s="54">
        <f t="shared" si="6"/>
        <v>133.15199999999999</v>
      </c>
      <c r="T27" s="54">
        <f t="shared" si="7"/>
        <v>5.548</v>
      </c>
      <c r="U27" s="55">
        <v>4.5</v>
      </c>
      <c r="V27" s="55">
        <f t="shared" si="0"/>
        <v>4.5</v>
      </c>
      <c r="W27" s="174" t="s">
        <v>147</v>
      </c>
      <c r="X27" s="173">
        <v>0</v>
      </c>
      <c r="Y27" s="173">
        <v>1014</v>
      </c>
      <c r="Z27" s="173">
        <v>1176</v>
      </c>
      <c r="AA27" s="173">
        <v>1185</v>
      </c>
      <c r="AB27" s="173">
        <v>1198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32889074</v>
      </c>
      <c r="AH27" s="58">
        <f t="shared" si="9"/>
        <v>1316</v>
      </c>
      <c r="AI27" s="59">
        <f t="shared" si="8"/>
        <v>237.2025955299207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7250697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135</v>
      </c>
      <c r="P28" s="52">
        <v>128</v>
      </c>
      <c r="Q28" s="52">
        <v>16380369</v>
      </c>
      <c r="R28" s="53">
        <f t="shared" si="5"/>
        <v>5462</v>
      </c>
      <c r="S28" s="54">
        <f t="shared" si="6"/>
        <v>131.08799999999999</v>
      </c>
      <c r="T28" s="54">
        <f t="shared" si="7"/>
        <v>5.4619999999999997</v>
      </c>
      <c r="U28" s="55">
        <v>4.3</v>
      </c>
      <c r="V28" s="55">
        <f t="shared" si="0"/>
        <v>4.3</v>
      </c>
      <c r="W28" s="174" t="s">
        <v>147</v>
      </c>
      <c r="X28" s="173">
        <v>0</v>
      </c>
      <c r="Y28" s="173">
        <v>980</v>
      </c>
      <c r="Z28" s="173">
        <v>1174</v>
      </c>
      <c r="AA28" s="173">
        <v>1185</v>
      </c>
      <c r="AB28" s="173">
        <v>1180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32890328</v>
      </c>
      <c r="AH28" s="58">
        <f t="shared" si="9"/>
        <v>1254</v>
      </c>
      <c r="AI28" s="59">
        <f t="shared" si="8"/>
        <v>229.58623214939584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7250697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5</v>
      </c>
      <c r="E29" s="47">
        <f t="shared" si="2"/>
        <v>3.5211267605633805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131</v>
      </c>
      <c r="P29" s="52">
        <v>128</v>
      </c>
      <c r="Q29" s="52">
        <v>16385802</v>
      </c>
      <c r="R29" s="53">
        <f t="shared" si="5"/>
        <v>5433</v>
      </c>
      <c r="S29" s="54">
        <f t="shared" si="6"/>
        <v>130.392</v>
      </c>
      <c r="T29" s="54">
        <f t="shared" si="7"/>
        <v>5.4329999999999998</v>
      </c>
      <c r="U29" s="55">
        <v>4.2</v>
      </c>
      <c r="V29" s="55">
        <f t="shared" si="0"/>
        <v>4.2</v>
      </c>
      <c r="W29" s="174" t="s">
        <v>147</v>
      </c>
      <c r="X29" s="173">
        <v>0</v>
      </c>
      <c r="Y29" s="173">
        <v>983</v>
      </c>
      <c r="Z29" s="173">
        <v>1155</v>
      </c>
      <c r="AA29" s="173">
        <v>1185</v>
      </c>
      <c r="AB29" s="173">
        <v>1159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32891580</v>
      </c>
      <c r="AH29" s="58">
        <f t="shared" si="9"/>
        <v>1252</v>
      </c>
      <c r="AI29" s="59">
        <f t="shared" si="8"/>
        <v>230.44358549604272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7250697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6</v>
      </c>
      <c r="E30" s="47">
        <f t="shared" si="2"/>
        <v>4.2253521126760569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128</v>
      </c>
      <c r="P30" s="52">
        <v>125</v>
      </c>
      <c r="Q30" s="52">
        <v>16391163</v>
      </c>
      <c r="R30" s="53">
        <f t="shared" si="5"/>
        <v>5361</v>
      </c>
      <c r="S30" s="54">
        <f t="shared" si="6"/>
        <v>128.66399999999999</v>
      </c>
      <c r="T30" s="54">
        <f t="shared" si="7"/>
        <v>5.3609999999999998</v>
      </c>
      <c r="U30" s="55">
        <v>4.0999999999999996</v>
      </c>
      <c r="V30" s="55">
        <f t="shared" si="0"/>
        <v>4.0999999999999996</v>
      </c>
      <c r="W30" s="174" t="s">
        <v>147</v>
      </c>
      <c r="X30" s="173">
        <v>0</v>
      </c>
      <c r="Y30" s="173">
        <v>884</v>
      </c>
      <c r="Z30" s="173">
        <v>1136</v>
      </c>
      <c r="AA30" s="173">
        <v>1185</v>
      </c>
      <c r="AB30" s="173">
        <v>1139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32892782</v>
      </c>
      <c r="AH30" s="58">
        <f t="shared" si="9"/>
        <v>1202</v>
      </c>
      <c r="AI30" s="59">
        <f t="shared" si="8"/>
        <v>224.21190076478271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7250697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>D31/1.42</f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114</v>
      </c>
      <c r="P31" s="52">
        <v>122</v>
      </c>
      <c r="Q31" s="52">
        <v>16396329</v>
      </c>
      <c r="R31" s="53">
        <f t="shared" si="5"/>
        <v>5166</v>
      </c>
      <c r="S31" s="54">
        <f t="shared" si="6"/>
        <v>123.98399999999999</v>
      </c>
      <c r="T31" s="54">
        <f t="shared" si="7"/>
        <v>5.1660000000000004</v>
      </c>
      <c r="U31" s="55">
        <v>3.5</v>
      </c>
      <c r="V31" s="55">
        <f t="shared" si="0"/>
        <v>3.5</v>
      </c>
      <c r="W31" s="174" t="s">
        <v>149</v>
      </c>
      <c r="X31" s="173">
        <v>0</v>
      </c>
      <c r="Y31" s="173">
        <v>1035</v>
      </c>
      <c r="Z31" s="173">
        <v>0</v>
      </c>
      <c r="AA31" s="173">
        <v>0</v>
      </c>
      <c r="AB31" s="173">
        <v>1151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32893834</v>
      </c>
      <c r="AH31" s="58">
        <f t="shared" si="9"/>
        <v>1052</v>
      </c>
      <c r="AI31" s="59">
        <f t="shared" si="8"/>
        <v>203.63917924893533</v>
      </c>
      <c r="AJ31" s="170">
        <v>0</v>
      </c>
      <c r="AK31" s="170">
        <v>1</v>
      </c>
      <c r="AL31" s="170">
        <v>0</v>
      </c>
      <c r="AM31" s="170">
        <v>1</v>
      </c>
      <c r="AN31" s="170">
        <v>1</v>
      </c>
      <c r="AO31" s="170">
        <v>0</v>
      </c>
      <c r="AP31" s="173">
        <v>7250697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14</v>
      </c>
      <c r="E32" s="47">
        <f t="shared" si="2"/>
        <v>9.8591549295774659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108</v>
      </c>
      <c r="P32" s="52">
        <v>119</v>
      </c>
      <c r="Q32" s="52">
        <v>16401495</v>
      </c>
      <c r="R32" s="53">
        <f>Q32-Q31</f>
        <v>5166</v>
      </c>
      <c r="S32" s="54">
        <f t="shared" si="6"/>
        <v>123.98399999999999</v>
      </c>
      <c r="T32" s="54">
        <f t="shared" si="7"/>
        <v>5.1660000000000004</v>
      </c>
      <c r="U32" s="55">
        <v>2.7</v>
      </c>
      <c r="V32" s="55">
        <f t="shared" si="0"/>
        <v>2.7</v>
      </c>
      <c r="W32" s="174" t="s">
        <v>149</v>
      </c>
      <c r="X32" s="173">
        <v>0</v>
      </c>
      <c r="Y32" s="173">
        <v>1057</v>
      </c>
      <c r="Z32" s="173">
        <v>1126</v>
      </c>
      <c r="AA32" s="173">
        <v>0</v>
      </c>
      <c r="AB32" s="173">
        <v>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32894838</v>
      </c>
      <c r="AH32" s="58">
        <f t="shared" si="9"/>
        <v>1004</v>
      </c>
      <c r="AI32" s="59">
        <f t="shared" si="8"/>
        <v>194.3476577622919</v>
      </c>
      <c r="AJ32" s="170">
        <v>0</v>
      </c>
      <c r="AK32" s="170">
        <v>1</v>
      </c>
      <c r="AL32" s="170">
        <v>1</v>
      </c>
      <c r="AM32" s="170">
        <v>1</v>
      </c>
      <c r="AN32" s="170">
        <v>0</v>
      </c>
      <c r="AO32" s="170">
        <v>0</v>
      </c>
      <c r="AP32" s="173">
        <v>7250697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8</v>
      </c>
      <c r="E33" s="47">
        <f t="shared" si="2"/>
        <v>5.6338028169014089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117</v>
      </c>
      <c r="P33" s="52">
        <v>100</v>
      </c>
      <c r="Q33" s="52">
        <v>16405838</v>
      </c>
      <c r="R33" s="53">
        <f t="shared" si="5"/>
        <v>4343</v>
      </c>
      <c r="S33" s="54">
        <f t="shared" si="6"/>
        <v>104.232</v>
      </c>
      <c r="T33" s="54">
        <f t="shared" si="7"/>
        <v>4.343</v>
      </c>
      <c r="U33" s="55">
        <v>3.1</v>
      </c>
      <c r="V33" s="55">
        <f t="shared" si="0"/>
        <v>3.1</v>
      </c>
      <c r="W33" s="174" t="s">
        <v>130</v>
      </c>
      <c r="X33" s="173">
        <v>0</v>
      </c>
      <c r="Y33" s="173">
        <v>0</v>
      </c>
      <c r="Z33" s="173">
        <v>1096</v>
      </c>
      <c r="AA33" s="173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32895620</v>
      </c>
      <c r="AH33" s="58">
        <f t="shared" si="9"/>
        <v>782</v>
      </c>
      <c r="AI33" s="59">
        <f t="shared" si="8"/>
        <v>180.05986645176145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</v>
      </c>
      <c r="AP33" s="173">
        <v>7251163</v>
      </c>
      <c r="AQ33" s="173">
        <f t="shared" si="1"/>
        <v>466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11</v>
      </c>
      <c r="E34" s="47">
        <f t="shared" si="2"/>
        <v>7.746478873239437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120</v>
      </c>
      <c r="P34" s="52">
        <v>91</v>
      </c>
      <c r="Q34" s="52">
        <v>16409884</v>
      </c>
      <c r="R34" s="53">
        <f t="shared" si="5"/>
        <v>4046</v>
      </c>
      <c r="S34" s="54">
        <f t="shared" si="6"/>
        <v>97.103999999999999</v>
      </c>
      <c r="T34" s="54">
        <f t="shared" si="7"/>
        <v>4.0460000000000003</v>
      </c>
      <c r="U34" s="55">
        <v>4.0999999999999996</v>
      </c>
      <c r="V34" s="55">
        <f t="shared" si="0"/>
        <v>4.0999999999999996</v>
      </c>
      <c r="W34" s="174" t="s">
        <v>130</v>
      </c>
      <c r="X34" s="173">
        <v>0</v>
      </c>
      <c r="Y34" s="173">
        <v>0</v>
      </c>
      <c r="Z34" s="173">
        <v>1025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32896312</v>
      </c>
      <c r="AH34" s="58">
        <f t="shared" si="9"/>
        <v>692</v>
      </c>
      <c r="AI34" s="59">
        <f t="shared" si="8"/>
        <v>171.03311913000493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</v>
      </c>
      <c r="AP34" s="173">
        <v>7252087</v>
      </c>
      <c r="AQ34" s="173">
        <f t="shared" si="1"/>
        <v>924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122.08333333333333</v>
      </c>
      <c r="Q35" s="80">
        <f>Q34-Q10</f>
        <v>122581</v>
      </c>
      <c r="R35" s="81">
        <f>SUM(R11:R34)</f>
        <v>122581</v>
      </c>
      <c r="S35" s="82">
        <f>AVERAGE(S11:S34)</f>
        <v>122.58099999999996</v>
      </c>
      <c r="T35" s="82">
        <f>SUM(T11:T34)</f>
        <v>122.581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25750</v>
      </c>
      <c r="AH35" s="88">
        <f>SUM(AH11:AH34)</f>
        <v>25750</v>
      </c>
      <c r="AI35" s="89">
        <f>$AH$35/$T35</f>
        <v>210.0651813902644</v>
      </c>
      <c r="AJ35" s="86"/>
      <c r="AK35" s="90"/>
      <c r="AL35" s="90"/>
      <c r="AM35" s="90"/>
      <c r="AN35" s="91"/>
      <c r="AO35" s="92"/>
      <c r="AP35" s="93">
        <f>AP34-AP10</f>
        <v>5641</v>
      </c>
      <c r="AQ35" s="94">
        <f>SUM(AQ11:AQ34)</f>
        <v>5641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102"/>
      <c r="AW38" s="102"/>
      <c r="AY38" s="112"/>
    </row>
    <row r="39" spans="2:51" x14ac:dyDescent="0.25">
      <c r="B39" s="159" t="s">
        <v>129</v>
      </c>
      <c r="C39" s="175"/>
      <c r="D39" s="175"/>
      <c r="E39" s="175"/>
      <c r="F39" s="175"/>
      <c r="G39" s="175"/>
      <c r="H39" s="17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102"/>
      <c r="AW39" s="102"/>
      <c r="AY39" s="112"/>
    </row>
    <row r="40" spans="2:51" x14ac:dyDescent="0.25">
      <c r="B40" s="177" t="s">
        <v>135</v>
      </c>
      <c r="C40" s="175"/>
      <c r="D40" s="175"/>
      <c r="E40" s="175"/>
      <c r="F40" s="175"/>
      <c r="G40" s="175"/>
      <c r="H40" s="17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102"/>
      <c r="AW40" s="102"/>
      <c r="AY40" s="112"/>
    </row>
    <row r="41" spans="2:51" x14ac:dyDescent="0.25">
      <c r="B41" s="151" t="s">
        <v>163</v>
      </c>
      <c r="C41" s="175"/>
      <c r="D41" s="175"/>
      <c r="E41" s="175"/>
      <c r="F41" s="175"/>
      <c r="G41" s="175"/>
      <c r="H41" s="17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1"/>
      <c r="AW41" s="1"/>
      <c r="AY41" s="112"/>
    </row>
    <row r="42" spans="2:51" x14ac:dyDescent="0.25">
      <c r="B42" s="157" t="s">
        <v>143</v>
      </c>
      <c r="C42" s="175"/>
      <c r="D42" s="175"/>
      <c r="E42" s="175"/>
      <c r="F42" s="175"/>
      <c r="G42" s="175"/>
      <c r="H42" s="17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53"/>
      <c r="AX42" s="153"/>
      <c r="AY42" s="153"/>
    </row>
    <row r="43" spans="2:51" x14ac:dyDescent="0.25">
      <c r="B43" s="177" t="s">
        <v>124</v>
      </c>
      <c r="C43" s="175"/>
      <c r="D43" s="175"/>
      <c r="E43" s="160"/>
      <c r="F43" s="160"/>
      <c r="G43" s="160"/>
      <c r="H43" s="17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53"/>
      <c r="AX43" s="153"/>
      <c r="AY43" s="153"/>
    </row>
    <row r="44" spans="2:51" x14ac:dyDescent="0.25">
      <c r="B44" s="169" t="s">
        <v>164</v>
      </c>
      <c r="C44" s="175"/>
      <c r="D44" s="175"/>
      <c r="E44" s="175"/>
      <c r="F44" s="175"/>
      <c r="G44" s="175"/>
      <c r="H44" s="17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53"/>
      <c r="AX44" s="153"/>
      <c r="AY44" s="153"/>
    </row>
    <row r="45" spans="2:51" x14ac:dyDescent="0.25">
      <c r="B45" s="177" t="s">
        <v>125</v>
      </c>
      <c r="C45" s="175"/>
      <c r="D45" s="175"/>
      <c r="E45" s="175"/>
      <c r="F45" s="175"/>
      <c r="G45" s="175"/>
      <c r="H45" s="17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53"/>
      <c r="AX45" s="153"/>
      <c r="AY45" s="153"/>
    </row>
    <row r="46" spans="2:51" x14ac:dyDescent="0.25">
      <c r="B46" s="176" t="s">
        <v>126</v>
      </c>
      <c r="C46" s="175"/>
      <c r="D46" s="175"/>
      <c r="E46" s="175"/>
      <c r="F46" s="175"/>
      <c r="G46" s="175"/>
      <c r="H46" s="17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23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53"/>
      <c r="AX46" s="153"/>
      <c r="AY46" s="153"/>
    </row>
    <row r="47" spans="2:51" x14ac:dyDescent="0.25">
      <c r="B47" s="176" t="s">
        <v>156</v>
      </c>
      <c r="C47" s="175"/>
      <c r="D47" s="175"/>
      <c r="E47" s="175"/>
      <c r="F47" s="175"/>
      <c r="G47" s="175"/>
      <c r="H47" s="17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53"/>
      <c r="AX47" s="153"/>
      <c r="AY47" s="153"/>
    </row>
    <row r="48" spans="2:51" x14ac:dyDescent="0.25">
      <c r="B48" s="177" t="s">
        <v>161</v>
      </c>
      <c r="C48" s="175"/>
      <c r="D48" s="175"/>
      <c r="E48" s="175"/>
      <c r="F48" s="175"/>
      <c r="G48" s="175"/>
      <c r="H48" s="17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53"/>
      <c r="AX48" s="153"/>
      <c r="AY48" s="153"/>
    </row>
    <row r="49" spans="2:51" x14ac:dyDescent="0.25">
      <c r="B49" s="177" t="s">
        <v>132</v>
      </c>
      <c r="C49" s="175"/>
      <c r="D49" s="175"/>
      <c r="E49" s="175"/>
      <c r="F49" s="175"/>
      <c r="G49" s="175"/>
      <c r="H49" s="17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53"/>
      <c r="AX49" s="153"/>
      <c r="AY49" s="153"/>
    </row>
    <row r="50" spans="2:51" x14ac:dyDescent="0.25">
      <c r="B50" s="169" t="s">
        <v>157</v>
      </c>
      <c r="C50" s="175"/>
      <c r="D50" s="175"/>
      <c r="E50" s="175"/>
      <c r="F50" s="175"/>
      <c r="G50" s="175"/>
      <c r="H50" s="17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53"/>
      <c r="AX50" s="153"/>
      <c r="AY50" s="153"/>
    </row>
    <row r="51" spans="2:51" x14ac:dyDescent="0.25">
      <c r="B51" s="177" t="s">
        <v>133</v>
      </c>
      <c r="C51" s="175"/>
      <c r="D51" s="175"/>
      <c r="E51" s="175"/>
      <c r="F51" s="175"/>
      <c r="G51" s="175"/>
      <c r="H51" s="17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53"/>
      <c r="AX51" s="153"/>
      <c r="AY51" s="153"/>
    </row>
    <row r="52" spans="2:51" x14ac:dyDescent="0.25">
      <c r="B52" s="177" t="s">
        <v>134</v>
      </c>
      <c r="C52" s="175"/>
      <c r="D52" s="175"/>
      <c r="E52" s="175"/>
      <c r="F52" s="175"/>
      <c r="G52" s="175"/>
      <c r="H52" s="17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53"/>
      <c r="AX52" s="153"/>
      <c r="AY52" s="153"/>
    </row>
    <row r="53" spans="2:51" x14ac:dyDescent="0.25">
      <c r="B53" s="186" t="s">
        <v>169</v>
      </c>
      <c r="C53" s="171"/>
      <c r="D53" s="171"/>
      <c r="E53" s="171"/>
      <c r="F53" s="171"/>
      <c r="G53" s="171"/>
      <c r="H53" s="171"/>
      <c r="I53" s="179"/>
      <c r="J53" s="155"/>
      <c r="K53" s="155"/>
      <c r="L53" s="155"/>
      <c r="M53" s="155"/>
      <c r="N53" s="155"/>
      <c r="O53" s="155"/>
      <c r="P53" s="155"/>
      <c r="Q53" s="155"/>
      <c r="R53" s="155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53"/>
      <c r="AX53" s="153"/>
      <c r="AY53" s="153"/>
    </row>
    <row r="54" spans="2:51" x14ac:dyDescent="0.25">
      <c r="B54" s="191" t="s">
        <v>170</v>
      </c>
      <c r="C54" s="175"/>
      <c r="D54" s="175"/>
      <c r="E54" s="175"/>
      <c r="F54" s="175"/>
      <c r="G54" s="175"/>
      <c r="H54" s="17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53"/>
      <c r="AX54" s="153"/>
      <c r="AY54" s="153"/>
    </row>
    <row r="55" spans="2:51" x14ac:dyDescent="0.25">
      <c r="B55" s="184" t="s">
        <v>165</v>
      </c>
      <c r="C55" s="175"/>
      <c r="D55" s="175"/>
      <c r="E55" s="175"/>
      <c r="F55" s="175"/>
      <c r="G55" s="175"/>
      <c r="H55" s="17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53"/>
      <c r="AX55" s="153"/>
      <c r="AY55" s="153"/>
    </row>
    <row r="56" spans="2:51" x14ac:dyDescent="0.25">
      <c r="B56" s="184" t="s">
        <v>166</v>
      </c>
      <c r="C56" s="175"/>
      <c r="D56" s="175"/>
      <c r="E56" s="175"/>
      <c r="F56" s="175"/>
      <c r="G56" s="175"/>
      <c r="H56" s="17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25"/>
      <c r="U56" s="125"/>
      <c r="V56" s="12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53"/>
      <c r="AX56" s="153"/>
      <c r="AY56" s="153"/>
    </row>
    <row r="57" spans="2:51" x14ac:dyDescent="0.25">
      <c r="B57" s="184" t="s">
        <v>171</v>
      </c>
      <c r="C57" s="175"/>
      <c r="D57" s="175"/>
      <c r="E57" s="175"/>
      <c r="F57" s="175"/>
      <c r="G57" s="175"/>
      <c r="H57" s="175"/>
      <c r="I57" s="17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53"/>
      <c r="AX57" s="153"/>
      <c r="AY57" s="153"/>
    </row>
    <row r="58" spans="2:51" x14ac:dyDescent="0.25">
      <c r="B58" s="187" t="s">
        <v>167</v>
      </c>
      <c r="C58" s="177"/>
      <c r="D58" s="175"/>
      <c r="E58" s="171"/>
      <c r="F58" s="175"/>
      <c r="G58" s="175"/>
      <c r="H58" s="175"/>
      <c r="I58" s="17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53"/>
      <c r="AX58" s="153"/>
      <c r="AY58" s="153"/>
    </row>
    <row r="59" spans="2:51" x14ac:dyDescent="0.25">
      <c r="B59" s="191" t="s">
        <v>172</v>
      </c>
      <c r="C59" s="175"/>
      <c r="D59" s="175"/>
      <c r="E59" s="175"/>
      <c r="F59" s="175"/>
      <c r="G59" s="175"/>
      <c r="H59" s="17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53"/>
      <c r="AX59" s="153"/>
      <c r="AY59" s="153"/>
    </row>
    <row r="60" spans="2:51" x14ac:dyDescent="0.25">
      <c r="B60" s="191" t="s">
        <v>173</v>
      </c>
      <c r="C60" s="175"/>
      <c r="D60" s="175"/>
      <c r="E60" s="175"/>
      <c r="F60" s="175"/>
      <c r="G60" s="175"/>
      <c r="H60" s="175"/>
      <c r="I60" s="17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25"/>
      <c r="U60" s="105"/>
      <c r="V60" s="105"/>
      <c r="W60" s="113"/>
      <c r="X60" s="113"/>
      <c r="Y60" s="113"/>
      <c r="Z60" s="168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53"/>
      <c r="AX60" s="153"/>
      <c r="AY60" s="153"/>
    </row>
    <row r="61" spans="2:51" x14ac:dyDescent="0.25">
      <c r="B61" s="188" t="s">
        <v>152</v>
      </c>
      <c r="C61" s="177"/>
      <c r="D61" s="175"/>
      <c r="E61" s="171"/>
      <c r="F61" s="175"/>
      <c r="G61" s="175"/>
      <c r="H61" s="175"/>
      <c r="I61" s="171"/>
      <c r="J61" s="155"/>
      <c r="K61" s="155"/>
      <c r="L61" s="155"/>
      <c r="M61" s="155"/>
      <c r="N61" s="155"/>
      <c r="O61" s="155"/>
      <c r="P61" s="155"/>
      <c r="Q61" s="155"/>
      <c r="R61" s="155"/>
      <c r="S61" s="168"/>
      <c r="T61" s="168"/>
      <c r="U61" s="168"/>
      <c r="V61" s="168"/>
      <c r="W61" s="168"/>
      <c r="X61" s="168"/>
      <c r="Y61" s="168"/>
      <c r="Z61" s="106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12"/>
      <c r="AW61" s="153"/>
      <c r="AX61" s="153"/>
      <c r="AY61" s="153"/>
    </row>
    <row r="62" spans="2:51" x14ac:dyDescent="0.25">
      <c r="B62" s="189" t="s">
        <v>162</v>
      </c>
      <c r="C62" s="176"/>
      <c r="D62" s="175"/>
      <c r="E62" s="171"/>
      <c r="F62" s="175"/>
      <c r="G62" s="175"/>
      <c r="H62" s="175"/>
      <c r="I62" s="171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06"/>
      <c r="X62" s="106"/>
      <c r="Y62" s="106"/>
      <c r="Z62" s="113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12"/>
      <c r="AW62" s="153"/>
      <c r="AX62" s="153"/>
      <c r="AY62" s="153"/>
    </row>
    <row r="63" spans="2:51" x14ac:dyDescent="0.25">
      <c r="B63" s="191" t="s">
        <v>127</v>
      </c>
      <c r="C63" s="177"/>
      <c r="D63" s="171"/>
      <c r="E63" s="175"/>
      <c r="F63" s="175"/>
      <c r="G63" s="175"/>
      <c r="H63" s="175"/>
      <c r="I63" s="175"/>
      <c r="J63" s="168"/>
      <c r="K63" s="168"/>
      <c r="L63" s="168"/>
      <c r="M63" s="168"/>
      <c r="N63" s="168"/>
      <c r="O63" s="168"/>
      <c r="P63" s="168"/>
      <c r="Q63" s="168"/>
      <c r="R63" s="168"/>
      <c r="S63" s="155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53"/>
      <c r="AX63" s="153"/>
      <c r="AY63" s="153"/>
    </row>
    <row r="64" spans="2:51" x14ac:dyDescent="0.25">
      <c r="B64" s="185" t="s">
        <v>168</v>
      </c>
      <c r="C64" s="177"/>
      <c r="D64" s="175"/>
      <c r="E64" s="171"/>
      <c r="F64" s="175"/>
      <c r="G64" s="171"/>
      <c r="H64" s="171"/>
      <c r="I64" s="17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53"/>
      <c r="AX64" s="153"/>
      <c r="AY64" s="153"/>
    </row>
    <row r="65" spans="1:51" x14ac:dyDescent="0.25">
      <c r="B65" s="2" t="s">
        <v>128</v>
      </c>
      <c r="C65" s="176"/>
      <c r="D65" s="175"/>
      <c r="E65" s="171"/>
      <c r="F65" s="171"/>
      <c r="G65" s="171"/>
      <c r="H65" s="171"/>
      <c r="I65" s="17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53"/>
      <c r="AX65" s="153"/>
      <c r="AY65" s="153"/>
    </row>
    <row r="66" spans="1:51" x14ac:dyDescent="0.25">
      <c r="B66" s="104"/>
      <c r="C66" s="176"/>
      <c r="D66" s="175"/>
      <c r="E66" s="175"/>
      <c r="F66" s="171"/>
      <c r="G66" s="175"/>
      <c r="H66" s="175"/>
      <c r="I66" s="17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53"/>
      <c r="AX66" s="153"/>
      <c r="AY66" s="153"/>
    </row>
    <row r="67" spans="1:51" x14ac:dyDescent="0.25">
      <c r="B67" s="104"/>
      <c r="C67" s="168"/>
      <c r="D67" s="175"/>
      <c r="E67" s="175"/>
      <c r="F67" s="175"/>
      <c r="G67" s="175"/>
      <c r="H67" s="175"/>
      <c r="I67" s="168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53"/>
      <c r="AX67" s="153"/>
      <c r="AY67" s="153"/>
    </row>
    <row r="68" spans="1:51" x14ac:dyDescent="0.25">
      <c r="B68" s="104"/>
      <c r="C68" s="177"/>
      <c r="D68" s="168"/>
      <c r="E68" s="175"/>
      <c r="F68" s="175"/>
      <c r="G68" s="175"/>
      <c r="H68" s="175"/>
      <c r="I68" s="168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53"/>
      <c r="AV68" s="112"/>
      <c r="AW68" s="153"/>
      <c r="AX68" s="153"/>
      <c r="AY68" s="153"/>
    </row>
    <row r="69" spans="1:51" x14ac:dyDescent="0.25">
      <c r="B69" s="104"/>
      <c r="C69" s="176"/>
      <c r="D69" s="168"/>
      <c r="E69" s="175"/>
      <c r="F69" s="175"/>
      <c r="G69" s="175"/>
      <c r="H69" s="175"/>
      <c r="I69" s="17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53"/>
      <c r="AV69" s="112"/>
      <c r="AW69" s="153"/>
      <c r="AX69" s="153"/>
      <c r="AY69" s="153"/>
    </row>
    <row r="70" spans="1:51" x14ac:dyDescent="0.25">
      <c r="A70" s="113"/>
      <c r="B70" s="168"/>
      <c r="C70" s="177"/>
      <c r="D70" s="175"/>
      <c r="E70" s="168"/>
      <c r="F70" s="175"/>
      <c r="G70" s="168"/>
      <c r="H70" s="168"/>
      <c r="I70" s="190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25"/>
      <c r="U70" s="105"/>
      <c r="V70" s="105"/>
      <c r="AS70" s="153"/>
      <c r="AT70" s="153"/>
      <c r="AU70" s="153"/>
      <c r="AV70" s="153"/>
      <c r="AW70" s="153"/>
      <c r="AX70" s="153"/>
      <c r="AY70" s="153"/>
    </row>
    <row r="71" spans="1:51" x14ac:dyDescent="0.25">
      <c r="A71" s="113"/>
      <c r="B71" s="168"/>
      <c r="C71" s="158"/>
      <c r="D71" s="175"/>
      <c r="E71" s="168"/>
      <c r="F71" s="168"/>
      <c r="G71" s="168"/>
      <c r="H71" s="168"/>
      <c r="I71" s="190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25"/>
      <c r="U71" s="105"/>
      <c r="V71" s="105"/>
      <c r="AS71" s="153"/>
      <c r="AT71" s="153"/>
      <c r="AU71" s="153"/>
      <c r="AV71" s="153"/>
      <c r="AW71" s="153"/>
      <c r="AX71" s="153"/>
      <c r="AY71" s="153"/>
    </row>
    <row r="72" spans="1:51" x14ac:dyDescent="0.25">
      <c r="A72" s="113"/>
      <c r="B72" s="104"/>
      <c r="C72" s="187"/>
      <c r="D72" s="190"/>
      <c r="E72" s="193"/>
      <c r="F72" s="193"/>
      <c r="G72" s="193"/>
      <c r="H72" s="193"/>
      <c r="I72" s="190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25"/>
      <c r="U72" s="105"/>
      <c r="V72" s="105"/>
      <c r="AS72" s="153"/>
      <c r="AT72" s="153"/>
      <c r="AU72" s="153"/>
      <c r="AV72" s="153"/>
      <c r="AW72" s="153"/>
      <c r="AX72" s="153"/>
      <c r="AY72" s="153"/>
    </row>
    <row r="73" spans="1:51" x14ac:dyDescent="0.2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53"/>
      <c r="AT73" s="153"/>
      <c r="AU73" s="153"/>
      <c r="AV73" s="153"/>
      <c r="AW73" s="153"/>
      <c r="AX73" s="153"/>
      <c r="AY73" s="153"/>
    </row>
    <row r="74" spans="1:51" x14ac:dyDescent="0.2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53"/>
      <c r="AT74" s="153"/>
      <c r="AU74" s="153"/>
      <c r="AV74" s="153"/>
      <c r="AW74" s="153"/>
      <c r="AX74" s="153"/>
      <c r="AY74" s="15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53"/>
      <c r="AT75" s="153"/>
      <c r="AU75" s="153"/>
      <c r="AV75" s="153"/>
      <c r="AW75" s="153"/>
      <c r="AX75" s="153"/>
      <c r="AY75" s="15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P76" s="109"/>
      <c r="R76" s="106"/>
      <c r="AS76" s="153"/>
      <c r="AT76" s="153"/>
      <c r="AU76" s="153"/>
      <c r="AV76" s="153"/>
      <c r="AW76" s="153"/>
      <c r="AX76" s="153"/>
      <c r="AY76" s="153"/>
    </row>
    <row r="77" spans="1:51" x14ac:dyDescent="0.25">
      <c r="A77" s="113"/>
      <c r="I77" s="114"/>
      <c r="J77" s="114"/>
      <c r="K77" s="114"/>
      <c r="L77" s="114"/>
      <c r="M77" s="114"/>
      <c r="N77" s="114"/>
      <c r="O77" s="115"/>
      <c r="R77" s="109"/>
      <c r="AS77" s="153"/>
      <c r="AT77" s="153"/>
      <c r="AU77" s="153"/>
      <c r="AV77" s="153"/>
      <c r="AW77" s="153"/>
      <c r="AX77" s="153"/>
      <c r="AY77" s="153"/>
    </row>
    <row r="78" spans="1:51" x14ac:dyDescent="0.25">
      <c r="O78" s="115"/>
      <c r="R78" s="109"/>
      <c r="AS78" s="153"/>
      <c r="AT78" s="153"/>
      <c r="AU78" s="153"/>
      <c r="AV78" s="153"/>
      <c r="AW78" s="153"/>
      <c r="AX78" s="153"/>
      <c r="AY78" s="153"/>
    </row>
    <row r="79" spans="1:51" x14ac:dyDescent="0.25">
      <c r="O79" s="115"/>
      <c r="R79" s="109"/>
      <c r="AS79" s="153"/>
      <c r="AT79" s="153"/>
      <c r="AU79" s="153"/>
      <c r="AV79" s="153"/>
      <c r="AW79" s="153"/>
      <c r="AX79" s="153"/>
      <c r="AY79" s="153"/>
    </row>
    <row r="80" spans="1:51" x14ac:dyDescent="0.25">
      <c r="O80" s="115"/>
      <c r="R80" s="109"/>
      <c r="AS80" s="153"/>
      <c r="AT80" s="153"/>
      <c r="AU80" s="153"/>
      <c r="AV80" s="153"/>
      <c r="AW80" s="153"/>
      <c r="AX80" s="153"/>
      <c r="AY80" s="153"/>
    </row>
    <row r="81" spans="15:51" x14ac:dyDescent="0.25">
      <c r="O81" s="115"/>
      <c r="R81" s="109"/>
      <c r="AS81" s="153"/>
      <c r="AT81" s="153"/>
      <c r="AU81" s="153"/>
      <c r="AV81" s="153"/>
      <c r="AW81" s="153"/>
      <c r="AX81" s="153"/>
      <c r="AY81" s="153"/>
    </row>
    <row r="82" spans="15:51" x14ac:dyDescent="0.25">
      <c r="O82" s="115"/>
      <c r="AS82" s="153"/>
      <c r="AT82" s="153"/>
      <c r="AU82" s="153"/>
      <c r="AV82" s="153"/>
      <c r="AW82" s="153"/>
      <c r="AX82" s="153"/>
      <c r="AY82" s="153"/>
    </row>
    <row r="83" spans="15:51" x14ac:dyDescent="0.25">
      <c r="O83" s="115"/>
      <c r="AS83" s="153"/>
      <c r="AT83" s="153"/>
      <c r="AU83" s="153"/>
      <c r="AV83" s="153"/>
      <c r="AW83" s="153"/>
      <c r="AX83" s="153"/>
      <c r="AY83" s="153"/>
    </row>
    <row r="84" spans="15:51" x14ac:dyDescent="0.25">
      <c r="O84" s="115"/>
      <c r="AS84" s="153"/>
      <c r="AT84" s="153"/>
      <c r="AU84" s="153"/>
      <c r="AV84" s="153"/>
      <c r="AW84" s="153"/>
      <c r="AX84" s="153"/>
      <c r="AY84" s="153"/>
    </row>
    <row r="85" spans="15:51" x14ac:dyDescent="0.25">
      <c r="O85" s="115"/>
      <c r="AS85" s="153"/>
      <c r="AT85" s="153"/>
      <c r="AU85" s="153"/>
      <c r="AV85" s="153"/>
      <c r="AW85" s="153"/>
      <c r="AX85" s="153"/>
      <c r="AY85" s="153"/>
    </row>
    <row r="86" spans="15:51" x14ac:dyDescent="0.25">
      <c r="O86" s="115"/>
      <c r="AS86" s="153"/>
      <c r="AT86" s="153"/>
      <c r="AU86" s="153"/>
      <c r="AV86" s="153"/>
      <c r="AW86" s="153"/>
      <c r="AX86" s="153"/>
      <c r="AY86" s="153"/>
    </row>
    <row r="87" spans="15:51" x14ac:dyDescent="0.25">
      <c r="O87" s="115"/>
      <c r="AS87" s="153"/>
      <c r="AT87" s="153"/>
      <c r="AU87" s="153"/>
      <c r="AV87" s="153"/>
      <c r="AW87" s="153"/>
      <c r="AX87" s="153"/>
      <c r="AY87" s="153"/>
    </row>
    <row r="88" spans="15:51" x14ac:dyDescent="0.25">
      <c r="O88" s="115"/>
      <c r="Q88" s="109"/>
      <c r="AS88" s="153"/>
      <c r="AT88" s="153"/>
      <c r="AU88" s="153"/>
      <c r="AV88" s="153"/>
      <c r="AW88" s="153"/>
      <c r="AX88" s="153"/>
      <c r="AY88" s="153"/>
    </row>
    <row r="89" spans="15:51" x14ac:dyDescent="0.25">
      <c r="O89" s="17"/>
      <c r="P89" s="109"/>
      <c r="Q89" s="109"/>
      <c r="AS89" s="153"/>
      <c r="AT89" s="153"/>
      <c r="AU89" s="153"/>
      <c r="AV89" s="153"/>
      <c r="AW89" s="153"/>
      <c r="AX89" s="153"/>
      <c r="AY89" s="153"/>
    </row>
    <row r="90" spans="15:51" x14ac:dyDescent="0.25">
      <c r="O90" s="17"/>
      <c r="P90" s="109"/>
      <c r="Q90" s="109"/>
      <c r="AS90" s="153"/>
      <c r="AT90" s="153"/>
      <c r="AU90" s="153"/>
      <c r="AV90" s="153"/>
      <c r="AW90" s="153"/>
      <c r="AX90" s="153"/>
      <c r="AY90" s="153"/>
    </row>
    <row r="91" spans="15:51" x14ac:dyDescent="0.25">
      <c r="O91" s="17"/>
      <c r="P91" s="109"/>
      <c r="Q91" s="109"/>
      <c r="AS91" s="153"/>
      <c r="AT91" s="153"/>
      <c r="AU91" s="153"/>
      <c r="AV91" s="153"/>
      <c r="AW91" s="153"/>
      <c r="AX91" s="153"/>
      <c r="AY91" s="153"/>
    </row>
    <row r="92" spans="15:51" x14ac:dyDescent="0.25">
      <c r="O92" s="17"/>
      <c r="P92" s="109"/>
      <c r="Q92" s="109"/>
      <c r="AS92" s="153"/>
      <c r="AT92" s="153"/>
      <c r="AU92" s="153"/>
      <c r="AV92" s="153"/>
      <c r="AW92" s="153"/>
      <c r="AX92" s="153"/>
      <c r="AY92" s="153"/>
    </row>
    <row r="93" spans="15:51" x14ac:dyDescent="0.25">
      <c r="O93" s="17"/>
      <c r="P93" s="109"/>
      <c r="Q93" s="109"/>
      <c r="AS93" s="153"/>
      <c r="AT93" s="153"/>
      <c r="AU93" s="153"/>
      <c r="AV93" s="153"/>
      <c r="AW93" s="153"/>
      <c r="AX93" s="153"/>
      <c r="AY93" s="153"/>
    </row>
    <row r="94" spans="15:51" x14ac:dyDescent="0.25">
      <c r="O94" s="17"/>
      <c r="P94" s="109"/>
      <c r="Q94" s="109"/>
      <c r="AS94" s="153"/>
      <c r="AT94" s="153"/>
      <c r="AU94" s="153"/>
      <c r="AV94" s="153"/>
      <c r="AW94" s="153"/>
      <c r="AX94" s="153"/>
      <c r="AY94" s="153"/>
    </row>
    <row r="95" spans="15:51" x14ac:dyDescent="0.25">
      <c r="O95" s="17"/>
      <c r="P95" s="109"/>
      <c r="Q95" s="109"/>
      <c r="AS95" s="153"/>
      <c r="AT95" s="153"/>
      <c r="AU95" s="153"/>
      <c r="AV95" s="153"/>
      <c r="AW95" s="153"/>
      <c r="AX95" s="153"/>
      <c r="AY95" s="153"/>
    </row>
    <row r="96" spans="15:51" x14ac:dyDescent="0.25">
      <c r="O96" s="17"/>
      <c r="P96" s="109"/>
      <c r="Q96" s="109"/>
      <c r="AS96" s="153"/>
      <c r="AT96" s="153"/>
      <c r="AU96" s="153"/>
      <c r="AV96" s="153"/>
      <c r="AW96" s="153"/>
      <c r="AX96" s="153"/>
      <c r="AY96" s="153"/>
    </row>
    <row r="97" spans="15:51" x14ac:dyDescent="0.25">
      <c r="O97" s="17"/>
      <c r="P97" s="109"/>
      <c r="Q97" s="109"/>
      <c r="AS97" s="153"/>
      <c r="AT97" s="153"/>
      <c r="AU97" s="153"/>
      <c r="AV97" s="153"/>
      <c r="AW97" s="153"/>
      <c r="AX97" s="153"/>
      <c r="AY97" s="153"/>
    </row>
    <row r="98" spans="15:51" x14ac:dyDescent="0.25">
      <c r="O98" s="17"/>
      <c r="P98" s="109"/>
      <c r="Q98" s="109"/>
      <c r="R98" s="109"/>
      <c r="S98" s="109"/>
      <c r="AS98" s="153"/>
      <c r="AT98" s="153"/>
      <c r="AU98" s="153"/>
      <c r="AV98" s="153"/>
      <c r="AW98" s="153"/>
      <c r="AX98" s="153"/>
      <c r="AY98" s="153"/>
    </row>
    <row r="99" spans="15:51" x14ac:dyDescent="0.25">
      <c r="O99" s="17"/>
      <c r="P99" s="109"/>
      <c r="Q99" s="109"/>
      <c r="R99" s="109"/>
      <c r="S99" s="109"/>
      <c r="T99" s="109"/>
      <c r="AS99" s="153"/>
      <c r="AT99" s="153"/>
      <c r="AU99" s="153"/>
      <c r="AV99" s="153"/>
      <c r="AW99" s="153"/>
      <c r="AX99" s="153"/>
      <c r="AY99" s="153"/>
    </row>
    <row r="100" spans="15:51" x14ac:dyDescent="0.25">
      <c r="O100" s="17"/>
      <c r="P100" s="109"/>
      <c r="Q100" s="109"/>
      <c r="R100" s="109"/>
      <c r="S100" s="109"/>
      <c r="T100" s="109"/>
      <c r="AS100" s="153"/>
      <c r="AT100" s="153"/>
      <c r="AU100" s="153"/>
      <c r="AV100" s="153"/>
      <c r="AW100" s="153"/>
      <c r="AX100" s="153"/>
      <c r="AY100" s="153"/>
    </row>
    <row r="101" spans="15:51" x14ac:dyDescent="0.25">
      <c r="O101" s="17"/>
      <c r="P101" s="109"/>
      <c r="T101" s="109"/>
      <c r="AS101" s="153"/>
      <c r="AT101" s="153"/>
      <c r="AU101" s="153"/>
      <c r="AV101" s="153"/>
      <c r="AW101" s="153"/>
      <c r="AX101" s="153"/>
      <c r="AY101" s="153"/>
    </row>
    <row r="102" spans="15:51" x14ac:dyDescent="0.25">
      <c r="O102" s="109"/>
      <c r="Q102" s="109"/>
      <c r="R102" s="109"/>
      <c r="S102" s="109"/>
      <c r="AS102" s="153"/>
      <c r="AT102" s="153"/>
      <c r="AU102" s="153"/>
      <c r="AV102" s="153"/>
      <c r="AW102" s="153"/>
      <c r="AX102" s="153"/>
      <c r="AY102" s="153"/>
    </row>
    <row r="103" spans="15:51" x14ac:dyDescent="0.25">
      <c r="O103" s="17"/>
      <c r="P103" s="109"/>
      <c r="Q103" s="109"/>
      <c r="R103" s="109"/>
      <c r="S103" s="109"/>
      <c r="T103" s="109"/>
      <c r="AS103" s="153"/>
      <c r="AT103" s="153"/>
      <c r="AU103" s="153"/>
      <c r="AV103" s="153"/>
      <c r="AW103" s="153"/>
      <c r="AX103" s="153"/>
      <c r="AY103" s="153"/>
    </row>
    <row r="104" spans="15:51" x14ac:dyDescent="0.25">
      <c r="O104" s="17"/>
      <c r="P104" s="109"/>
      <c r="Q104" s="109"/>
      <c r="R104" s="109"/>
      <c r="S104" s="109"/>
      <c r="T104" s="109"/>
      <c r="U104" s="109"/>
      <c r="AS104" s="153"/>
      <c r="AT104" s="153"/>
      <c r="AU104" s="153"/>
      <c r="AV104" s="153"/>
      <c r="AW104" s="153"/>
      <c r="AX104" s="153"/>
      <c r="AY104" s="153"/>
    </row>
    <row r="105" spans="15:51" x14ac:dyDescent="0.25">
      <c r="O105" s="17"/>
      <c r="P105" s="109"/>
      <c r="T105" s="109"/>
      <c r="U105" s="109"/>
      <c r="AS105" s="153"/>
      <c r="AT105" s="153"/>
      <c r="AU105" s="153"/>
      <c r="AV105" s="153"/>
      <c r="AW105" s="153"/>
      <c r="AX105" s="153"/>
      <c r="AY105" s="153"/>
    </row>
    <row r="117" spans="45:51" x14ac:dyDescent="0.25">
      <c r="AS117" s="153"/>
      <c r="AT117" s="153"/>
      <c r="AU117" s="153"/>
      <c r="AV117" s="153"/>
      <c r="AW117" s="153"/>
      <c r="AX117" s="153"/>
      <c r="AY117" s="153"/>
    </row>
  </sheetData>
  <protectedRanges>
    <protectedRange sqref="N61:R61 B72 B64:B69 S57:T60 T43 T55:T56 S63:T71 N64:R71 N72:T72" name="Range2_12_5_1_1"/>
    <protectedRange sqref="N10 L10 L6 D6 D8 AD8 AF8 O8:U8 AJ8:AR8 AF10 AR11:AR34 L24:N31 E23:E34 G23:G34 N12:N23 N32:N34 N11:AG11 E11:G22 O12:AG16 O17:V30 X17:AG30 O31:AG34" name="Range1_16_3_1_1"/>
    <protectedRange sqref="I66 J61:M61 J64:M71 I69:I71 I72:M7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9:H69 F70 E69" name="Range2_2_2_9_2_1_1"/>
    <protectedRange sqref="D67 D70:D72" name="Range2_1_1_1_1_1_9_2_1_1"/>
    <protectedRange sqref="Q10" name="Range1_17_1_1_1"/>
    <protectedRange sqref="AG10" name="Range1_18_1_1_1"/>
    <protectedRange sqref="C68 C70" name="Range2_4_1_1_1"/>
    <protectedRange sqref="AS16:AS34" name="Range1_1_1_1"/>
    <protectedRange sqref="P3:U5" name="Range1_16_1_1_1_1"/>
    <protectedRange sqref="C69 C66 C71:C72" name="Range2_1_3_1_1"/>
    <protectedRange sqref="H11:H34" name="Range1_1_1_1_1_1_1"/>
    <protectedRange sqref="B70:B71 J62:R63 D68:D69 I67:I68 Z60:Z61 S61:Y62 AA61:AU62 E70:E71 G70:H71 F71 E72:H72" name="Range2_2_1_10_1_1_1_2"/>
    <protectedRange sqref="C67" name="Range2_2_1_10_2_1_1_1"/>
    <protectedRange sqref="N57:R60 G66:H66 D64 F67 E66" name="Range2_12_1_6_1_1"/>
    <protectedRange sqref="I63:I65 I57:M58 G67:H68 E67:E68 F68:F69 F63 I60:M60 J59:M59" name="Range2_2_12_1_7_1_1"/>
    <protectedRange sqref="D65:D66" name="Range2_1_1_1_1_11_1_2_1_1"/>
    <protectedRange sqref="E63 G63:H63 F64" name="Range2_2_2_9_1_1_1_1"/>
    <protectedRange sqref="C65" name="Range2_1_1_2_1_1"/>
    <protectedRange sqref="C64" name="Range2_1_2_2_1_1"/>
    <protectedRange sqref="C63" name="Range2_3_2_1_1"/>
    <protectedRange sqref="E64:E65 F65:F66 G64:H65 I61:I62" name="Range2_2_1_1_1_1"/>
    <protectedRange sqref="D63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5:S56" name="Range2_12_2_1_1_1_2_1_1"/>
    <protectedRange sqref="G58:H58" name="Range2_2_12_1_3_1_2_1_1_1_2_1_1_1_1_1_1_2_1_1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I56 J55:M55" name="Range2_2_12_1_4_3_1_1_1_3_3_1_1_3_1_1_1_1_1_1"/>
    <protectedRange sqref="D58:E58" name="Range2_2_12_1_3_1_2_1_1_1_3_1_1_1_1_1_1_1_2_1_1"/>
    <protectedRange sqref="F58 G57:H57" name="Range2_2_12_1_3_3_1_1_1_2_1_1_1_1_1_1_1_1_1_1_1"/>
    <protectedRange sqref="T53:T54" name="Range2_12_5_1_1_3"/>
    <protectedRange sqref="T49:T52" name="Range2_12_5_1_1_2_2"/>
    <protectedRange sqref="S49:S53" name="Range2_12_4_1_1_1_4_2_2_2"/>
    <protectedRange sqref="Q49:R53" name="Range2_12_1_6_1_1_1_2_3_2_1_1_3"/>
    <protectedRange sqref="N49:P53" name="Range2_12_1_2_3_1_1_1_2_3_2_1_1_3"/>
    <protectedRange sqref="K49:M53" name="Range2_2_12_1_4_3_1_1_1_3_3_2_1_1_3"/>
    <protectedRange sqref="J49:J53" name="Range2_2_12_1_4_3_1_1_1_3_2_1_2_2"/>
    <protectedRange sqref="S54" name="Range2_12_2_1_1_1_2_1_1_1"/>
    <protectedRange sqref="G53:H55" name="Range2_2_12_1_3_1_2_1_1_1_2_1_1_1_1_1_1_2_1_1"/>
    <protectedRange sqref="D53:E55 D57:E57" name="Range2_2_12_1_3_1_2_1_1_1_2_1_1_1_1_3_1_1_1_1"/>
    <protectedRange sqref="F53:F55 F57" name="Range2_2_12_1_3_1_2_1_1_1_3_1_1_1_1_1_3_1_1_1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I53:I55" name="Range2_2_12_1_4_3_1_1_1_2_1_2_1_1_3_1_1_1_1_1_1"/>
    <protectedRange sqref="T48" name="Range2_12_5_1_1_2_1_1"/>
    <protectedRange sqref="T44:T45" name="Range2_12_5_1_1_3_1_1_1_1_1"/>
    <protectedRange sqref="S44:S45" name="Range2_12_5_1_1_2_3_1_1_1_1_1_1_1"/>
    <protectedRange sqref="Q44:R45" name="Range2_12_1_6_1_1_1_1_2_1_1_1_1_1_1"/>
    <protectedRange sqref="N44:P45" name="Range2_12_1_2_3_1_1_1_1_2_1_1_1_1_1_1"/>
    <protectedRange sqref="I44:M45" name="Range2_2_12_1_4_3_1_1_1_1_2_1_1_1_1_1_1"/>
    <protectedRange sqref="E44:H45 E49:H52 E56:H56" name="Range2_2_12_1_3_1_2_1_1_1_1_2_1_1_1_1_1_1"/>
    <protectedRange sqref="D44:D45 D49:D52 D56" name="Range2_2_12_1_3_1_2_1_1_1_2_1_2_3_1_1_1_1"/>
    <protectedRange sqref="T46" name="Range2_12_5_1_1_2_1_1_1_1_1_1_1"/>
    <protectedRange sqref="S46" name="Range2_12_4_1_1_1_4_2_1_1_1_1_1_1"/>
    <protectedRange sqref="Q46:R46" name="Range2_12_1_6_1_1_1_2_3_2_1_1_1_1_1_1"/>
    <protectedRange sqref="N46:P46" name="Range2_12_1_2_3_1_1_1_2_3_2_1_1_1_1_1_1"/>
    <protectedRange sqref="J46:M46" name="Range2_2_12_1_4_3_1_1_1_3_3_2_1_1_1_1_1_1"/>
    <protectedRange sqref="I46" name="Range2_2_12_1_4_3_1_1_1_2_1_2_2_1_1_1_1_1"/>
    <protectedRange sqref="G46:H46 D46:E46" name="Range2_2_12_1_3_1_2_1_1_1_2_1_3_2_1_1_1_1_1"/>
    <protectedRange sqref="F46" name="Range2_2_12_1_3_1_2_1_1_1_1_1_2_2_1_1_1_1_1"/>
    <protectedRange sqref="T47" name="Range2_12_5_1_1_6_1_1_1_1_1_1_1"/>
    <protectedRange sqref="S47" name="Range2_12_5_1_1_5_3_1_1_1_1_1_1_1"/>
    <protectedRange sqref="Q47:R47" name="Range2_12_1_6_1_1_1_2_3_2_1_1_2_1_1_1_1_1"/>
    <protectedRange sqref="N47:P47" name="Range2_12_1_2_3_1_1_1_2_3_2_1_1_2_1_1_1_1_1"/>
    <protectedRange sqref="J47:M47" name="Range2_2_12_1_4_3_1_1_1_3_3_2_1_1_2_1_1_1_1_1"/>
    <protectedRange sqref="I47" name="Range2_2_12_1_4_3_1_1_1_2_1_2_2_1_2_1_1_1_1_1"/>
    <protectedRange sqref="G47:H47 D47:E47" name="Range2_2_12_1_3_1_2_1_1_1_2_1_3_2_1_2_1_1_1_1_1"/>
    <protectedRange sqref="F47" name="Range2_2_12_1_3_1_2_1_1_1_1_1_2_2_1_2_1_1_1_1_1"/>
    <protectedRange sqref="B44:B46 B57" name="Range2_12_5_1_1_1_2_2_1_1_1_1_1_1_1_1"/>
    <protectedRange sqref="B47" name="Range2_12_5_1_1_1_3_1_1_1_1_1_1_1_1_1"/>
    <protectedRange sqref="S48" name="Range2_12_4_1_1_1_4_2_2_1_1"/>
    <protectedRange sqref="Q48:R48" name="Range2_12_1_6_1_1_1_2_3_2_1_1_1_1"/>
    <protectedRange sqref="N48:P48" name="Range2_12_1_2_3_1_1_1_2_3_2_1_1_1_1"/>
    <protectedRange sqref="K48:M48" name="Range2_2_12_1_4_3_1_1_1_3_3_2_1_1_1_1"/>
    <protectedRange sqref="J48" name="Range2_2_12_1_4_3_1_1_1_3_2_1_2_1_1"/>
    <protectedRange sqref="D48:E48" name="Range2_2_12_1_3_1_2_1_1_1_2_1_2_3_2_1_1"/>
    <protectedRange sqref="I48" name="Range2_2_12_1_4_2_1_1_1_4_1_2_1_1_1_2_1_1"/>
    <protectedRange sqref="F48:H48" name="Range2_2_12_1_3_1_1_1_1_1_4_1_2_1_2_1_2_1_1"/>
    <protectedRange sqref="I49:I52" name="Range2_2_12_1_4_2_1_1_1_4_1_2_1_1_1_2_2_1"/>
    <protectedRange sqref="W17:W30" name="Range1_16_3_1_1_1_1"/>
    <protectedRange sqref="B50" name="Range2_12_5_1_1_1_2_2_1_1_1_1_1_1_1_1_2"/>
    <protectedRange sqref="G62:H62" name="Range2_2_12_1_1_1_1_1_1"/>
    <protectedRange sqref="G61:H61" name="Range2_2_12_1_3_1_2_1_1_1_2_1_1_1_1_1_1_2_1_1_1_1_1"/>
    <protectedRange sqref="G60:H60" name="Range2_2_12_1_3_3_1_1_1_2_1_1_1_1_1_1_1_1_1_1_1_1"/>
    <protectedRange sqref="B60" name="Range2_12_5_1_1_1_2_2_1_1_1_1_1_1_1_1_2_1"/>
    <protectedRange sqref="D62" name="Range2_2_12_1_7_1_1_2"/>
    <protectedRange sqref="E62:F62" name="Range2_2_12_1_1_1_1_1_1_1"/>
    <protectedRange sqref="C62" name="Range2_1_4_2_1_1_1_1"/>
    <protectedRange sqref="D61:E61" name="Range2_2_12_1_3_1_2_1_1_1_3_1_1_1_1_1_1_1_2_1_1_1"/>
    <protectedRange sqref="F61" name="Range2_2_12_1_3_3_1_1_1_2_1_1_1_1_1_1_1_1_1_1_1_1_1"/>
    <protectedRange sqref="D60:E60" name="Range2_2_12_1_3_1_2_1_1_1_2_1_1_1_1_3_1_1_1_1_1"/>
    <protectedRange sqref="F60" name="Range2_2_12_1_3_1_2_1_1_1_3_1_1_1_1_1_3_1_1_1_1_1"/>
    <protectedRange sqref="B63" name="Range2_12_5_1_1_2_1"/>
    <protectedRange sqref="B62" name="Range2_12_5_1_1_2_1_4_1_1_1_2_1_1_1_1_1_1_1_1"/>
    <protectedRange sqref="I59" name="Range2_2_12_1_7_1_1_5_2_1_1_1_1_1_1_1_1_1_1_1"/>
    <protectedRange sqref="D59:E59" name="Range2_2_12_1_3_1_2_1_1_1_2_1_1_1_1_3_1_1_1_1_1_1"/>
    <protectedRange sqref="F59" name="Range2_2_12_1_3_1_2_1_1_1_3_1_1_1_1_1_3_1_1_1_1_1_1"/>
    <protectedRange sqref="G59:H59" name="Range2_2_12_1_3_1_2_1_1_1_2_1_3_1_1_3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78" priority="9" operator="containsText" text="N/A">
      <formula>NOT(ISERROR(SEARCH("N/A",X11)))</formula>
    </cfRule>
    <cfRule type="cellIs" dxfId="777" priority="27" operator="equal">
      <formula>0</formula>
    </cfRule>
  </conditionalFormatting>
  <conditionalFormatting sqref="X11:AE34">
    <cfRule type="cellIs" dxfId="776" priority="26" operator="greaterThanOrEqual">
      <formula>1185</formula>
    </cfRule>
  </conditionalFormatting>
  <conditionalFormatting sqref="X11:AE34">
    <cfRule type="cellIs" dxfId="775" priority="25" operator="between">
      <formula>0.1</formula>
      <formula>1184</formula>
    </cfRule>
  </conditionalFormatting>
  <conditionalFormatting sqref="X8 AJ11:AJ34 AL11:AO11 AN12:AO15 AN16:AN30 AL12:AM30 AK11:AK32 AO16:AO32 AL31:AN34">
    <cfRule type="cellIs" dxfId="774" priority="24" operator="equal">
      <formula>0</formula>
    </cfRule>
  </conditionalFormatting>
  <conditionalFormatting sqref="X8 AJ11:AJ34 AL11:AO11 AN12:AO15 AN16:AN30 AL12:AM30 AK11:AK32 AO16:AO32 AL31:AN34">
    <cfRule type="cellIs" dxfId="773" priority="23" operator="greaterThan">
      <formula>1179</formula>
    </cfRule>
  </conditionalFormatting>
  <conditionalFormatting sqref="X8 AJ11:AJ34 AL11:AO11 AN12:AO15 AN16:AN30 AL12:AM30 AK11:AK32 AO16:AO32 AL31:AN34">
    <cfRule type="cellIs" dxfId="772" priority="22" operator="greaterThan">
      <formula>99</formula>
    </cfRule>
  </conditionalFormatting>
  <conditionalFormatting sqref="X8 AJ11:AJ34 AL11:AO11 AN12:AO15 AN16:AN30 AL12:AM30 AK11:AK32 AO16:AO32 AL31:AN34">
    <cfRule type="cellIs" dxfId="771" priority="21" operator="greaterThan">
      <formula>0.99</formula>
    </cfRule>
  </conditionalFormatting>
  <conditionalFormatting sqref="AB8">
    <cfRule type="cellIs" dxfId="770" priority="20" operator="equal">
      <formula>0</formula>
    </cfRule>
  </conditionalFormatting>
  <conditionalFormatting sqref="AB8">
    <cfRule type="cellIs" dxfId="769" priority="19" operator="greaterThan">
      <formula>1179</formula>
    </cfRule>
  </conditionalFormatting>
  <conditionalFormatting sqref="AB8">
    <cfRule type="cellIs" dxfId="768" priority="18" operator="greaterThan">
      <formula>99</formula>
    </cfRule>
  </conditionalFormatting>
  <conditionalFormatting sqref="AB8">
    <cfRule type="cellIs" dxfId="767" priority="17" operator="greaterThan">
      <formula>0.99</formula>
    </cfRule>
  </conditionalFormatting>
  <conditionalFormatting sqref="AQ11:AQ34 AK33 AO33:AO34">
    <cfRule type="cellIs" dxfId="766" priority="16" operator="equal">
      <formula>0</formula>
    </cfRule>
  </conditionalFormatting>
  <conditionalFormatting sqref="AQ11:AQ34 AK33 AO33:AO34">
    <cfRule type="cellIs" dxfId="765" priority="15" operator="greaterThan">
      <formula>1179</formula>
    </cfRule>
  </conditionalFormatting>
  <conditionalFormatting sqref="AQ11:AQ34 AK33 AO33:AO34">
    <cfRule type="cellIs" dxfId="764" priority="14" operator="greaterThan">
      <formula>99</formula>
    </cfRule>
  </conditionalFormatting>
  <conditionalFormatting sqref="AQ11:AQ34 AK33 AO33:AO34">
    <cfRule type="cellIs" dxfId="763" priority="13" operator="greaterThan">
      <formula>0.99</formula>
    </cfRule>
  </conditionalFormatting>
  <conditionalFormatting sqref="AI11:AI34">
    <cfRule type="cellIs" dxfId="762" priority="12" operator="greaterThan">
      <formula>$AI$8</formula>
    </cfRule>
  </conditionalFormatting>
  <conditionalFormatting sqref="AH11:AH34">
    <cfRule type="cellIs" dxfId="761" priority="10" operator="greaterThan">
      <formula>$AH$8</formula>
    </cfRule>
    <cfRule type="cellIs" dxfId="760" priority="11" operator="greaterThan">
      <formula>$AH$8</formula>
    </cfRule>
  </conditionalFormatting>
  <conditionalFormatting sqref="AP11:AP34">
    <cfRule type="cellIs" dxfId="759" priority="8" operator="equal">
      <formula>0</formula>
    </cfRule>
  </conditionalFormatting>
  <conditionalFormatting sqref="AP11:AP34">
    <cfRule type="cellIs" dxfId="758" priority="7" operator="greaterThan">
      <formula>1179</formula>
    </cfRule>
  </conditionalFormatting>
  <conditionalFormatting sqref="AP11:AP34">
    <cfRule type="cellIs" dxfId="757" priority="6" operator="greaterThan">
      <formula>99</formula>
    </cfRule>
  </conditionalFormatting>
  <conditionalFormatting sqref="AP11:AP34">
    <cfRule type="cellIs" dxfId="756" priority="5" operator="greaterThan">
      <formula>0.99</formula>
    </cfRule>
  </conditionalFormatting>
  <conditionalFormatting sqref="AK34">
    <cfRule type="cellIs" dxfId="755" priority="4" operator="equal">
      <formula>0</formula>
    </cfRule>
  </conditionalFormatting>
  <conditionalFormatting sqref="AK34">
    <cfRule type="cellIs" dxfId="754" priority="3" operator="greaterThan">
      <formula>1179</formula>
    </cfRule>
  </conditionalFormatting>
  <conditionalFormatting sqref="AK34">
    <cfRule type="cellIs" dxfId="753" priority="2" operator="greaterThan">
      <formula>99</formula>
    </cfRule>
  </conditionalFormatting>
  <conditionalFormatting sqref="AK34">
    <cfRule type="cellIs" dxfId="752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8"/>
  <sheetViews>
    <sheetView showGridLines="0" topLeftCell="A46" zoomScaleNormal="100" workbookViewId="0">
      <selection activeCell="B60" activeCellId="3" sqref="B56 B58 B59 B60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/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42003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24410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29'!Q34</f>
        <v>19589562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29'!AG34</f>
        <v>33545910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29'!AP34</f>
        <v>7413368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13</v>
      </c>
      <c r="E11" s="47">
        <f>D11/1.42</f>
        <v>9.1549295774647899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121</v>
      </c>
      <c r="P11" s="52">
        <v>85</v>
      </c>
      <c r="Q11" s="52">
        <v>19593244</v>
      </c>
      <c r="R11" s="53">
        <f>Q11-Q10</f>
        <v>3682</v>
      </c>
      <c r="S11" s="54">
        <f>R11*24/1000</f>
        <v>88.367999999999995</v>
      </c>
      <c r="T11" s="54">
        <f>R11/1000</f>
        <v>3.6819999999999999</v>
      </c>
      <c r="U11" s="55">
        <v>6.2</v>
      </c>
      <c r="V11" s="55">
        <f t="shared" ref="V11:V34" si="0">U11</f>
        <v>6.2</v>
      </c>
      <c r="W11" s="174" t="s">
        <v>130</v>
      </c>
      <c r="X11" s="173">
        <v>0</v>
      </c>
      <c r="Y11" s="173">
        <v>0</v>
      </c>
      <c r="Z11" s="173">
        <v>968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33546538</v>
      </c>
      <c r="AH11" s="58">
        <f>IF(ISBLANK(AG11),"-",AG11-AG10)</f>
        <v>628</v>
      </c>
      <c r="AI11" s="59">
        <f>AH11/T11</f>
        <v>170.55947854426941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7414511</v>
      </c>
      <c r="AQ11" s="173">
        <f t="shared" ref="AQ11:AQ34" si="1">AP11-AP10</f>
        <v>1143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15</v>
      </c>
      <c r="E12" s="47">
        <f t="shared" ref="E12:E34" si="2">D12/1.42</f>
        <v>10.563380281690142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120</v>
      </c>
      <c r="P12" s="52">
        <v>84</v>
      </c>
      <c r="Q12" s="52">
        <v>19596838</v>
      </c>
      <c r="R12" s="53">
        <f t="shared" ref="R12:R34" si="5">Q12-Q11</f>
        <v>3594</v>
      </c>
      <c r="S12" s="54">
        <f t="shared" ref="S12:S34" si="6">R12*24/1000</f>
        <v>86.256</v>
      </c>
      <c r="T12" s="54">
        <f t="shared" ref="T12:T34" si="7">R12/1000</f>
        <v>3.5939999999999999</v>
      </c>
      <c r="U12" s="55">
        <v>7.5</v>
      </c>
      <c r="V12" s="55">
        <f t="shared" si="0"/>
        <v>7.5</v>
      </c>
      <c r="W12" s="174" t="s">
        <v>130</v>
      </c>
      <c r="X12" s="173">
        <v>0</v>
      </c>
      <c r="Y12" s="173">
        <v>0</v>
      </c>
      <c r="Z12" s="173">
        <v>935</v>
      </c>
      <c r="AA12" s="173">
        <v>0</v>
      </c>
      <c r="AB12" s="224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33547136</v>
      </c>
      <c r="AH12" s="58">
        <f>IF(ISBLANK(AG12),"-",AG12-AG11)</f>
        <v>598</v>
      </c>
      <c r="AI12" s="59">
        <f t="shared" ref="AI12:AI34" si="8">AH12/T12</f>
        <v>166.38842515303284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219">
        <v>0.4</v>
      </c>
      <c r="AP12" s="173">
        <v>7415840</v>
      </c>
      <c r="AQ12" s="173">
        <f t="shared" si="1"/>
        <v>1329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18</v>
      </c>
      <c r="E13" s="47">
        <f t="shared" si="2"/>
        <v>12.67605633802817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118</v>
      </c>
      <c r="P13" s="52">
        <v>84</v>
      </c>
      <c r="Q13" s="52">
        <v>19600344</v>
      </c>
      <c r="R13" s="53">
        <f t="shared" si="5"/>
        <v>3506</v>
      </c>
      <c r="S13" s="54">
        <f t="shared" si="6"/>
        <v>84.144000000000005</v>
      </c>
      <c r="T13" s="54">
        <f t="shared" si="7"/>
        <v>3.5059999999999998</v>
      </c>
      <c r="U13" s="55">
        <v>8.8000000000000007</v>
      </c>
      <c r="V13" s="55">
        <f t="shared" si="0"/>
        <v>8.8000000000000007</v>
      </c>
      <c r="W13" s="174" t="s">
        <v>130</v>
      </c>
      <c r="X13" s="173">
        <v>0</v>
      </c>
      <c r="Y13" s="173">
        <v>0</v>
      </c>
      <c r="Z13" s="173">
        <v>893</v>
      </c>
      <c r="AA13" s="173">
        <v>0</v>
      </c>
      <c r="AB13" s="224">
        <v>1110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33547706</v>
      </c>
      <c r="AH13" s="58">
        <f>IF(ISBLANK(AG13),"-",AG13-AG12)</f>
        <v>570</v>
      </c>
      <c r="AI13" s="59">
        <f t="shared" si="8"/>
        <v>162.57843696520251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219">
        <v>0.4</v>
      </c>
      <c r="AP13" s="173">
        <v>7417222</v>
      </c>
      <c r="AQ13" s="173">
        <f t="shared" si="1"/>
        <v>1382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28</v>
      </c>
      <c r="E14" s="47">
        <f t="shared" si="2"/>
        <v>19.718309859154932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86</v>
      </c>
      <c r="P14" s="52">
        <v>84</v>
      </c>
      <c r="Q14" s="52">
        <v>19603877</v>
      </c>
      <c r="R14" s="53">
        <f t="shared" si="5"/>
        <v>3533</v>
      </c>
      <c r="S14" s="54">
        <f t="shared" si="6"/>
        <v>84.792000000000002</v>
      </c>
      <c r="T14" s="54">
        <f t="shared" si="7"/>
        <v>3.5329999999999999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778</v>
      </c>
      <c r="AA14" s="173">
        <v>0</v>
      </c>
      <c r="AB14" s="224">
        <v>1110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33548244</v>
      </c>
      <c r="AH14" s="58">
        <f t="shared" ref="AH14:AH34" si="9">IF(ISBLANK(AG14),"-",AG14-AG13)</f>
        <v>538</v>
      </c>
      <c r="AI14" s="59">
        <f t="shared" si="8"/>
        <v>152.27851684121143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219">
        <v>0.4</v>
      </c>
      <c r="AP14" s="173">
        <v>7417714</v>
      </c>
      <c r="AQ14" s="173">
        <f t="shared" si="1"/>
        <v>492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30</v>
      </c>
      <c r="E15" s="47">
        <f t="shared" si="2"/>
        <v>21.126760563380284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90</v>
      </c>
      <c r="P15" s="52">
        <v>91</v>
      </c>
      <c r="Q15" s="52">
        <v>19607522</v>
      </c>
      <c r="R15" s="53">
        <f t="shared" si="5"/>
        <v>3645</v>
      </c>
      <c r="S15" s="54">
        <f t="shared" si="6"/>
        <v>87.48</v>
      </c>
      <c r="T15" s="54">
        <f t="shared" si="7"/>
        <v>3.645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771</v>
      </c>
      <c r="AA15" s="173">
        <v>0</v>
      </c>
      <c r="AB15" s="173">
        <v>1109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33548766</v>
      </c>
      <c r="AH15" s="58">
        <f t="shared" si="9"/>
        <v>522</v>
      </c>
      <c r="AI15" s="59">
        <f t="shared" si="8"/>
        <v>143.20987654320987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7417714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29</v>
      </c>
      <c r="E16" s="47">
        <f t="shared" si="2"/>
        <v>20.422535211267608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103</v>
      </c>
      <c r="P16" s="52">
        <v>100</v>
      </c>
      <c r="Q16" s="52">
        <v>19611573</v>
      </c>
      <c r="R16" s="53">
        <f t="shared" si="5"/>
        <v>4051</v>
      </c>
      <c r="S16" s="54">
        <f t="shared" si="6"/>
        <v>97.224000000000004</v>
      </c>
      <c r="T16" s="54">
        <f t="shared" si="7"/>
        <v>4.0510000000000002</v>
      </c>
      <c r="U16" s="217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853</v>
      </c>
      <c r="AA16" s="173">
        <v>0</v>
      </c>
      <c r="AB16" s="173">
        <v>1110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33549306</v>
      </c>
      <c r="AH16" s="58">
        <f t="shared" si="9"/>
        <v>540</v>
      </c>
      <c r="AI16" s="59">
        <f t="shared" si="8"/>
        <v>133.30041964946926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7417714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18</v>
      </c>
      <c r="E17" s="47">
        <f t="shared" si="2"/>
        <v>12.67605633802817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139</v>
      </c>
      <c r="P17" s="52">
        <v>132</v>
      </c>
      <c r="Q17" s="52">
        <v>19616936</v>
      </c>
      <c r="R17" s="53">
        <f t="shared" si="5"/>
        <v>5363</v>
      </c>
      <c r="S17" s="54">
        <f t="shared" si="6"/>
        <v>128.71199999999999</v>
      </c>
      <c r="T17" s="54">
        <f t="shared" si="7"/>
        <v>5.3630000000000004</v>
      </c>
      <c r="U17" s="217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1105</v>
      </c>
      <c r="AA17" s="173">
        <v>1185</v>
      </c>
      <c r="AB17" s="173">
        <v>1110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33550390</v>
      </c>
      <c r="AH17" s="58">
        <f t="shared" si="9"/>
        <v>1084</v>
      </c>
      <c r="AI17" s="59">
        <f t="shared" si="8"/>
        <v>202.12567592765242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7417714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13</v>
      </c>
      <c r="E18" s="47">
        <f t="shared" si="2"/>
        <v>9.1549295774647899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141</v>
      </c>
      <c r="P18" s="52">
        <v>144</v>
      </c>
      <c r="Q18" s="52">
        <v>19622657</v>
      </c>
      <c r="R18" s="53">
        <f t="shared" si="5"/>
        <v>5721</v>
      </c>
      <c r="S18" s="54">
        <f t="shared" si="6"/>
        <v>137.304</v>
      </c>
      <c r="T18" s="54">
        <f t="shared" si="7"/>
        <v>5.7210000000000001</v>
      </c>
      <c r="U18" s="55">
        <v>9.3000000000000007</v>
      </c>
      <c r="V18" s="55">
        <f t="shared" si="0"/>
        <v>9.3000000000000007</v>
      </c>
      <c r="W18" s="174" t="s">
        <v>147</v>
      </c>
      <c r="X18" s="173">
        <v>0</v>
      </c>
      <c r="Y18" s="173">
        <v>1032</v>
      </c>
      <c r="Z18" s="173">
        <v>1145</v>
      </c>
      <c r="AA18" s="224">
        <v>1185</v>
      </c>
      <c r="AB18" s="173">
        <v>1149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33551580</v>
      </c>
      <c r="AH18" s="58">
        <f t="shared" si="9"/>
        <v>1190</v>
      </c>
      <c r="AI18" s="59">
        <f t="shared" si="8"/>
        <v>208.00559342772243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224">
        <v>7417714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10</v>
      </c>
      <c r="E19" s="47">
        <f t="shared" si="2"/>
        <v>7.042253521126761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143</v>
      </c>
      <c r="P19" s="52">
        <v>148</v>
      </c>
      <c r="Q19" s="52">
        <v>19628868</v>
      </c>
      <c r="R19" s="53">
        <f t="shared" si="5"/>
        <v>6211</v>
      </c>
      <c r="S19" s="54">
        <f t="shared" si="6"/>
        <v>149.06399999999999</v>
      </c>
      <c r="T19" s="54">
        <f t="shared" si="7"/>
        <v>6.2110000000000003</v>
      </c>
      <c r="U19" s="55">
        <v>9</v>
      </c>
      <c r="V19" s="217">
        <f t="shared" si="0"/>
        <v>9</v>
      </c>
      <c r="W19" s="229" t="s">
        <v>147</v>
      </c>
      <c r="X19" s="173">
        <v>0</v>
      </c>
      <c r="Y19" s="173">
        <v>1017</v>
      </c>
      <c r="Z19" s="173">
        <v>1196</v>
      </c>
      <c r="AA19" s="224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33552870</v>
      </c>
      <c r="AH19" s="58">
        <f t="shared" si="9"/>
        <v>1290</v>
      </c>
      <c r="AI19" s="59">
        <f t="shared" si="8"/>
        <v>207.69602318467236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7417714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9</v>
      </c>
      <c r="E20" s="47">
        <f t="shared" si="2"/>
        <v>6.3380281690140849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140</v>
      </c>
      <c r="P20" s="52">
        <v>147</v>
      </c>
      <c r="Q20" s="52">
        <v>19635080</v>
      </c>
      <c r="R20" s="53">
        <f t="shared" si="5"/>
        <v>6212</v>
      </c>
      <c r="S20" s="54">
        <f t="shared" si="6"/>
        <v>149.08799999999999</v>
      </c>
      <c r="T20" s="54">
        <f t="shared" si="7"/>
        <v>6.2119999999999997</v>
      </c>
      <c r="U20" s="55">
        <v>8.5</v>
      </c>
      <c r="V20" s="217">
        <f t="shared" si="0"/>
        <v>8.5</v>
      </c>
      <c r="W20" s="229" t="s">
        <v>147</v>
      </c>
      <c r="X20" s="173">
        <v>0</v>
      </c>
      <c r="Y20" s="173">
        <v>1040</v>
      </c>
      <c r="Z20" s="224">
        <v>1196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33554242</v>
      </c>
      <c r="AH20" s="58">
        <f t="shared" si="9"/>
        <v>1372</v>
      </c>
      <c r="AI20" s="59">
        <f t="shared" si="8"/>
        <v>220.86284610431423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7417714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9</v>
      </c>
      <c r="E21" s="47">
        <f t="shared" si="2"/>
        <v>6.3380281690140849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143</v>
      </c>
      <c r="P21" s="52">
        <v>149</v>
      </c>
      <c r="Q21" s="52">
        <v>19641273</v>
      </c>
      <c r="R21" s="53">
        <f>Q21-Q20</f>
        <v>6193</v>
      </c>
      <c r="S21" s="54">
        <f t="shared" si="6"/>
        <v>148.63200000000001</v>
      </c>
      <c r="T21" s="54">
        <f t="shared" si="7"/>
        <v>6.1929999999999996</v>
      </c>
      <c r="U21" s="55">
        <v>7.9</v>
      </c>
      <c r="V21" s="217">
        <f t="shared" si="0"/>
        <v>7.9</v>
      </c>
      <c r="W21" s="229" t="s">
        <v>147</v>
      </c>
      <c r="X21" s="173">
        <v>0</v>
      </c>
      <c r="Y21" s="173">
        <v>1021</v>
      </c>
      <c r="Z21" s="224">
        <v>1196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33555616</v>
      </c>
      <c r="AH21" s="58">
        <f t="shared" si="9"/>
        <v>1374</v>
      </c>
      <c r="AI21" s="59">
        <f t="shared" si="8"/>
        <v>221.86339415469078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7417714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10</v>
      </c>
      <c r="E22" s="47">
        <f t="shared" si="2"/>
        <v>7.042253521126761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143</v>
      </c>
      <c r="P22" s="52">
        <v>148</v>
      </c>
      <c r="Q22" s="52">
        <v>19647536</v>
      </c>
      <c r="R22" s="53">
        <f t="shared" si="5"/>
        <v>6263</v>
      </c>
      <c r="S22" s="54">
        <f t="shared" si="6"/>
        <v>150.31200000000001</v>
      </c>
      <c r="T22" s="54">
        <f t="shared" si="7"/>
        <v>6.2629999999999999</v>
      </c>
      <c r="U22" s="55">
        <v>7.6</v>
      </c>
      <c r="V22" s="217">
        <f t="shared" si="0"/>
        <v>7.6</v>
      </c>
      <c r="W22" s="229" t="s">
        <v>147</v>
      </c>
      <c r="X22" s="173">
        <v>0</v>
      </c>
      <c r="Y22" s="173">
        <v>1021</v>
      </c>
      <c r="Z22" s="224">
        <v>1196</v>
      </c>
      <c r="AA22" s="224">
        <v>1185</v>
      </c>
      <c r="AB22" s="224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33557000</v>
      </c>
      <c r="AH22" s="58">
        <f t="shared" si="9"/>
        <v>1384</v>
      </c>
      <c r="AI22" s="59">
        <f t="shared" si="8"/>
        <v>220.98036084943317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7417714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9</v>
      </c>
      <c r="E23" s="47">
        <f t="shared" si="2"/>
        <v>6.3380281690140849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135</v>
      </c>
      <c r="P23" s="52">
        <v>140</v>
      </c>
      <c r="Q23" s="52">
        <v>19653488</v>
      </c>
      <c r="R23" s="53">
        <f t="shared" si="5"/>
        <v>5952</v>
      </c>
      <c r="S23" s="54">
        <f t="shared" si="6"/>
        <v>142.84800000000001</v>
      </c>
      <c r="T23" s="54">
        <f t="shared" si="7"/>
        <v>5.952</v>
      </c>
      <c r="U23" s="55">
        <v>7.2</v>
      </c>
      <c r="V23" s="55">
        <f t="shared" si="0"/>
        <v>7.2</v>
      </c>
      <c r="W23" s="229" t="s">
        <v>147</v>
      </c>
      <c r="X23" s="173">
        <v>0</v>
      </c>
      <c r="Y23" s="173">
        <v>993</v>
      </c>
      <c r="Z23" s="173">
        <v>1165</v>
      </c>
      <c r="AA23" s="224">
        <v>1185</v>
      </c>
      <c r="AB23" s="224">
        <v>1169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33558304</v>
      </c>
      <c r="AH23" s="58">
        <f t="shared" si="9"/>
        <v>1304</v>
      </c>
      <c r="AI23" s="59">
        <f t="shared" si="8"/>
        <v>219.08602150537635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7417714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8</v>
      </c>
      <c r="E24" s="47">
        <f t="shared" si="2"/>
        <v>5.6338028169014089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131</v>
      </c>
      <c r="P24" s="52">
        <v>143</v>
      </c>
      <c r="Q24" s="52">
        <v>19659178</v>
      </c>
      <c r="R24" s="53">
        <f t="shared" si="5"/>
        <v>5690</v>
      </c>
      <c r="S24" s="54">
        <f t="shared" si="6"/>
        <v>136.56</v>
      </c>
      <c r="T24" s="54">
        <f t="shared" si="7"/>
        <v>5.69</v>
      </c>
      <c r="U24" s="55">
        <v>6.9</v>
      </c>
      <c r="V24" s="55">
        <f t="shared" si="0"/>
        <v>6.9</v>
      </c>
      <c r="W24" s="229" t="s">
        <v>147</v>
      </c>
      <c r="X24" s="173">
        <v>0</v>
      </c>
      <c r="Y24" s="173">
        <v>1051</v>
      </c>
      <c r="Z24" s="224">
        <v>1165</v>
      </c>
      <c r="AA24" s="224">
        <v>1185</v>
      </c>
      <c r="AB24" s="224">
        <v>1169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33559564</v>
      </c>
      <c r="AH24" s="58">
        <f t="shared" si="9"/>
        <v>1260</v>
      </c>
      <c r="AI24" s="59">
        <f t="shared" si="8"/>
        <v>221.44112478031633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7417714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216">
        <v>8</v>
      </c>
      <c r="E25" s="47">
        <f t="shared" si="2"/>
        <v>5.6338028169014089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131</v>
      </c>
      <c r="P25" s="52">
        <v>139</v>
      </c>
      <c r="Q25" s="52">
        <v>19664993</v>
      </c>
      <c r="R25" s="53">
        <f t="shared" si="5"/>
        <v>5815</v>
      </c>
      <c r="S25" s="54">
        <f t="shared" si="6"/>
        <v>139.56</v>
      </c>
      <c r="T25" s="54">
        <f t="shared" si="7"/>
        <v>5.8150000000000004</v>
      </c>
      <c r="U25" s="55">
        <v>6.4</v>
      </c>
      <c r="V25" s="55">
        <f t="shared" si="0"/>
        <v>6.4</v>
      </c>
      <c r="W25" s="229" t="s">
        <v>147</v>
      </c>
      <c r="X25" s="173">
        <v>0</v>
      </c>
      <c r="Y25" s="173">
        <v>1031</v>
      </c>
      <c r="Z25" s="224">
        <v>1165</v>
      </c>
      <c r="AA25" s="224">
        <v>1185</v>
      </c>
      <c r="AB25" s="224">
        <v>1169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33560856</v>
      </c>
      <c r="AH25" s="58">
        <f t="shared" si="9"/>
        <v>1292</v>
      </c>
      <c r="AI25" s="59">
        <f t="shared" si="8"/>
        <v>222.18400687876181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7417714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216">
        <v>8</v>
      </c>
      <c r="E26" s="47">
        <f t="shared" si="2"/>
        <v>5.6338028169014089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130</v>
      </c>
      <c r="P26" s="52">
        <v>142</v>
      </c>
      <c r="Q26" s="52">
        <v>19670780</v>
      </c>
      <c r="R26" s="53">
        <f t="shared" si="5"/>
        <v>5787</v>
      </c>
      <c r="S26" s="54">
        <f t="shared" si="6"/>
        <v>138.88800000000001</v>
      </c>
      <c r="T26" s="54">
        <f t="shared" si="7"/>
        <v>5.7869999999999999</v>
      </c>
      <c r="U26" s="55">
        <v>5.9</v>
      </c>
      <c r="V26" s="55">
        <f t="shared" si="0"/>
        <v>5.9</v>
      </c>
      <c r="W26" s="229" t="s">
        <v>147</v>
      </c>
      <c r="X26" s="173">
        <v>0</v>
      </c>
      <c r="Y26" s="173">
        <v>1057</v>
      </c>
      <c r="Z26" s="224">
        <v>1165</v>
      </c>
      <c r="AA26" s="224">
        <v>1185</v>
      </c>
      <c r="AB26" s="224">
        <v>1169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33562156</v>
      </c>
      <c r="AH26" s="58">
        <f t="shared" si="9"/>
        <v>1300</v>
      </c>
      <c r="AI26" s="59">
        <f t="shared" si="8"/>
        <v>224.64143770520133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7417714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6</v>
      </c>
      <c r="E27" s="47">
        <f t="shared" si="2"/>
        <v>4.2253521126760569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126</v>
      </c>
      <c r="P27" s="52">
        <v>137</v>
      </c>
      <c r="Q27" s="52">
        <v>19676564</v>
      </c>
      <c r="R27" s="53">
        <f t="shared" si="5"/>
        <v>5784</v>
      </c>
      <c r="S27" s="54">
        <f t="shared" si="6"/>
        <v>138.816</v>
      </c>
      <c r="T27" s="54">
        <f t="shared" si="7"/>
        <v>5.7839999999999998</v>
      </c>
      <c r="U27" s="55">
        <v>5.4</v>
      </c>
      <c r="V27" s="55">
        <f t="shared" si="0"/>
        <v>5.4</v>
      </c>
      <c r="W27" s="229" t="s">
        <v>147</v>
      </c>
      <c r="X27" s="173">
        <v>0</v>
      </c>
      <c r="Y27" s="173">
        <v>1063</v>
      </c>
      <c r="Z27" s="173">
        <v>1175</v>
      </c>
      <c r="AA27" s="224">
        <v>1185</v>
      </c>
      <c r="AB27" s="173">
        <v>1179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33563468</v>
      </c>
      <c r="AH27" s="58">
        <f t="shared" si="9"/>
        <v>1312</v>
      </c>
      <c r="AI27" s="59">
        <f t="shared" si="8"/>
        <v>226.83264177040112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7417714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8</v>
      </c>
      <c r="E28" s="47">
        <f t="shared" si="2"/>
        <v>5.6338028169014089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126</v>
      </c>
      <c r="P28" s="52">
        <v>132</v>
      </c>
      <c r="Q28" s="52">
        <v>19682042</v>
      </c>
      <c r="R28" s="53">
        <f t="shared" si="5"/>
        <v>5478</v>
      </c>
      <c r="S28" s="54">
        <f t="shared" si="6"/>
        <v>131.47200000000001</v>
      </c>
      <c r="T28" s="54">
        <f t="shared" si="7"/>
        <v>5.4779999999999998</v>
      </c>
      <c r="U28" s="55">
        <v>5</v>
      </c>
      <c r="V28" s="55">
        <f t="shared" si="0"/>
        <v>5</v>
      </c>
      <c r="W28" s="229" t="s">
        <v>147</v>
      </c>
      <c r="X28" s="173">
        <v>0</v>
      </c>
      <c r="Y28" s="173">
        <v>1027</v>
      </c>
      <c r="Z28" s="173">
        <v>1125</v>
      </c>
      <c r="AA28" s="224">
        <v>1185</v>
      </c>
      <c r="AB28" s="173">
        <v>1128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33564696</v>
      </c>
      <c r="AH28" s="58">
        <f t="shared" si="9"/>
        <v>1228</v>
      </c>
      <c r="AI28" s="59">
        <f t="shared" si="8"/>
        <v>224.16940489229646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7417714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8</v>
      </c>
      <c r="E29" s="47">
        <f t="shared" si="2"/>
        <v>5.6338028169014089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126</v>
      </c>
      <c r="P29" s="52">
        <v>130</v>
      </c>
      <c r="Q29" s="52">
        <v>19687832</v>
      </c>
      <c r="R29" s="53">
        <f t="shared" si="5"/>
        <v>5790</v>
      </c>
      <c r="S29" s="54">
        <f t="shared" si="6"/>
        <v>138.96</v>
      </c>
      <c r="T29" s="54">
        <f t="shared" si="7"/>
        <v>5.79</v>
      </c>
      <c r="U29" s="55">
        <v>4.5999999999999996</v>
      </c>
      <c r="V29" s="55">
        <f t="shared" si="0"/>
        <v>4.5999999999999996</v>
      </c>
      <c r="W29" s="229" t="s">
        <v>147</v>
      </c>
      <c r="X29" s="173">
        <v>0</v>
      </c>
      <c r="Y29" s="173">
        <v>1004</v>
      </c>
      <c r="Z29" s="173">
        <v>1125</v>
      </c>
      <c r="AA29" s="224">
        <v>1185</v>
      </c>
      <c r="AB29" s="173">
        <v>1128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33565896</v>
      </c>
      <c r="AH29" s="58">
        <f t="shared" si="9"/>
        <v>1200</v>
      </c>
      <c r="AI29" s="59">
        <f t="shared" si="8"/>
        <v>207.25388601036269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7417714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12</v>
      </c>
      <c r="E30" s="47">
        <f t="shared" si="2"/>
        <v>8.4507042253521139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116</v>
      </c>
      <c r="P30" s="52">
        <v>128</v>
      </c>
      <c r="Q30" s="52">
        <v>19692807</v>
      </c>
      <c r="R30" s="53">
        <f t="shared" si="5"/>
        <v>4975</v>
      </c>
      <c r="S30" s="54">
        <f t="shared" si="6"/>
        <v>119.4</v>
      </c>
      <c r="T30" s="54">
        <f t="shared" si="7"/>
        <v>4.9749999999999996</v>
      </c>
      <c r="U30" s="55">
        <v>4.2</v>
      </c>
      <c r="V30" s="55">
        <f t="shared" si="0"/>
        <v>4.2</v>
      </c>
      <c r="W30" s="229" t="s">
        <v>149</v>
      </c>
      <c r="X30" s="173">
        <v>0</v>
      </c>
      <c r="Y30" s="173">
        <v>1012</v>
      </c>
      <c r="Z30" s="173">
        <v>1196</v>
      </c>
      <c r="AA30" s="173">
        <v>0</v>
      </c>
      <c r="AB30" s="173">
        <v>1198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33566940</v>
      </c>
      <c r="AH30" s="58">
        <f t="shared" si="9"/>
        <v>1044</v>
      </c>
      <c r="AI30" s="59">
        <f t="shared" si="8"/>
        <v>209.8492462311558</v>
      </c>
      <c r="AJ30" s="170">
        <v>0</v>
      </c>
      <c r="AK30" s="219">
        <v>1</v>
      </c>
      <c r="AL30" s="219">
        <v>1</v>
      </c>
      <c r="AM30" s="170">
        <v>0</v>
      </c>
      <c r="AN30" s="219">
        <v>1</v>
      </c>
      <c r="AO30" s="219">
        <v>0</v>
      </c>
      <c r="AP30" s="224">
        <v>7417714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15</v>
      </c>
      <c r="E31" s="47">
        <f t="shared" si="2"/>
        <v>10.563380281690142</v>
      </c>
      <c r="F31" s="223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114</v>
      </c>
      <c r="P31" s="52">
        <v>120</v>
      </c>
      <c r="Q31" s="52">
        <v>19697988</v>
      </c>
      <c r="R31" s="53">
        <f t="shared" si="5"/>
        <v>5181</v>
      </c>
      <c r="S31" s="54">
        <f t="shared" si="6"/>
        <v>124.34399999999999</v>
      </c>
      <c r="T31" s="54">
        <f t="shared" si="7"/>
        <v>5.181</v>
      </c>
      <c r="U31" s="55">
        <v>3.7</v>
      </c>
      <c r="V31" s="55">
        <f t="shared" si="0"/>
        <v>3.7</v>
      </c>
      <c r="W31" s="229" t="s">
        <v>149</v>
      </c>
      <c r="X31" s="173">
        <v>0</v>
      </c>
      <c r="Y31" s="173">
        <v>1035</v>
      </c>
      <c r="Z31" s="173">
        <v>1165</v>
      </c>
      <c r="AA31" s="224">
        <v>0</v>
      </c>
      <c r="AB31" s="173">
        <v>1169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33567948</v>
      </c>
      <c r="AH31" s="58">
        <f t="shared" si="9"/>
        <v>1008</v>
      </c>
      <c r="AI31" s="59">
        <f t="shared" si="8"/>
        <v>194.55703532136653</v>
      </c>
      <c r="AJ31" s="170">
        <v>0</v>
      </c>
      <c r="AK31" s="219">
        <v>1</v>
      </c>
      <c r="AL31" s="219">
        <v>1</v>
      </c>
      <c r="AM31" s="170">
        <v>0</v>
      </c>
      <c r="AN31" s="219">
        <v>1</v>
      </c>
      <c r="AO31" s="219">
        <v>0</v>
      </c>
      <c r="AP31" s="224">
        <v>7417714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16</v>
      </c>
      <c r="E32" s="47">
        <f t="shared" si="2"/>
        <v>11.267605633802818</v>
      </c>
      <c r="F32" s="223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117</v>
      </c>
      <c r="P32" s="52">
        <v>120</v>
      </c>
      <c r="Q32" s="52">
        <v>19703159</v>
      </c>
      <c r="R32" s="53">
        <f>Q32-Q31</f>
        <v>5171</v>
      </c>
      <c r="S32" s="54">
        <f t="shared" si="6"/>
        <v>124.104</v>
      </c>
      <c r="T32" s="54">
        <f t="shared" si="7"/>
        <v>5.1710000000000003</v>
      </c>
      <c r="U32" s="55">
        <v>3.1</v>
      </c>
      <c r="V32" s="55">
        <f t="shared" si="0"/>
        <v>3.1</v>
      </c>
      <c r="W32" s="229" t="s">
        <v>149</v>
      </c>
      <c r="X32" s="173">
        <v>0</v>
      </c>
      <c r="Y32" s="173">
        <v>999</v>
      </c>
      <c r="Z32" s="173">
        <v>1165</v>
      </c>
      <c r="AA32" s="173">
        <v>0</v>
      </c>
      <c r="AB32" s="173">
        <v>1170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33568924</v>
      </c>
      <c r="AH32" s="58">
        <f t="shared" si="9"/>
        <v>976</v>
      </c>
      <c r="AI32" s="59">
        <f t="shared" si="8"/>
        <v>188.74492361245407</v>
      </c>
      <c r="AJ32" s="170">
        <v>0</v>
      </c>
      <c r="AK32" s="170">
        <v>1</v>
      </c>
      <c r="AL32" s="219">
        <v>1</v>
      </c>
      <c r="AM32" s="170">
        <v>0</v>
      </c>
      <c r="AN32" s="219">
        <v>1</v>
      </c>
      <c r="AO32" s="219">
        <v>0</v>
      </c>
      <c r="AP32" s="224">
        <v>7417714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15</v>
      </c>
      <c r="E33" s="47">
        <f t="shared" si="2"/>
        <v>10.563380281690142</v>
      </c>
      <c r="F33" s="223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120</v>
      </c>
      <c r="P33" s="52">
        <v>101</v>
      </c>
      <c r="Q33" s="52">
        <v>19707645</v>
      </c>
      <c r="R33" s="53">
        <f t="shared" si="5"/>
        <v>4486</v>
      </c>
      <c r="S33" s="54">
        <f t="shared" si="6"/>
        <v>107.664</v>
      </c>
      <c r="T33" s="54">
        <f t="shared" si="7"/>
        <v>4.4859999999999998</v>
      </c>
      <c r="U33" s="55">
        <v>4.3</v>
      </c>
      <c r="V33" s="55">
        <f t="shared" si="0"/>
        <v>4.3</v>
      </c>
      <c r="W33" s="229" t="s">
        <v>130</v>
      </c>
      <c r="X33" s="173">
        <v>0</v>
      </c>
      <c r="Y33" s="173">
        <v>0</v>
      </c>
      <c r="Z33" s="173">
        <v>1129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33569657</v>
      </c>
      <c r="AH33" s="58">
        <f t="shared" si="9"/>
        <v>733</v>
      </c>
      <c r="AI33" s="59">
        <f t="shared" si="8"/>
        <v>163.39723584485066</v>
      </c>
      <c r="AJ33" s="170">
        <v>0</v>
      </c>
      <c r="AK33" s="170">
        <v>0</v>
      </c>
      <c r="AL33" s="219">
        <v>1</v>
      </c>
      <c r="AM33" s="170">
        <v>0</v>
      </c>
      <c r="AN33" s="219">
        <v>1</v>
      </c>
      <c r="AO33" s="170">
        <v>0.35</v>
      </c>
      <c r="AP33" s="173">
        <v>7418524</v>
      </c>
      <c r="AQ33" s="173">
        <f t="shared" si="1"/>
        <v>810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14</v>
      </c>
      <c r="E34" s="47">
        <f t="shared" si="2"/>
        <v>9.8591549295774659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121</v>
      </c>
      <c r="P34" s="52">
        <v>89</v>
      </c>
      <c r="Q34" s="52">
        <v>19711419</v>
      </c>
      <c r="R34" s="53">
        <f t="shared" si="5"/>
        <v>3774</v>
      </c>
      <c r="S34" s="54">
        <f t="shared" si="6"/>
        <v>90.575999999999993</v>
      </c>
      <c r="T34" s="54">
        <f t="shared" si="7"/>
        <v>3.774</v>
      </c>
      <c r="U34" s="55">
        <v>5.4</v>
      </c>
      <c r="V34" s="55">
        <f t="shared" si="0"/>
        <v>5.4</v>
      </c>
      <c r="W34" s="229" t="s">
        <v>130</v>
      </c>
      <c r="X34" s="173">
        <v>0</v>
      </c>
      <c r="Y34" s="173">
        <v>0</v>
      </c>
      <c r="Z34" s="173">
        <v>980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33570320</v>
      </c>
      <c r="AH34" s="58">
        <f t="shared" si="9"/>
        <v>663</v>
      </c>
      <c r="AI34" s="59">
        <f t="shared" si="8"/>
        <v>175.67567567567568</v>
      </c>
      <c r="AJ34" s="170">
        <v>0</v>
      </c>
      <c r="AK34" s="170">
        <v>0</v>
      </c>
      <c r="AL34" s="219">
        <v>1</v>
      </c>
      <c r="AM34" s="170">
        <v>0</v>
      </c>
      <c r="AN34" s="219">
        <v>1</v>
      </c>
      <c r="AO34" s="170">
        <v>0.35</v>
      </c>
      <c r="AP34" s="173">
        <v>7419504</v>
      </c>
      <c r="AQ34" s="173">
        <f t="shared" si="1"/>
        <v>980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121.54166666666667</v>
      </c>
      <c r="Q35" s="80">
        <f>Q34-Q10</f>
        <v>121857</v>
      </c>
      <c r="R35" s="81">
        <f>SUM(R11:R34)</f>
        <v>121857</v>
      </c>
      <c r="S35" s="82">
        <f>AVERAGE(S11:S34)</f>
        <v>121.85700000000001</v>
      </c>
      <c r="T35" s="82">
        <f>SUM(T11:T34)</f>
        <v>121.85700000000001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/>
      <c r="AH35" s="88">
        <f>SUM(AH11:AH34)</f>
        <v>24410</v>
      </c>
      <c r="AI35" s="89">
        <f>$AH$35/$T35</f>
        <v>200.31676473243226</v>
      </c>
      <c r="AJ35" s="86"/>
      <c r="AK35" s="90"/>
      <c r="AL35" s="90"/>
      <c r="AM35" s="90"/>
      <c r="AN35" s="91"/>
      <c r="AO35" s="92"/>
      <c r="AP35" s="93">
        <f>AP34-AP10</f>
        <v>6136</v>
      </c>
      <c r="AQ35" s="94">
        <f>SUM(AQ11:AQ34)</f>
        <v>6136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163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230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235" t="s">
        <v>125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232" t="s">
        <v>126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237" t="s">
        <v>265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232" t="s">
        <v>184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s="238" customFormat="1" x14ac:dyDescent="0.25">
      <c r="B48" s="232" t="s">
        <v>336</v>
      </c>
      <c r="C48" s="230"/>
      <c r="D48" s="230"/>
      <c r="E48" s="230"/>
      <c r="F48" s="230"/>
      <c r="G48" s="230"/>
      <c r="H48" s="230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4"/>
      <c r="T48" s="233"/>
      <c r="U48" s="233"/>
      <c r="V48" s="233"/>
      <c r="W48" s="226"/>
      <c r="X48" s="226"/>
      <c r="Y48" s="226"/>
      <c r="Z48" s="226"/>
      <c r="AA48" s="226"/>
      <c r="AB48" s="226"/>
      <c r="AC48" s="226"/>
      <c r="AD48" s="226"/>
      <c r="AE48" s="226"/>
      <c r="AM48" s="227"/>
      <c r="AN48" s="227"/>
      <c r="AO48" s="227"/>
      <c r="AP48" s="227"/>
      <c r="AQ48" s="227"/>
      <c r="AR48" s="227"/>
      <c r="AS48" s="228"/>
      <c r="AT48" s="222"/>
      <c r="AU48" s="222"/>
      <c r="AV48" s="225"/>
    </row>
    <row r="49" spans="2:51" s="238" customFormat="1" x14ac:dyDescent="0.25">
      <c r="B49" s="232" t="s">
        <v>337</v>
      </c>
      <c r="C49" s="230"/>
      <c r="D49" s="230"/>
      <c r="E49" s="230"/>
      <c r="F49" s="230"/>
      <c r="G49" s="230"/>
      <c r="H49" s="230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4"/>
      <c r="T49" s="233"/>
      <c r="U49" s="233"/>
      <c r="V49" s="233"/>
      <c r="W49" s="226"/>
      <c r="X49" s="226"/>
      <c r="Y49" s="226"/>
      <c r="Z49" s="226"/>
      <c r="AA49" s="226"/>
      <c r="AB49" s="226"/>
      <c r="AC49" s="226"/>
      <c r="AD49" s="226"/>
      <c r="AE49" s="226"/>
      <c r="AM49" s="227"/>
      <c r="AN49" s="227"/>
      <c r="AO49" s="227"/>
      <c r="AP49" s="227"/>
      <c r="AQ49" s="227"/>
      <c r="AR49" s="227"/>
      <c r="AS49" s="228"/>
      <c r="AT49" s="222"/>
      <c r="AU49" s="222"/>
      <c r="AV49" s="225"/>
    </row>
    <row r="50" spans="2:51" x14ac:dyDescent="0.25">
      <c r="B50" s="235" t="s">
        <v>333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235" t="s">
        <v>132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5" t="s">
        <v>133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5" t="s">
        <v>134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232" t="s">
        <v>255</v>
      </c>
      <c r="C54" s="190"/>
      <c r="D54" s="190"/>
      <c r="E54" s="190"/>
      <c r="F54" s="190"/>
      <c r="G54" s="190"/>
      <c r="H54" s="19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7" t="s">
        <v>339</v>
      </c>
      <c r="C55" s="232"/>
      <c r="D55" s="230"/>
      <c r="E55" s="230"/>
      <c r="F55" s="230"/>
      <c r="G55" s="230"/>
      <c r="H55" s="230"/>
      <c r="I55" s="230"/>
      <c r="J55" s="192"/>
      <c r="K55" s="192"/>
      <c r="L55" s="192"/>
      <c r="M55" s="192"/>
      <c r="N55" s="192"/>
      <c r="O55" s="192"/>
      <c r="P55" s="192"/>
      <c r="Q55" s="192"/>
      <c r="R55" s="192"/>
      <c r="S55" s="125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5" t="s">
        <v>152</v>
      </c>
      <c r="C56" s="232"/>
      <c r="D56" s="230"/>
      <c r="E56" s="221"/>
      <c r="F56" s="230"/>
      <c r="G56" s="230"/>
      <c r="H56" s="230"/>
      <c r="I56" s="23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3"/>
      <c r="U56" s="123"/>
      <c r="V56" s="12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237" t="s">
        <v>338</v>
      </c>
      <c r="C57" s="232"/>
      <c r="D57" s="230"/>
      <c r="E57" s="230"/>
      <c r="F57" s="230"/>
      <c r="G57" s="230"/>
      <c r="H57" s="230"/>
      <c r="I57" s="23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25"/>
      <c r="V57" s="12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91" t="s">
        <v>127</v>
      </c>
      <c r="C58" s="232"/>
      <c r="D58" s="230"/>
      <c r="E58" s="221"/>
      <c r="F58" s="230"/>
      <c r="G58" s="230"/>
      <c r="H58" s="230"/>
      <c r="I58" s="23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236" t="s">
        <v>153</v>
      </c>
      <c r="C59" s="184"/>
      <c r="D59" s="190"/>
      <c r="E59" s="171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236" t="s">
        <v>128</v>
      </c>
      <c r="C60" s="184"/>
      <c r="D60" s="190"/>
      <c r="E60" s="190"/>
      <c r="F60" s="190"/>
      <c r="G60" s="190"/>
      <c r="H60" s="19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4"/>
      <c r="D61" s="190"/>
      <c r="E61" s="171"/>
      <c r="F61" s="190"/>
      <c r="G61" s="190"/>
      <c r="H61" s="190"/>
      <c r="I61" s="190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25"/>
      <c r="U61" s="105"/>
      <c r="V61" s="105"/>
      <c r="W61" s="113"/>
      <c r="X61" s="113"/>
      <c r="Y61" s="113"/>
      <c r="Z61" s="19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4"/>
      <c r="D62" s="190"/>
      <c r="E62" s="190"/>
      <c r="F62" s="190"/>
      <c r="G62" s="190"/>
      <c r="H62" s="190"/>
      <c r="I62" s="171"/>
      <c r="J62" s="192"/>
      <c r="K62" s="192"/>
      <c r="L62" s="192"/>
      <c r="M62" s="192"/>
      <c r="N62" s="192"/>
      <c r="O62" s="192"/>
      <c r="P62" s="192"/>
      <c r="Q62" s="192"/>
      <c r="R62" s="192"/>
      <c r="S62" s="193"/>
      <c r="T62" s="193"/>
      <c r="U62" s="193"/>
      <c r="V62" s="193"/>
      <c r="W62" s="193"/>
      <c r="X62" s="193"/>
      <c r="Y62" s="193"/>
      <c r="Z62" s="106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12"/>
      <c r="AW62" s="183"/>
      <c r="AX62" s="183"/>
      <c r="AY62" s="183"/>
    </row>
    <row r="63" spans="2:51" x14ac:dyDescent="0.25">
      <c r="B63" s="185"/>
      <c r="C63" s="186"/>
      <c r="D63" s="190"/>
      <c r="E63" s="190"/>
      <c r="F63" s="190"/>
      <c r="G63" s="190"/>
      <c r="H63" s="190"/>
      <c r="I63" s="171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06"/>
      <c r="X63" s="106"/>
      <c r="Y63" s="106"/>
      <c r="Z63" s="113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12"/>
      <c r="AW63" s="183"/>
      <c r="AX63" s="183"/>
      <c r="AY63" s="183"/>
    </row>
    <row r="64" spans="2:51" x14ac:dyDescent="0.25">
      <c r="B64" s="185"/>
      <c r="C64" s="186"/>
      <c r="D64" s="171"/>
      <c r="E64" s="190"/>
      <c r="F64" s="190"/>
      <c r="G64" s="190"/>
      <c r="H64" s="190"/>
      <c r="I64" s="190"/>
      <c r="J64" s="193"/>
      <c r="K64" s="193"/>
      <c r="L64" s="193"/>
      <c r="M64" s="193"/>
      <c r="N64" s="193"/>
      <c r="O64" s="193"/>
      <c r="P64" s="193"/>
      <c r="Q64" s="193"/>
      <c r="R64" s="193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71"/>
      <c r="E65" s="190"/>
      <c r="F65" s="190"/>
      <c r="G65" s="190"/>
      <c r="H65" s="190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185"/>
      <c r="C66" s="188"/>
      <c r="D66" s="190"/>
      <c r="E66" s="171"/>
      <c r="F66" s="190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85"/>
      <c r="C67" s="184"/>
      <c r="D67" s="190"/>
      <c r="E67" s="171"/>
      <c r="F67" s="171"/>
      <c r="G67" s="171"/>
      <c r="H67" s="171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185"/>
      <c r="C68" s="184"/>
      <c r="D68" s="190"/>
      <c r="E68" s="190"/>
      <c r="F68" s="171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83"/>
      <c r="AX68" s="183"/>
      <c r="AY68" s="183"/>
    </row>
    <row r="69" spans="1:51" x14ac:dyDescent="0.25">
      <c r="B69" s="185"/>
      <c r="C69" s="193"/>
      <c r="D69" s="190"/>
      <c r="E69" s="190"/>
      <c r="F69" s="190"/>
      <c r="G69" s="190"/>
      <c r="H69" s="190"/>
      <c r="I69" s="193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B70" s="2"/>
      <c r="C70" s="188"/>
      <c r="D70" s="193"/>
      <c r="E70" s="190"/>
      <c r="F70" s="190"/>
      <c r="G70" s="190"/>
      <c r="H70" s="190"/>
      <c r="I70" s="190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25"/>
      <c r="U70" s="105"/>
      <c r="V70" s="105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83"/>
      <c r="AV70" s="112"/>
      <c r="AW70" s="183"/>
      <c r="AX70" s="183"/>
      <c r="AY70" s="183"/>
    </row>
    <row r="71" spans="1:51" x14ac:dyDescent="0.25">
      <c r="A71" s="113"/>
      <c r="B71" s="2"/>
      <c r="C71" s="184"/>
      <c r="D71" s="193"/>
      <c r="E71" s="190"/>
      <c r="F71" s="190"/>
      <c r="G71" s="190"/>
      <c r="H71" s="190"/>
      <c r="I71" s="114"/>
      <c r="J71" s="114"/>
      <c r="K71" s="114"/>
      <c r="L71" s="114"/>
      <c r="M71" s="114"/>
      <c r="N71" s="114"/>
      <c r="O71" s="115"/>
      <c r="P71" s="109"/>
      <c r="R71" s="112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04"/>
      <c r="C72" s="188"/>
      <c r="D72" s="190"/>
      <c r="E72" s="193"/>
      <c r="F72" s="190"/>
      <c r="G72" s="193"/>
      <c r="H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04"/>
      <c r="C73" s="187"/>
      <c r="D73" s="190"/>
      <c r="E73" s="193"/>
      <c r="F73" s="193"/>
      <c r="G73" s="193"/>
      <c r="H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B75" s="104"/>
      <c r="I75" s="114"/>
      <c r="J75" s="114"/>
      <c r="K75" s="114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B76" s="193"/>
      <c r="I76" s="114"/>
      <c r="J76" s="114"/>
      <c r="K76" s="114"/>
      <c r="L76" s="114"/>
      <c r="M76" s="114"/>
      <c r="N76" s="114"/>
      <c r="O76" s="115"/>
      <c r="P76" s="109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B77" s="193"/>
      <c r="I77" s="114"/>
      <c r="J77" s="114"/>
      <c r="K77" s="114"/>
      <c r="L77" s="114"/>
      <c r="M77" s="114"/>
      <c r="N77" s="114"/>
      <c r="O77" s="115"/>
      <c r="P77" s="109"/>
      <c r="R77" s="106"/>
      <c r="AS77" s="183"/>
      <c r="AT77" s="183"/>
      <c r="AU77" s="183"/>
      <c r="AV77" s="183"/>
      <c r="AW77" s="183"/>
      <c r="AX77" s="183"/>
      <c r="AY77" s="183"/>
    </row>
    <row r="78" spans="1:51" x14ac:dyDescent="0.25">
      <c r="A78" s="113"/>
      <c r="B78" s="104"/>
      <c r="I78" s="114"/>
      <c r="J78" s="114"/>
      <c r="K78" s="114"/>
      <c r="L78" s="114"/>
      <c r="M78" s="114"/>
      <c r="N78" s="114"/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R82" s="109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15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09"/>
      <c r="Q103" s="109"/>
      <c r="R103" s="109"/>
      <c r="S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Q105" s="109"/>
      <c r="R105" s="109"/>
      <c r="S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06" spans="15:51" x14ac:dyDescent="0.25">
      <c r="O106" s="17"/>
      <c r="P106" s="109"/>
      <c r="T106" s="109"/>
      <c r="U106" s="109"/>
      <c r="AS106" s="183"/>
      <c r="AT106" s="183"/>
      <c r="AU106" s="183"/>
      <c r="AV106" s="183"/>
      <c r="AW106" s="183"/>
      <c r="AX106" s="183"/>
      <c r="AY106" s="183"/>
    </row>
    <row r="118" spans="45:51" x14ac:dyDescent="0.25">
      <c r="AS118" s="183"/>
      <c r="AT118" s="183"/>
      <c r="AU118" s="183"/>
      <c r="AV118" s="183"/>
      <c r="AW118" s="183"/>
      <c r="AX118" s="183"/>
      <c r="AY118" s="183"/>
    </row>
  </sheetData>
  <protectedRanges>
    <protectedRange sqref="N62:R62 B78 S64:T70 B70:B75 S58:T61 N65:R70 T43 T56:T57" name="Range2_12_5_1_1"/>
    <protectedRange sqref="N10 L10 L6 D6 D8 AD8 AF8 O8:U8 AJ8:AR8 AF10 AR11:AR34 L24:N31 G23:G34 N12:N23 N32:N34 N11:AG11 E23:E34 E11:G22 O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6:B77 J63:R64 D70:D71 I68:I69 Z61:Z62 S62:Y63 AA62:AU63 E72:E73 G72:H73 F73" name="Range2_2_1_10_1_1_1_2"/>
    <protectedRange sqref="C69" name="Range2_2_1_10_2_1_1_1"/>
    <protectedRange sqref="N58:R61 G68:H68 D66 F69 E68" name="Range2_12_1_6_1_1"/>
    <protectedRange sqref="D61:D62 I64:I66 I60:M61 G69:H70 G62:H64 E69:E70 F70:F71 F63:F65 E62:E64 J58:M59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1:H61" name="Range2_2_12_1_1_1_1_1"/>
    <protectedRange sqref="C61" name="Range2_1_4_2_1_1_1"/>
    <protectedRange sqref="C63:C64" name="Range2_5_1_1_1"/>
    <protectedRange sqref="E66:E67 F67:F68 G66:H67 I62:I63" name="Range2_2_1_1_1_1"/>
    <protectedRange sqref="D64:D65" name="Range2_1_1_1_1_1_1_1_1"/>
    <protectedRange sqref="AS11:AS15" name="Range1_4_1_1_1_1"/>
    <protectedRange sqref="J11:J15 J26:J34" name="Range1_1_2_1_10_1_1_1_1"/>
    <protectedRange sqref="R77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50:T55" name="Range2_12_5_1_1_3"/>
    <protectedRange sqref="T46:T49" name="Range2_12_5_1_1_2_2"/>
    <protectedRange sqref="S46:S55" name="Range2_12_4_1_1_1_4_2_2_2"/>
    <protectedRange sqref="Q46:R55" name="Range2_12_1_6_1_1_1_2_3_2_1_1_3"/>
    <protectedRange sqref="N46:P55" name="Range2_12_1_2_3_1_1_1_2_3_2_1_1_3"/>
    <protectedRange sqref="K46:M55" name="Range2_2_12_1_4_3_1_1_1_3_3_2_1_1_3"/>
    <protectedRange sqref="J46:J55" name="Range2_2_12_1_4_3_1_1_1_3_2_1_2_2"/>
    <protectedRange sqref="G50:H52" name="Range2_2_12_1_3_1_2_1_1_1_2_1_1_1_1_1_1_2_1_1"/>
    <protectedRange sqref="D50:E52" name="Range2_2_12_1_3_1_2_1_1_1_2_1_1_1_1_3_1_1_1_1"/>
    <protectedRange sqref="F50:F52" name="Range2_2_12_1_3_1_2_1_1_1_3_1_1_1_1_1_3_1_1_1_1"/>
    <protectedRange sqref="I50:I52" name="Range2_2_12_1_4_3_1_1_1_2_1_2_1_1_3_1_1_1_1_1_1"/>
    <protectedRange sqref="T45" name="Range2_12_5_1_1_2_1_1"/>
    <protectedRange sqref="E46:H49" name="Range2_2_12_1_3_1_2_1_1_1_1_2_1_1_1_1_1_1"/>
    <protectedRange sqref="D46:D49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9" name="Range2_2_12_1_4_2_1_1_1_4_1_2_1_1_1_2_2_1"/>
    <protectedRange sqref="B67:B69" name="Range2_12_5_1_1_2"/>
    <protectedRange sqref="B66" name="Range2_12_5_1_1_2_1_4_1_1_1_2_1_1_1_1_1_1_1"/>
    <protectedRange sqref="F60:H60" name="Range2_2_12_1_1_1_1_1_1"/>
    <protectedRange sqref="D60:E60" name="Range2_2_12_1_7_1_1_2_1"/>
    <protectedRange sqref="C60" name="Range2_1_1_2_1_1_1"/>
    <protectedRange sqref="B64:B65" name="Range2_12_5_1_1_2_1"/>
    <protectedRange sqref="B63" name="Range2_12_5_1_1_2_1_2_1"/>
    <protectedRange sqref="I54" name="Range2_2_12_1_7_1_1_2_2"/>
    <protectedRange sqref="I53" name="Range2_2_12_1_4_3_1_1_1_3_3_1_1_3_1_1_1_1_1_1_2"/>
    <protectedRange sqref="E53:H53" name="Range2_2_12_1_3_1_2_1_1_1_1_2_1_1_1_1_1_1_2"/>
    <protectedRange sqref="D53" name="Range2_2_12_1_3_1_2_1_1_1_2_1_2_3_1_1_1_1_1"/>
    <protectedRange sqref="G54:H54" name="Range2_2_12_1_3_1_2_1_1_1_2_1_1_1_1_1_1_2_1_1_1_1_1"/>
    <protectedRange sqref="D54:E54" name="Range2_2_12_1_3_1_2_1_1_1_2_1_1_1_1_3_1_1_1_1_1_2_1"/>
    <protectedRange sqref="F54" name="Range2_2_12_1_3_1_2_1_1_1_3_1_1_1_1_1_3_1_1_1_1_1_1_1"/>
    <protectedRange sqref="I59" name="Range2_2_12_1_7_1_1_2_2_1"/>
    <protectedRange sqref="G59:H59" name="Range2_2_12_1_3_1_2_1_1_1_2_1_1_1_1_1_1_2_1_1_1_1_1_1_1_1"/>
    <protectedRange sqref="F59" name="Range2_2_12_1_3_3_1_1_1_2_1_1_1_1_1_1_1_1_1_1_1_1_1_1_1"/>
    <protectedRange sqref="D59" name="Range2_2_12_1_7_1_1_2_1_1_1_1"/>
    <protectedRange sqref="E59" name="Range2_2_12_1_1_1_1_1_1_1_1_1_1"/>
    <protectedRange sqref="C59" name="Range2_1_4_2_1_1_1_1_1_1_1"/>
    <protectedRange sqref="B62" name="Range2_12_5_1_1_2_1_2_2"/>
    <protectedRange sqref="B61" name="Range2_12_5_1_1_2_1_4_1_1_1_2_1_1_1_1_1_1_1_1_1_2"/>
    <protectedRange sqref="B44:B46 B57 B55" name="Range2_12_5_1_1_1_2_2_1_1_1_1_1_1_1_1_1_2"/>
    <protectedRange sqref="D58 I57:I58" name="Range2_2_12_1_7_1_1_2"/>
    <protectedRange sqref="E58:H58" name="Range2_2_12_1_1_1_1_1_2"/>
    <protectedRange sqref="C58" name="Range2_1_4_2_1_1_1_1"/>
    <protectedRange sqref="F57:H57 F55:H55" name="Range2_2_12_1_1_1_1_1_1_1"/>
    <protectedRange sqref="D57:E57 D55:E55" name="Range2_2_12_1_7_1_1_2_1_1"/>
    <protectedRange sqref="C57 C55" name="Range2_1_1_2_1_1_1_1"/>
    <protectedRange sqref="I55:I56" name="Range2_2_12_1_7_1_1_2_2_1_1"/>
    <protectedRange sqref="G56:H56" name="Range2_2_12_1_3_1_2_1_1_1_2_1_1_1_1_1_1_2_1_1_1_1_1_1_1_1_1"/>
    <protectedRange sqref="F56" name="Range2_2_12_1_3_3_1_1_1_2_1_1_1_1_1_1_1_1_1_1_1_1_1_1_1_1"/>
    <protectedRange sqref="D56" name="Range2_2_12_1_7_1_1_2_1_1_1_1_1"/>
    <protectedRange sqref="E56" name="Range2_2_12_1_1_1_1_1_1_1_1_1_1_1"/>
    <protectedRange sqref="C56" name="Range2_1_4_2_1_1_1_1_1_1_1_1"/>
    <protectedRange sqref="B59" name="Range2_12_5_1_1_2_1_4_1_1_1_2_1_1_1_1_1_1_1_1_1_2_1_1"/>
    <protectedRange sqref="B60" name="Range2_12_5_1_1_2_1_2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9" priority="9" operator="containsText" text="N/A">
      <formula>NOT(ISERROR(SEARCH("N/A",X11)))</formula>
    </cfRule>
    <cfRule type="cellIs" dxfId="48" priority="27" operator="equal">
      <formula>0</formula>
    </cfRule>
  </conditionalFormatting>
  <conditionalFormatting sqref="X11:AE34">
    <cfRule type="cellIs" dxfId="47" priority="26" operator="greaterThanOrEqual">
      <formula>1185</formula>
    </cfRule>
  </conditionalFormatting>
  <conditionalFormatting sqref="X11:AE34">
    <cfRule type="cellIs" dxfId="46" priority="25" operator="between">
      <formula>0.1</formula>
      <formula>1184</formula>
    </cfRule>
  </conditionalFormatting>
  <conditionalFormatting sqref="X8 AJ11:AO11 AJ15:AL15 AJ12:AN14 AJ16:AJ34 AL16 AM15:AN16 AK32 AK17:AN22 AK23:AO23 AO12:AO22 AK24:AN31 AO24:AO32 AL32:AN34">
    <cfRule type="cellIs" dxfId="45" priority="24" operator="equal">
      <formula>0</formula>
    </cfRule>
  </conditionalFormatting>
  <conditionalFormatting sqref="X8 AJ11:AO11 AJ15:AL15 AJ12:AN14 AJ16:AJ34 AL16 AM15:AN16 AK32 AK17:AN22 AK23:AO23 AO12:AO22 AK24:AN31 AO24:AO32 AL32:AN34">
    <cfRule type="cellIs" dxfId="44" priority="23" operator="greaterThan">
      <formula>1179</formula>
    </cfRule>
  </conditionalFormatting>
  <conditionalFormatting sqref="X8 AJ11:AO11 AJ15:AL15 AJ12:AN14 AJ16:AJ34 AL16 AM15:AN16 AK32 AK17:AN22 AK23:AO23 AO12:AO22 AK24:AN31 AO24:AO32 AL32:AN34">
    <cfRule type="cellIs" dxfId="43" priority="22" operator="greaterThan">
      <formula>99</formula>
    </cfRule>
  </conditionalFormatting>
  <conditionalFormatting sqref="X8 AJ11:AO11 AJ15:AL15 AJ12:AN14 AJ16:AJ34 AL16 AM15:AN16 AK32 AK17:AN22 AK23:AO23 AO12:AO22 AK24:AN31 AO24:AO32 AL32:AN34">
    <cfRule type="cellIs" dxfId="42" priority="21" operator="greaterThan">
      <formula>0.99</formula>
    </cfRule>
  </conditionalFormatting>
  <conditionalFormatting sqref="AB8">
    <cfRule type="cellIs" dxfId="41" priority="20" operator="equal">
      <formula>0</formula>
    </cfRule>
  </conditionalFormatting>
  <conditionalFormatting sqref="AB8">
    <cfRule type="cellIs" dxfId="40" priority="19" operator="greaterThan">
      <formula>1179</formula>
    </cfRule>
  </conditionalFormatting>
  <conditionalFormatting sqref="AB8">
    <cfRule type="cellIs" dxfId="39" priority="18" operator="greaterThan">
      <formula>99</formula>
    </cfRule>
  </conditionalFormatting>
  <conditionalFormatting sqref="AB8">
    <cfRule type="cellIs" dxfId="38" priority="17" operator="greaterThan">
      <formula>0.99</formula>
    </cfRule>
  </conditionalFormatting>
  <conditionalFormatting sqref="AQ11:AQ34 AK33 AK16 AO33:AO34">
    <cfRule type="cellIs" dxfId="37" priority="16" operator="equal">
      <formula>0</formula>
    </cfRule>
  </conditionalFormatting>
  <conditionalFormatting sqref="AQ11:AQ34 AK33 AK16 AO33:AO34">
    <cfRule type="cellIs" dxfId="36" priority="15" operator="greaterThan">
      <formula>1179</formula>
    </cfRule>
  </conditionalFormatting>
  <conditionalFormatting sqref="AQ11:AQ34 AK33 AK16 AO33:AO34">
    <cfRule type="cellIs" dxfId="35" priority="14" operator="greaterThan">
      <formula>99</formula>
    </cfRule>
  </conditionalFormatting>
  <conditionalFormatting sqref="AQ11:AQ34 AK33 AK16 AO33:AO34">
    <cfRule type="cellIs" dxfId="34" priority="13" operator="greaterThan">
      <formula>0.99</formula>
    </cfRule>
  </conditionalFormatting>
  <conditionalFormatting sqref="AI11:AI34">
    <cfRule type="cellIs" dxfId="33" priority="12" operator="greaterThan">
      <formula>$AI$8</formula>
    </cfRule>
  </conditionalFormatting>
  <conditionalFormatting sqref="AH11:AH34">
    <cfRule type="cellIs" dxfId="32" priority="10" operator="greaterThan">
      <formula>$AH$8</formula>
    </cfRule>
    <cfRule type="cellIs" dxfId="31" priority="11" operator="greaterThan">
      <formula>$AH$8</formula>
    </cfRule>
  </conditionalFormatting>
  <conditionalFormatting sqref="AP11:AP34">
    <cfRule type="cellIs" dxfId="30" priority="8" operator="equal">
      <formula>0</formula>
    </cfRule>
  </conditionalFormatting>
  <conditionalFormatting sqref="AP11:AP34">
    <cfRule type="cellIs" dxfId="29" priority="7" operator="greaterThan">
      <formula>1179</formula>
    </cfRule>
  </conditionalFormatting>
  <conditionalFormatting sqref="AP11:AP34">
    <cfRule type="cellIs" dxfId="28" priority="6" operator="greaterThan">
      <formula>99</formula>
    </cfRule>
  </conditionalFormatting>
  <conditionalFormatting sqref="AP11:AP34">
    <cfRule type="cellIs" dxfId="27" priority="5" operator="greaterThan">
      <formula>0.99</formula>
    </cfRule>
  </conditionalFormatting>
  <conditionalFormatting sqref="AK34">
    <cfRule type="cellIs" dxfId="26" priority="4" operator="equal">
      <formula>0</formula>
    </cfRule>
  </conditionalFormatting>
  <conditionalFormatting sqref="AK34">
    <cfRule type="cellIs" dxfId="25" priority="3" operator="greaterThan">
      <formula>1179</formula>
    </cfRule>
  </conditionalFormatting>
  <conditionalFormatting sqref="AK34">
    <cfRule type="cellIs" dxfId="24" priority="2" operator="greaterThan">
      <formula>99</formula>
    </cfRule>
  </conditionalFormatting>
  <conditionalFormatting sqref="AK34">
    <cfRule type="cellIs" dxfId="23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6"/>
  <sheetViews>
    <sheetView showGridLines="0" tabSelected="1" topLeftCell="A16" zoomScaleNormal="100" workbookViewId="0">
      <selection activeCell="F25" sqref="F25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28515625" style="183" bestFit="1" customWidth="1"/>
    <col min="17" max="18" width="9.140625" style="183" customWidth="1"/>
    <col min="19" max="19" width="11.5703125" style="183" bestFit="1" customWidth="1"/>
    <col min="20" max="20" width="10.5703125" style="183" bestFit="1" customWidth="1"/>
    <col min="21" max="22" width="9.28515625" style="183" bestFit="1" customWidth="1"/>
    <col min="23" max="23" width="9.140625" style="183"/>
    <col min="24" max="28" width="9.28515625" style="183" bestFit="1" customWidth="1"/>
    <col min="29" max="32" width="9.140625" style="183"/>
    <col min="33" max="33" width="10.5703125" style="183" bestFit="1" customWidth="1"/>
    <col min="34" max="35" width="9.28515625" style="183" bestFit="1" customWidth="1"/>
    <col min="36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138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214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209" t="s">
        <v>10</v>
      </c>
      <c r="I7" s="210" t="s">
        <v>11</v>
      </c>
      <c r="J7" s="210" t="s">
        <v>12</v>
      </c>
      <c r="K7" s="210" t="s">
        <v>13</v>
      </c>
      <c r="L7" s="17"/>
      <c r="M7" s="17"/>
      <c r="N7" s="17"/>
      <c r="O7" s="20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210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210" t="s">
        <v>22</v>
      </c>
      <c r="AG7" s="210" t="s">
        <v>23</v>
      </c>
      <c r="AH7" s="210" t="s">
        <v>24</v>
      </c>
      <c r="AI7" s="210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210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42004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23988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210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211" t="s">
        <v>51</v>
      </c>
      <c r="V9" s="211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213" t="s">
        <v>55</v>
      </c>
      <c r="AG9" s="213" t="s">
        <v>56</v>
      </c>
      <c r="AH9" s="239" t="s">
        <v>57</v>
      </c>
      <c r="AI9" s="254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256" t="s">
        <v>66</v>
      </c>
      <c r="AR9" s="211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265"/>
      <c r="I10" s="211" t="s">
        <v>75</v>
      </c>
      <c r="J10" s="211" t="s">
        <v>75</v>
      </c>
      <c r="K10" s="211" t="s">
        <v>75</v>
      </c>
      <c r="L10" s="33" t="s">
        <v>29</v>
      </c>
      <c r="M10" s="266"/>
      <c r="N10" s="33" t="s">
        <v>29</v>
      </c>
      <c r="O10" s="257"/>
      <c r="P10" s="257"/>
      <c r="Q10" s="6">
        <f>'DEC 30'!Q34</f>
        <v>19711419</v>
      </c>
      <c r="R10" s="247"/>
      <c r="S10" s="248"/>
      <c r="T10" s="249"/>
      <c r="U10" s="211" t="s">
        <v>75</v>
      </c>
      <c r="V10" s="211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30'!AG34</f>
        <v>33570320</v>
      </c>
      <c r="AH10" s="239"/>
      <c r="AI10" s="255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5">
        <f>'DEC 30'!AP34</f>
        <v>7419504</v>
      </c>
      <c r="AQ10" s="257"/>
      <c r="AR10" s="212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15</v>
      </c>
      <c r="E11" s="47">
        <f>D11/1.42</f>
        <v>10.563380281690142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122</v>
      </c>
      <c r="P11" s="52">
        <v>85</v>
      </c>
      <c r="Q11" s="52">
        <v>19715118</v>
      </c>
      <c r="R11" s="53">
        <f>Q11-Q10</f>
        <v>3699</v>
      </c>
      <c r="S11" s="54">
        <f>R11*24/1000</f>
        <v>88.775999999999996</v>
      </c>
      <c r="T11" s="54">
        <f>R11/1000</f>
        <v>3.6989999999999998</v>
      </c>
      <c r="U11" s="55">
        <v>6.7</v>
      </c>
      <c r="V11" s="55">
        <f t="shared" ref="V11:V34" si="0">U11</f>
        <v>6.7</v>
      </c>
      <c r="W11" s="174" t="s">
        <v>130</v>
      </c>
      <c r="X11" s="173">
        <v>0</v>
      </c>
      <c r="Y11" s="173">
        <v>0</v>
      </c>
      <c r="Z11" s="173">
        <v>1019</v>
      </c>
      <c r="AA11" s="173">
        <v>0</v>
      </c>
      <c r="AB11" s="173">
        <v>1059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33570930</v>
      </c>
      <c r="AH11" s="58">
        <f>IF(ISBLANK(AG11),"-",AG11-AG10)</f>
        <v>610</v>
      </c>
      <c r="AI11" s="59">
        <f>AH11/T11</f>
        <v>164.90943498242768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0.35</v>
      </c>
      <c r="AP11" s="173">
        <v>7420602</v>
      </c>
      <c r="AQ11" s="173">
        <f t="shared" ref="AQ11:AQ34" si="1">AP11-AP10</f>
        <v>1098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17</v>
      </c>
      <c r="E12" s="47">
        <f t="shared" ref="E12:E34" si="2">D12/1.42</f>
        <v>11.971830985915494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120</v>
      </c>
      <c r="P12" s="52">
        <v>84</v>
      </c>
      <c r="Q12" s="52">
        <v>19718648</v>
      </c>
      <c r="R12" s="53">
        <f t="shared" ref="R12:R34" si="5">Q12-Q11</f>
        <v>3530</v>
      </c>
      <c r="S12" s="54">
        <f t="shared" ref="S12:S34" si="6">R12*24/1000</f>
        <v>84.72</v>
      </c>
      <c r="T12" s="54">
        <f t="shared" ref="T12:T34" si="7">R12/1000</f>
        <v>3.53</v>
      </c>
      <c r="U12" s="55">
        <v>7.5</v>
      </c>
      <c r="V12" s="55">
        <f t="shared" si="0"/>
        <v>7.5</v>
      </c>
      <c r="W12" s="174" t="s">
        <v>130</v>
      </c>
      <c r="X12" s="173">
        <v>0</v>
      </c>
      <c r="Y12" s="173">
        <v>0</v>
      </c>
      <c r="Z12" s="173">
        <v>1002</v>
      </c>
      <c r="AA12" s="173">
        <v>0</v>
      </c>
      <c r="AB12" s="173">
        <v>1060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33571489</v>
      </c>
      <c r="AH12" s="58">
        <f>IF(ISBLANK(AG12),"-",AG12-AG11)</f>
        <v>559</v>
      </c>
      <c r="AI12" s="59">
        <f t="shared" ref="AI12:AI34" si="8">AH12/T12</f>
        <v>158.35694050991503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0.35</v>
      </c>
      <c r="AP12" s="173">
        <v>7421705</v>
      </c>
      <c r="AQ12" s="173">
        <f t="shared" si="1"/>
        <v>1103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20</v>
      </c>
      <c r="E13" s="47">
        <f t="shared" si="2"/>
        <v>14.084507042253522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121</v>
      </c>
      <c r="P13" s="52">
        <v>83</v>
      </c>
      <c r="Q13" s="52">
        <v>19722240</v>
      </c>
      <c r="R13" s="53">
        <f t="shared" si="5"/>
        <v>3592</v>
      </c>
      <c r="S13" s="54">
        <f t="shared" si="6"/>
        <v>86.207999999999998</v>
      </c>
      <c r="T13" s="54">
        <f t="shared" si="7"/>
        <v>3.5920000000000001</v>
      </c>
      <c r="U13" s="55">
        <v>8.6</v>
      </c>
      <c r="V13" s="55">
        <f t="shared" si="0"/>
        <v>8.6</v>
      </c>
      <c r="W13" s="174" t="s">
        <v>130</v>
      </c>
      <c r="X13" s="173">
        <v>0</v>
      </c>
      <c r="Y13" s="173">
        <v>0</v>
      </c>
      <c r="Z13" s="173">
        <v>950</v>
      </c>
      <c r="AA13" s="173">
        <v>0</v>
      </c>
      <c r="AB13" s="173">
        <v>1059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33572034</v>
      </c>
      <c r="AH13" s="58">
        <f>IF(ISBLANK(AG13),"-",AG13-AG12)</f>
        <v>545</v>
      </c>
      <c r="AI13" s="59">
        <f t="shared" si="8"/>
        <v>151.72605790645881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0.35</v>
      </c>
      <c r="AP13" s="173">
        <v>7422805</v>
      </c>
      <c r="AQ13" s="173">
        <f t="shared" si="1"/>
        <v>1100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26</v>
      </c>
      <c r="E14" s="47">
        <f t="shared" si="2"/>
        <v>18.30985915492958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87</v>
      </c>
      <c r="P14" s="52">
        <v>84</v>
      </c>
      <c r="Q14" s="52">
        <v>19725734</v>
      </c>
      <c r="R14" s="53">
        <f t="shared" si="5"/>
        <v>3494</v>
      </c>
      <c r="S14" s="54">
        <f t="shared" si="6"/>
        <v>83.855999999999995</v>
      </c>
      <c r="T14" s="54">
        <f t="shared" si="7"/>
        <v>3.4940000000000002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820</v>
      </c>
      <c r="AA14" s="173">
        <v>0</v>
      </c>
      <c r="AB14" s="173">
        <v>1059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33572500</v>
      </c>
      <c r="AH14" s="58">
        <f t="shared" ref="AH14:AH34" si="9">IF(ISBLANK(AG14),"-",AG14-AG13)</f>
        <v>466</v>
      </c>
      <c r="AI14" s="59">
        <f t="shared" si="8"/>
        <v>133.3714939896966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0.35</v>
      </c>
      <c r="AP14" s="173">
        <v>7423491</v>
      </c>
      <c r="AQ14" s="173">
        <f t="shared" si="1"/>
        <v>686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28</v>
      </c>
      <c r="E15" s="47">
        <f t="shared" si="2"/>
        <v>19.718309859154932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90</v>
      </c>
      <c r="P15" s="52">
        <v>90</v>
      </c>
      <c r="Q15" s="52">
        <v>19729487</v>
      </c>
      <c r="R15" s="53">
        <f t="shared" si="5"/>
        <v>3753</v>
      </c>
      <c r="S15" s="54">
        <f t="shared" si="6"/>
        <v>90.072000000000003</v>
      </c>
      <c r="T15" s="54">
        <f t="shared" si="7"/>
        <v>3.7530000000000001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851</v>
      </c>
      <c r="AA15" s="173">
        <v>0</v>
      </c>
      <c r="AB15" s="173">
        <v>1009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33572952</v>
      </c>
      <c r="AH15" s="58">
        <f t="shared" si="9"/>
        <v>452</v>
      </c>
      <c r="AI15" s="59">
        <f t="shared" si="8"/>
        <v>120.43698374633627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224">
        <v>7423491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229</v>
      </c>
    </row>
    <row r="16" spans="2:51" x14ac:dyDescent="0.25">
      <c r="B16" s="45">
        <v>2.2083333333333299</v>
      </c>
      <c r="C16" s="45">
        <v>0.25</v>
      </c>
      <c r="D16" s="46">
        <v>28</v>
      </c>
      <c r="E16" s="47">
        <f t="shared" si="2"/>
        <v>19.718309859154932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100</v>
      </c>
      <c r="P16" s="52">
        <v>98</v>
      </c>
      <c r="Q16" s="52">
        <v>19733300</v>
      </c>
      <c r="R16" s="53">
        <f t="shared" si="5"/>
        <v>3813</v>
      </c>
      <c r="S16" s="54">
        <f t="shared" si="6"/>
        <v>91.512</v>
      </c>
      <c r="T16" s="54">
        <f t="shared" si="7"/>
        <v>3.8130000000000002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892</v>
      </c>
      <c r="AA16" s="173">
        <v>0</v>
      </c>
      <c r="AB16" s="173">
        <v>1009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33573444</v>
      </c>
      <c r="AH16" s="58">
        <f t="shared" si="9"/>
        <v>492</v>
      </c>
      <c r="AI16" s="59">
        <f t="shared" si="8"/>
        <v>129.03225806451613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224">
        <v>7423491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18</v>
      </c>
      <c r="E17" s="47">
        <f t="shared" si="2"/>
        <v>12.67605633802817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137</v>
      </c>
      <c r="P17" s="52">
        <v>139</v>
      </c>
      <c r="Q17" s="52">
        <v>19738505</v>
      </c>
      <c r="R17" s="53">
        <f t="shared" si="5"/>
        <v>5205</v>
      </c>
      <c r="S17" s="54">
        <f t="shared" si="6"/>
        <v>124.92</v>
      </c>
      <c r="T17" s="54">
        <f t="shared" si="7"/>
        <v>5.2050000000000001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1076</v>
      </c>
      <c r="AA17" s="173">
        <v>1185</v>
      </c>
      <c r="AB17" s="173">
        <v>1110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33574420</v>
      </c>
      <c r="AH17" s="58">
        <f t="shared" si="9"/>
        <v>976</v>
      </c>
      <c r="AI17" s="59">
        <f t="shared" si="8"/>
        <v>187.51200768491836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224">
        <v>7423491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11</v>
      </c>
      <c r="E18" s="47">
        <f t="shared" si="2"/>
        <v>7.746478873239437</v>
      </c>
      <c r="F18" s="220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147</v>
      </c>
      <c r="P18" s="52">
        <v>149</v>
      </c>
      <c r="Q18" s="52">
        <v>19744253</v>
      </c>
      <c r="R18" s="53">
        <f t="shared" si="5"/>
        <v>5748</v>
      </c>
      <c r="S18" s="54">
        <f t="shared" si="6"/>
        <v>137.952</v>
      </c>
      <c r="T18" s="54">
        <f t="shared" si="7"/>
        <v>5.7480000000000002</v>
      </c>
      <c r="U18" s="55">
        <v>9.5</v>
      </c>
      <c r="V18" s="55">
        <f t="shared" si="0"/>
        <v>9.5</v>
      </c>
      <c r="W18" s="229" t="s">
        <v>146</v>
      </c>
      <c r="X18" s="173">
        <v>0</v>
      </c>
      <c r="Y18" s="173">
        <v>0</v>
      </c>
      <c r="Z18" s="173">
        <v>1195</v>
      </c>
      <c r="AA18" s="224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33575596</v>
      </c>
      <c r="AH18" s="58">
        <f t="shared" si="9"/>
        <v>1176</v>
      </c>
      <c r="AI18" s="59">
        <f t="shared" si="8"/>
        <v>204.5929018789144</v>
      </c>
      <c r="AJ18" s="170">
        <v>0</v>
      </c>
      <c r="AK18" s="170">
        <v>0</v>
      </c>
      <c r="AL18" s="170">
        <v>1</v>
      </c>
      <c r="AM18" s="170">
        <v>1</v>
      </c>
      <c r="AN18" s="170">
        <v>1</v>
      </c>
      <c r="AO18" s="170">
        <v>0</v>
      </c>
      <c r="AP18" s="224">
        <v>7423491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9</v>
      </c>
      <c r="E19" s="47">
        <f t="shared" si="2"/>
        <v>6.3380281690140849</v>
      </c>
      <c r="F19" s="220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142</v>
      </c>
      <c r="P19" s="52">
        <v>148</v>
      </c>
      <c r="Q19" s="52">
        <v>19750393</v>
      </c>
      <c r="R19" s="53">
        <f t="shared" si="5"/>
        <v>6140</v>
      </c>
      <c r="S19" s="54">
        <f t="shared" si="6"/>
        <v>147.36000000000001</v>
      </c>
      <c r="T19" s="54">
        <f t="shared" si="7"/>
        <v>6.14</v>
      </c>
      <c r="U19" s="55">
        <v>9.4</v>
      </c>
      <c r="V19" s="55">
        <f t="shared" si="0"/>
        <v>9.4</v>
      </c>
      <c r="W19" s="174" t="s">
        <v>147</v>
      </c>
      <c r="X19" s="173">
        <v>0</v>
      </c>
      <c r="Y19" s="173">
        <v>1004</v>
      </c>
      <c r="Z19" s="224">
        <v>1195</v>
      </c>
      <c r="AA19" s="224">
        <v>1185</v>
      </c>
      <c r="AB19" s="224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33576908</v>
      </c>
      <c r="AH19" s="58">
        <f t="shared" si="9"/>
        <v>1312</v>
      </c>
      <c r="AI19" s="59">
        <f t="shared" si="8"/>
        <v>213.68078175895766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224">
        <v>7423491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9</v>
      </c>
      <c r="E20" s="47">
        <f t="shared" si="2"/>
        <v>6.3380281690140849</v>
      </c>
      <c r="F20" s="220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141</v>
      </c>
      <c r="P20" s="52">
        <v>147</v>
      </c>
      <c r="Q20" s="52">
        <v>19756523</v>
      </c>
      <c r="R20" s="53">
        <f t="shared" si="5"/>
        <v>6130</v>
      </c>
      <c r="S20" s="54">
        <f t="shared" si="6"/>
        <v>147.12</v>
      </c>
      <c r="T20" s="54">
        <f t="shared" si="7"/>
        <v>6.13</v>
      </c>
      <c r="U20" s="55">
        <v>9</v>
      </c>
      <c r="V20" s="55">
        <v>9</v>
      </c>
      <c r="W20" s="229" t="s">
        <v>147</v>
      </c>
      <c r="X20" s="173">
        <v>0</v>
      </c>
      <c r="Y20" s="173">
        <v>1014</v>
      </c>
      <c r="Z20" s="224">
        <v>1195</v>
      </c>
      <c r="AA20" s="224">
        <v>1185</v>
      </c>
      <c r="AB20" s="224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33578260</v>
      </c>
      <c r="AH20" s="58">
        <f t="shared" si="9"/>
        <v>1352</v>
      </c>
      <c r="AI20" s="59">
        <f t="shared" si="8"/>
        <v>220.5546492659054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224">
        <v>7423491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10</v>
      </c>
      <c r="E21" s="47">
        <f t="shared" si="2"/>
        <v>7.042253521126761</v>
      </c>
      <c r="F21" s="220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142</v>
      </c>
      <c r="P21" s="52">
        <v>146</v>
      </c>
      <c r="Q21" s="52">
        <v>19762684</v>
      </c>
      <c r="R21" s="53">
        <f>Q21-Q20</f>
        <v>6161</v>
      </c>
      <c r="S21" s="54">
        <f t="shared" si="6"/>
        <v>147.864</v>
      </c>
      <c r="T21" s="54">
        <f t="shared" si="7"/>
        <v>6.1609999999999996</v>
      </c>
      <c r="U21" s="55">
        <v>8.6999999999999993</v>
      </c>
      <c r="V21" s="55">
        <v>8.5</v>
      </c>
      <c r="W21" s="229" t="s">
        <v>147</v>
      </c>
      <c r="X21" s="173">
        <v>0</v>
      </c>
      <c r="Y21" s="173">
        <v>1001</v>
      </c>
      <c r="Z21" s="224">
        <v>1195</v>
      </c>
      <c r="AA21" s="224">
        <v>1185</v>
      </c>
      <c r="AB21" s="224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33579620</v>
      </c>
      <c r="AH21" s="58">
        <f t="shared" si="9"/>
        <v>1360</v>
      </c>
      <c r="AI21" s="59">
        <f t="shared" si="8"/>
        <v>220.74338581399124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224">
        <v>7423491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11</v>
      </c>
      <c r="E22" s="47">
        <f t="shared" si="2"/>
        <v>7.746478873239437</v>
      </c>
      <c r="F22" s="220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137</v>
      </c>
      <c r="P22" s="52">
        <v>142</v>
      </c>
      <c r="Q22" s="52">
        <v>19768646</v>
      </c>
      <c r="R22" s="53">
        <f t="shared" si="5"/>
        <v>5962</v>
      </c>
      <c r="S22" s="54">
        <f t="shared" si="6"/>
        <v>143.08799999999999</v>
      </c>
      <c r="T22" s="54">
        <f t="shared" si="7"/>
        <v>5.9619999999999997</v>
      </c>
      <c r="U22" s="55">
        <v>8.4</v>
      </c>
      <c r="V22" s="55">
        <f t="shared" si="0"/>
        <v>8.4</v>
      </c>
      <c r="W22" s="229" t="s">
        <v>147</v>
      </c>
      <c r="X22" s="173">
        <v>0</v>
      </c>
      <c r="Y22" s="173">
        <v>1016</v>
      </c>
      <c r="Z22" s="224">
        <v>1164</v>
      </c>
      <c r="AA22" s="224">
        <v>1185</v>
      </c>
      <c r="AB22" s="224">
        <v>1169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33580908</v>
      </c>
      <c r="AH22" s="58">
        <f t="shared" si="9"/>
        <v>1288</v>
      </c>
      <c r="AI22" s="59">
        <f t="shared" si="8"/>
        <v>216.0348876216035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224">
        <v>7423491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13</v>
      </c>
      <c r="E23" s="47">
        <f t="shared" si="2"/>
        <v>9.1549295774647899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123</v>
      </c>
      <c r="P23" s="52">
        <v>135</v>
      </c>
      <c r="Q23" s="52">
        <v>19774454</v>
      </c>
      <c r="R23" s="53">
        <f t="shared" si="5"/>
        <v>5808</v>
      </c>
      <c r="S23" s="54">
        <f t="shared" si="6"/>
        <v>139.392</v>
      </c>
      <c r="T23" s="54">
        <f t="shared" si="7"/>
        <v>5.8079999999999998</v>
      </c>
      <c r="U23" s="55">
        <v>7.6</v>
      </c>
      <c r="V23" s="55">
        <f t="shared" si="0"/>
        <v>7.6</v>
      </c>
      <c r="W23" s="229" t="s">
        <v>147</v>
      </c>
      <c r="X23" s="173">
        <v>0</v>
      </c>
      <c r="Y23" s="173">
        <v>1128</v>
      </c>
      <c r="Z23" s="173">
        <v>1115</v>
      </c>
      <c r="AA23" s="224">
        <v>1185</v>
      </c>
      <c r="AB23" s="224">
        <v>1118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33582156</v>
      </c>
      <c r="AH23" s="58">
        <f t="shared" si="9"/>
        <v>1248</v>
      </c>
      <c r="AI23" s="59">
        <f t="shared" si="8"/>
        <v>214.87603305785126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224">
        <v>7423491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10</v>
      </c>
      <c r="E24" s="47">
        <f t="shared" si="2"/>
        <v>7.042253521126761</v>
      </c>
      <c r="F24" s="223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133</v>
      </c>
      <c r="P24" s="52">
        <v>138</v>
      </c>
      <c r="Q24" s="52">
        <v>19780222</v>
      </c>
      <c r="R24" s="53">
        <f t="shared" si="5"/>
        <v>5768</v>
      </c>
      <c r="S24" s="54">
        <f t="shared" si="6"/>
        <v>138.43199999999999</v>
      </c>
      <c r="T24" s="54">
        <f t="shared" si="7"/>
        <v>5.7679999999999998</v>
      </c>
      <c r="U24" s="55">
        <v>7.2</v>
      </c>
      <c r="V24" s="55">
        <f t="shared" si="0"/>
        <v>7.2</v>
      </c>
      <c r="W24" s="229" t="s">
        <v>147</v>
      </c>
      <c r="X24" s="173">
        <v>0</v>
      </c>
      <c r="Y24" s="173">
        <v>1015</v>
      </c>
      <c r="Z24" s="173">
        <v>1155</v>
      </c>
      <c r="AA24" s="224">
        <v>1185</v>
      </c>
      <c r="AB24" s="173">
        <v>1160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33583412</v>
      </c>
      <c r="AH24" s="58">
        <f t="shared" si="9"/>
        <v>1256</v>
      </c>
      <c r="AI24" s="59">
        <f t="shared" si="8"/>
        <v>217.75312066574205</v>
      </c>
      <c r="AJ24" s="170">
        <v>0</v>
      </c>
      <c r="AK24" s="219">
        <v>1</v>
      </c>
      <c r="AL24" s="219">
        <v>1</v>
      </c>
      <c r="AM24" s="219">
        <v>1</v>
      </c>
      <c r="AN24" s="219">
        <v>1</v>
      </c>
      <c r="AO24" s="219">
        <v>0</v>
      </c>
      <c r="AP24" s="224">
        <v>7423491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9</v>
      </c>
      <c r="E25" s="47">
        <f t="shared" si="2"/>
        <v>6.3380281690140849</v>
      </c>
      <c r="F25" s="223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129</v>
      </c>
      <c r="P25" s="52">
        <v>138</v>
      </c>
      <c r="Q25" s="52">
        <v>19785992</v>
      </c>
      <c r="R25" s="53">
        <f t="shared" si="5"/>
        <v>5770</v>
      </c>
      <c r="S25" s="54">
        <f t="shared" si="6"/>
        <v>138.47999999999999</v>
      </c>
      <c r="T25" s="54">
        <f t="shared" si="7"/>
        <v>5.77</v>
      </c>
      <c r="U25" s="55">
        <v>6.8</v>
      </c>
      <c r="V25" s="55">
        <f t="shared" si="0"/>
        <v>6.8</v>
      </c>
      <c r="W25" s="229" t="s">
        <v>147</v>
      </c>
      <c r="X25" s="173">
        <v>0</v>
      </c>
      <c r="Y25" s="173">
        <v>1057</v>
      </c>
      <c r="Z25" s="173">
        <v>1154</v>
      </c>
      <c r="AA25" s="224">
        <v>1185</v>
      </c>
      <c r="AB25" s="173">
        <v>1160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33584676</v>
      </c>
      <c r="AH25" s="58">
        <f t="shared" si="9"/>
        <v>1264</v>
      </c>
      <c r="AI25" s="59">
        <f t="shared" si="8"/>
        <v>219.06412478336225</v>
      </c>
      <c r="AJ25" s="170">
        <v>0</v>
      </c>
      <c r="AK25" s="219">
        <v>1</v>
      </c>
      <c r="AL25" s="219">
        <v>1</v>
      </c>
      <c r="AM25" s="219">
        <v>1</v>
      </c>
      <c r="AN25" s="219">
        <v>1</v>
      </c>
      <c r="AO25" s="219">
        <v>0</v>
      </c>
      <c r="AP25" s="224">
        <v>7423491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9</v>
      </c>
      <c r="E26" s="47">
        <f t="shared" si="2"/>
        <v>6.3380281690140849</v>
      </c>
      <c r="F26" s="223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129</v>
      </c>
      <c r="P26" s="52">
        <v>139</v>
      </c>
      <c r="Q26" s="52">
        <v>19791802</v>
      </c>
      <c r="R26" s="53">
        <f t="shared" si="5"/>
        <v>5810</v>
      </c>
      <c r="S26" s="54">
        <f t="shared" si="6"/>
        <v>139.44</v>
      </c>
      <c r="T26" s="54">
        <f t="shared" si="7"/>
        <v>5.81</v>
      </c>
      <c r="U26" s="55">
        <v>6.2</v>
      </c>
      <c r="V26" s="55">
        <f t="shared" si="0"/>
        <v>6.2</v>
      </c>
      <c r="W26" s="229" t="s">
        <v>147</v>
      </c>
      <c r="X26" s="173">
        <v>0</v>
      </c>
      <c r="Y26" s="173">
        <v>1050</v>
      </c>
      <c r="Z26" s="173">
        <v>1155</v>
      </c>
      <c r="AA26" s="224">
        <v>1185</v>
      </c>
      <c r="AB26" s="173">
        <v>1160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33585964</v>
      </c>
      <c r="AH26" s="58">
        <f t="shared" si="9"/>
        <v>1288</v>
      </c>
      <c r="AI26" s="59">
        <f t="shared" si="8"/>
        <v>221.68674698795184</v>
      </c>
      <c r="AJ26" s="170">
        <v>0</v>
      </c>
      <c r="AK26" s="219">
        <v>1</v>
      </c>
      <c r="AL26" s="219">
        <v>1</v>
      </c>
      <c r="AM26" s="219">
        <v>1</v>
      </c>
      <c r="AN26" s="219">
        <v>1</v>
      </c>
      <c r="AO26" s="219">
        <v>0</v>
      </c>
      <c r="AP26" s="224">
        <v>7423491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6</v>
      </c>
      <c r="E27" s="47">
        <f t="shared" si="2"/>
        <v>4.2253521126760569</v>
      </c>
      <c r="F27" s="223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130</v>
      </c>
      <c r="P27" s="52">
        <v>138</v>
      </c>
      <c r="Q27" s="52">
        <v>19797642</v>
      </c>
      <c r="R27" s="53">
        <f t="shared" si="5"/>
        <v>5840</v>
      </c>
      <c r="S27" s="54">
        <f t="shared" si="6"/>
        <v>140.16</v>
      </c>
      <c r="T27" s="54">
        <f t="shared" si="7"/>
        <v>5.84</v>
      </c>
      <c r="U27" s="55">
        <v>5.5</v>
      </c>
      <c r="V27" s="55">
        <f t="shared" si="0"/>
        <v>5.5</v>
      </c>
      <c r="W27" s="229" t="s">
        <v>147</v>
      </c>
      <c r="X27" s="173">
        <v>0</v>
      </c>
      <c r="Y27" s="173">
        <v>1043</v>
      </c>
      <c r="Z27" s="173">
        <v>1155</v>
      </c>
      <c r="AA27" s="224">
        <v>1185</v>
      </c>
      <c r="AB27" s="173">
        <v>1160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33587264</v>
      </c>
      <c r="AH27" s="58">
        <f t="shared" si="9"/>
        <v>1300</v>
      </c>
      <c r="AI27" s="59">
        <f t="shared" si="8"/>
        <v>222.60273972602741</v>
      </c>
      <c r="AJ27" s="170">
        <v>0</v>
      </c>
      <c r="AK27" s="219">
        <v>1</v>
      </c>
      <c r="AL27" s="219">
        <v>1</v>
      </c>
      <c r="AM27" s="219">
        <v>1</v>
      </c>
      <c r="AN27" s="219">
        <v>1</v>
      </c>
      <c r="AO27" s="219">
        <v>0</v>
      </c>
      <c r="AP27" s="224">
        <v>7423491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5</v>
      </c>
      <c r="E28" s="47">
        <f t="shared" si="2"/>
        <v>3.5211267605633805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127</v>
      </c>
      <c r="P28" s="52">
        <v>139</v>
      </c>
      <c r="Q28" s="52">
        <v>19803245</v>
      </c>
      <c r="R28" s="53">
        <f t="shared" si="5"/>
        <v>5603</v>
      </c>
      <c r="S28" s="54">
        <f t="shared" si="6"/>
        <v>134.47200000000001</v>
      </c>
      <c r="T28" s="54">
        <f t="shared" si="7"/>
        <v>5.6029999999999998</v>
      </c>
      <c r="U28" s="55">
        <v>5.0999999999999996</v>
      </c>
      <c r="V28" s="55">
        <f t="shared" si="0"/>
        <v>5.0999999999999996</v>
      </c>
      <c r="W28" s="229" t="s">
        <v>147</v>
      </c>
      <c r="X28" s="173">
        <v>0</v>
      </c>
      <c r="Y28" s="173">
        <v>1036</v>
      </c>
      <c r="Z28" s="173">
        <v>1155</v>
      </c>
      <c r="AA28" s="224">
        <v>1185</v>
      </c>
      <c r="AB28" s="173">
        <v>1159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33588532</v>
      </c>
      <c r="AH28" s="58">
        <f t="shared" si="9"/>
        <v>1268</v>
      </c>
      <c r="AI28" s="59">
        <f t="shared" si="8"/>
        <v>226.30733535605927</v>
      </c>
      <c r="AJ28" s="170">
        <v>0</v>
      </c>
      <c r="AK28" s="219">
        <v>1</v>
      </c>
      <c r="AL28" s="219">
        <v>1</v>
      </c>
      <c r="AM28" s="219">
        <v>1</v>
      </c>
      <c r="AN28" s="219">
        <v>1</v>
      </c>
      <c r="AO28" s="219">
        <v>0</v>
      </c>
      <c r="AP28" s="224">
        <v>7423491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6</v>
      </c>
      <c r="E29" s="47">
        <f t="shared" si="2"/>
        <v>4.2253521126760569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131</v>
      </c>
      <c r="P29" s="52">
        <v>131</v>
      </c>
      <c r="Q29" s="52">
        <v>19808871</v>
      </c>
      <c r="R29" s="53">
        <f t="shared" si="5"/>
        <v>5626</v>
      </c>
      <c r="S29" s="54">
        <f t="shared" si="6"/>
        <v>135.024</v>
      </c>
      <c r="T29" s="54">
        <f t="shared" si="7"/>
        <v>5.6260000000000003</v>
      </c>
      <c r="U29" s="55">
        <v>4.8</v>
      </c>
      <c r="V29" s="55">
        <f t="shared" si="0"/>
        <v>4.8</v>
      </c>
      <c r="W29" s="229" t="s">
        <v>147</v>
      </c>
      <c r="X29" s="173">
        <v>0</v>
      </c>
      <c r="Y29" s="173">
        <v>1013</v>
      </c>
      <c r="Z29" s="173">
        <v>1155</v>
      </c>
      <c r="AA29" s="173">
        <v>1185</v>
      </c>
      <c r="AB29" s="173">
        <v>1159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33589784</v>
      </c>
      <c r="AH29" s="58">
        <f t="shared" si="9"/>
        <v>1252</v>
      </c>
      <c r="AI29" s="59">
        <f t="shared" si="8"/>
        <v>222.53821542836829</v>
      </c>
      <c r="AJ29" s="170">
        <v>0</v>
      </c>
      <c r="AK29" s="219">
        <v>1</v>
      </c>
      <c r="AL29" s="219">
        <v>1</v>
      </c>
      <c r="AM29" s="219">
        <v>1</v>
      </c>
      <c r="AN29" s="219">
        <v>1</v>
      </c>
      <c r="AO29" s="219">
        <v>0</v>
      </c>
      <c r="AP29" s="224">
        <v>7423491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11</v>
      </c>
      <c r="E30" s="47">
        <f t="shared" si="2"/>
        <v>7.746478873239437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116</v>
      </c>
      <c r="P30" s="52">
        <v>129</v>
      </c>
      <c r="Q30" s="52">
        <v>19814357</v>
      </c>
      <c r="R30" s="53">
        <f t="shared" si="5"/>
        <v>5486</v>
      </c>
      <c r="S30" s="54">
        <f t="shared" si="6"/>
        <v>131.66399999999999</v>
      </c>
      <c r="T30" s="54">
        <f t="shared" si="7"/>
        <v>5.4859999999999998</v>
      </c>
      <c r="U30" s="55">
        <v>3.9</v>
      </c>
      <c r="V30" s="55">
        <f t="shared" si="0"/>
        <v>3.9</v>
      </c>
      <c r="W30" s="229" t="s">
        <v>149</v>
      </c>
      <c r="X30" s="173">
        <v>0</v>
      </c>
      <c r="Y30" s="173">
        <v>1073</v>
      </c>
      <c r="Z30" s="173">
        <v>1195</v>
      </c>
      <c r="AA30" s="173">
        <v>0</v>
      </c>
      <c r="AB30" s="173">
        <v>1199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33590876</v>
      </c>
      <c r="AH30" s="58">
        <f t="shared" si="9"/>
        <v>1092</v>
      </c>
      <c r="AI30" s="59">
        <f t="shared" si="8"/>
        <v>199.05213270142181</v>
      </c>
      <c r="AJ30" s="170">
        <v>0</v>
      </c>
      <c r="AK30" s="219">
        <v>1</v>
      </c>
      <c r="AL30" s="219">
        <v>1</v>
      </c>
      <c r="AM30" s="170">
        <v>0</v>
      </c>
      <c r="AN30" s="219">
        <v>1</v>
      </c>
      <c r="AO30" s="219">
        <v>0</v>
      </c>
      <c r="AP30" s="224">
        <v>7423491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12</v>
      </c>
      <c r="E31" s="47">
        <f t="shared" si="2"/>
        <v>8.4507042253521139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119</v>
      </c>
      <c r="P31" s="52">
        <v>125</v>
      </c>
      <c r="Q31" s="52">
        <v>19819679</v>
      </c>
      <c r="R31" s="53">
        <f t="shared" si="5"/>
        <v>5322</v>
      </c>
      <c r="S31" s="54">
        <f t="shared" si="6"/>
        <v>127.72799999999999</v>
      </c>
      <c r="T31" s="54">
        <f t="shared" si="7"/>
        <v>5.3220000000000001</v>
      </c>
      <c r="U31" s="55">
        <v>3.3</v>
      </c>
      <c r="V31" s="55">
        <f t="shared" si="0"/>
        <v>3.3</v>
      </c>
      <c r="W31" s="229" t="s">
        <v>149</v>
      </c>
      <c r="X31" s="173">
        <v>0</v>
      </c>
      <c r="Y31" s="173">
        <v>1020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33591916</v>
      </c>
      <c r="AH31" s="58">
        <f t="shared" si="9"/>
        <v>1040</v>
      </c>
      <c r="AI31" s="59">
        <f t="shared" si="8"/>
        <v>195.4152574220218</v>
      </c>
      <c r="AJ31" s="170">
        <v>0</v>
      </c>
      <c r="AK31" s="219">
        <v>1</v>
      </c>
      <c r="AL31" s="219">
        <v>1</v>
      </c>
      <c r="AM31" s="170">
        <v>0</v>
      </c>
      <c r="AN31" s="219">
        <v>1</v>
      </c>
      <c r="AO31" s="219">
        <v>0</v>
      </c>
      <c r="AP31" s="224">
        <v>7423491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16</v>
      </c>
      <c r="E32" s="47">
        <f t="shared" si="2"/>
        <v>11.267605633802818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116</v>
      </c>
      <c r="P32" s="52">
        <v>119</v>
      </c>
      <c r="Q32" s="52">
        <v>19824727</v>
      </c>
      <c r="R32" s="53">
        <f>Q32-Q31</f>
        <v>5048</v>
      </c>
      <c r="S32" s="54">
        <f t="shared" si="6"/>
        <v>121.152</v>
      </c>
      <c r="T32" s="54">
        <f t="shared" si="7"/>
        <v>5.048</v>
      </c>
      <c r="U32" s="55">
        <v>2.8</v>
      </c>
      <c r="V32" s="55">
        <f t="shared" si="0"/>
        <v>2.8</v>
      </c>
      <c r="W32" s="229" t="s">
        <v>149</v>
      </c>
      <c r="X32" s="173">
        <v>0</v>
      </c>
      <c r="Y32" s="173">
        <v>1036</v>
      </c>
      <c r="Z32" s="173">
        <v>1145</v>
      </c>
      <c r="AA32" s="224">
        <v>0</v>
      </c>
      <c r="AB32" s="173">
        <v>1150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33592876</v>
      </c>
      <c r="AH32" s="58">
        <f t="shared" si="9"/>
        <v>960</v>
      </c>
      <c r="AI32" s="59">
        <f t="shared" si="8"/>
        <v>190.17432646592709</v>
      </c>
      <c r="AJ32" s="170">
        <v>0</v>
      </c>
      <c r="AK32" s="219">
        <v>1</v>
      </c>
      <c r="AL32" s="219">
        <v>1</v>
      </c>
      <c r="AM32" s="219">
        <v>0</v>
      </c>
      <c r="AN32" s="219">
        <v>1</v>
      </c>
      <c r="AO32" s="219">
        <v>0</v>
      </c>
      <c r="AP32" s="224">
        <v>7423491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10</v>
      </c>
      <c r="E33" s="47">
        <f t="shared" si="2"/>
        <v>7.042253521126761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126</v>
      </c>
      <c r="P33" s="52">
        <v>106</v>
      </c>
      <c r="Q33" s="52">
        <v>19829221</v>
      </c>
      <c r="R33" s="53">
        <f t="shared" si="5"/>
        <v>4494</v>
      </c>
      <c r="S33" s="54">
        <f t="shared" si="6"/>
        <v>107.85599999999999</v>
      </c>
      <c r="T33" s="54">
        <f t="shared" si="7"/>
        <v>4.4939999999999998</v>
      </c>
      <c r="U33" s="55">
        <v>3.3</v>
      </c>
      <c r="V33" s="55">
        <f t="shared" si="0"/>
        <v>3.3</v>
      </c>
      <c r="W33" s="229" t="s">
        <v>130</v>
      </c>
      <c r="X33" s="173">
        <v>0</v>
      </c>
      <c r="Y33" s="173">
        <v>0</v>
      </c>
      <c r="Z33" s="173">
        <v>1103</v>
      </c>
      <c r="AA33" s="224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33593620</v>
      </c>
      <c r="AH33" s="58">
        <f t="shared" si="9"/>
        <v>744</v>
      </c>
      <c r="AI33" s="59">
        <f t="shared" si="8"/>
        <v>165.55407209612818</v>
      </c>
      <c r="AJ33" s="170">
        <v>0</v>
      </c>
      <c r="AK33" s="219">
        <v>0</v>
      </c>
      <c r="AL33" s="219">
        <v>1</v>
      </c>
      <c r="AM33" s="219">
        <v>0</v>
      </c>
      <c r="AN33" s="219">
        <v>1</v>
      </c>
      <c r="AO33" s="170">
        <v>0.3</v>
      </c>
      <c r="AP33" s="173">
        <v>7424129</v>
      </c>
      <c r="AQ33" s="173">
        <f t="shared" si="1"/>
        <v>638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14</v>
      </c>
      <c r="E34" s="47">
        <f t="shared" si="2"/>
        <v>9.8591549295774659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123</v>
      </c>
      <c r="P34" s="52">
        <v>99</v>
      </c>
      <c r="Q34" s="52">
        <v>19833452</v>
      </c>
      <c r="R34" s="53">
        <f t="shared" si="5"/>
        <v>4231</v>
      </c>
      <c r="S34" s="54">
        <f t="shared" si="6"/>
        <v>101.544</v>
      </c>
      <c r="T34" s="54">
        <f t="shared" si="7"/>
        <v>4.2309999999999999</v>
      </c>
      <c r="U34" s="55">
        <v>4.4000000000000004</v>
      </c>
      <c r="V34" s="55">
        <f t="shared" si="0"/>
        <v>4.4000000000000004</v>
      </c>
      <c r="W34" s="229" t="s">
        <v>130</v>
      </c>
      <c r="X34" s="173">
        <v>0</v>
      </c>
      <c r="Y34" s="173">
        <v>0</v>
      </c>
      <c r="Z34" s="173">
        <v>1014</v>
      </c>
      <c r="AA34" s="224">
        <v>0</v>
      </c>
      <c r="AB34" s="173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33594308</v>
      </c>
      <c r="AH34" s="58">
        <f t="shared" si="9"/>
        <v>688</v>
      </c>
      <c r="AI34" s="59">
        <f t="shared" si="8"/>
        <v>162.6093122193335</v>
      </c>
      <c r="AJ34" s="170">
        <v>0</v>
      </c>
      <c r="AK34" s="219">
        <v>0</v>
      </c>
      <c r="AL34" s="219">
        <v>1</v>
      </c>
      <c r="AM34" s="219">
        <v>0</v>
      </c>
      <c r="AN34" s="219">
        <v>1</v>
      </c>
      <c r="AO34" s="170">
        <v>0.3</v>
      </c>
      <c r="AP34" s="173">
        <v>7424963</v>
      </c>
      <c r="AQ34" s="173">
        <f t="shared" si="1"/>
        <v>834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122.125</v>
      </c>
      <c r="Q35" s="80">
        <f>Q34-Q10</f>
        <v>122033</v>
      </c>
      <c r="R35" s="81">
        <f>SUM(R11:R34)</f>
        <v>122033</v>
      </c>
      <c r="S35" s="82">
        <f>AVERAGE(S11:S34)</f>
        <v>122.03300000000002</v>
      </c>
      <c r="T35" s="82">
        <f>SUM(T11:T34)</f>
        <v>122.033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23988</v>
      </c>
      <c r="AH35" s="88">
        <f>SUM(AH11:AH34)</f>
        <v>23988</v>
      </c>
      <c r="AI35" s="89">
        <f>$AH$35/$T35</f>
        <v>196.56978030532724</v>
      </c>
      <c r="AJ35" s="86"/>
      <c r="AK35" s="90"/>
      <c r="AL35" s="90"/>
      <c r="AM35" s="90"/>
      <c r="AN35" s="91"/>
      <c r="AO35" s="92"/>
      <c r="AP35" s="93">
        <f>AP34-AP10</f>
        <v>5459</v>
      </c>
      <c r="AQ35" s="94">
        <f>SUM(AQ11:AQ34)</f>
        <v>5459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145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297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340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5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341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25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320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342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235" t="s">
        <v>133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235" t="s">
        <v>134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232" t="s">
        <v>255</v>
      </c>
      <c r="C52" s="190"/>
      <c r="D52" s="190"/>
      <c r="E52" s="190"/>
      <c r="F52" s="190"/>
      <c r="G52" s="190"/>
      <c r="H52" s="190"/>
      <c r="I52" s="190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235" t="s">
        <v>152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191" t="s">
        <v>127</v>
      </c>
      <c r="C54" s="190"/>
      <c r="D54" s="190"/>
      <c r="E54" s="190"/>
      <c r="F54" s="190"/>
      <c r="G54" s="190"/>
      <c r="H54" s="190"/>
      <c r="I54" s="190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236" t="s">
        <v>168</v>
      </c>
      <c r="C55" s="190"/>
      <c r="D55" s="190"/>
      <c r="E55" s="190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5"/>
      <c r="U55" s="125"/>
      <c r="V55" s="12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236" t="s">
        <v>128</v>
      </c>
      <c r="C56" s="188"/>
      <c r="D56" s="190"/>
      <c r="E56" s="171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85"/>
      <c r="C57" s="184"/>
      <c r="D57" s="190"/>
      <c r="E57" s="171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85"/>
      <c r="C58" s="184"/>
      <c r="D58" s="190"/>
      <c r="E58" s="190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185"/>
      <c r="C59" s="184"/>
      <c r="D59" s="190"/>
      <c r="E59" s="171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9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85"/>
      <c r="C60" s="184"/>
      <c r="D60" s="190"/>
      <c r="E60" s="190"/>
      <c r="F60" s="190"/>
      <c r="G60" s="190"/>
      <c r="H60" s="190"/>
      <c r="I60" s="171"/>
      <c r="J60" s="192"/>
      <c r="K60" s="192"/>
      <c r="L60" s="192"/>
      <c r="M60" s="192"/>
      <c r="N60" s="192"/>
      <c r="O60" s="192"/>
      <c r="P60" s="192"/>
      <c r="Q60" s="192"/>
      <c r="R60" s="192"/>
      <c r="S60" s="193"/>
      <c r="T60" s="193"/>
      <c r="U60" s="193"/>
      <c r="V60" s="193"/>
      <c r="W60" s="193"/>
      <c r="X60" s="193"/>
      <c r="Y60" s="193"/>
      <c r="Z60" s="106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12"/>
      <c r="AW60" s="183"/>
      <c r="AX60" s="183"/>
      <c r="AY60" s="183"/>
    </row>
    <row r="61" spans="2:51" x14ac:dyDescent="0.25">
      <c r="B61" s="185"/>
      <c r="C61" s="186"/>
      <c r="D61" s="190"/>
      <c r="E61" s="190"/>
      <c r="F61" s="190"/>
      <c r="G61" s="190"/>
      <c r="H61" s="190"/>
      <c r="I61" s="171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06"/>
      <c r="X61" s="106"/>
      <c r="Y61" s="106"/>
      <c r="Z61" s="113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12"/>
      <c r="AW61" s="183"/>
      <c r="AX61" s="183"/>
      <c r="AY61" s="183"/>
    </row>
    <row r="62" spans="2:51" x14ac:dyDescent="0.25">
      <c r="B62" s="185"/>
      <c r="C62" s="186"/>
      <c r="D62" s="171"/>
      <c r="E62" s="190"/>
      <c r="F62" s="190"/>
      <c r="G62" s="190"/>
      <c r="H62" s="190"/>
      <c r="I62" s="190"/>
      <c r="J62" s="193"/>
      <c r="K62" s="193"/>
      <c r="L62" s="193"/>
      <c r="M62" s="193"/>
      <c r="N62" s="193"/>
      <c r="O62" s="193"/>
      <c r="P62" s="193"/>
      <c r="Q62" s="193"/>
      <c r="R62" s="193"/>
      <c r="S62" s="192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83"/>
      <c r="AX62" s="183"/>
      <c r="AY62" s="183"/>
    </row>
    <row r="63" spans="2:51" x14ac:dyDescent="0.25">
      <c r="B63" s="185"/>
      <c r="C63" s="188"/>
      <c r="D63" s="171"/>
      <c r="E63" s="190"/>
      <c r="F63" s="190"/>
      <c r="G63" s="190"/>
      <c r="H63" s="190"/>
      <c r="I63" s="190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8"/>
      <c r="D64" s="190"/>
      <c r="E64" s="171"/>
      <c r="F64" s="190"/>
      <c r="G64" s="171"/>
      <c r="H64" s="171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4"/>
      <c r="D65" s="190"/>
      <c r="E65" s="171"/>
      <c r="F65" s="171"/>
      <c r="G65" s="171"/>
      <c r="H65" s="171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84"/>
      <c r="D66" s="190"/>
      <c r="E66" s="190"/>
      <c r="F66" s="171"/>
      <c r="G66" s="190"/>
      <c r="H66" s="190"/>
      <c r="I66" s="193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2"/>
      <c r="C67" s="193"/>
      <c r="D67" s="190"/>
      <c r="E67" s="190"/>
      <c r="F67" s="190"/>
      <c r="G67" s="190"/>
      <c r="H67" s="190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83"/>
      <c r="AV67" s="112"/>
      <c r="AW67" s="183"/>
      <c r="AX67" s="183"/>
      <c r="AY67" s="183"/>
    </row>
    <row r="68" spans="1:51" x14ac:dyDescent="0.25">
      <c r="B68" s="104"/>
      <c r="C68" s="188"/>
      <c r="D68" s="193"/>
      <c r="E68" s="190"/>
      <c r="F68" s="190"/>
      <c r="G68" s="190"/>
      <c r="H68" s="190"/>
      <c r="I68" s="190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A69" s="113"/>
      <c r="B69" s="104"/>
      <c r="C69" s="184"/>
      <c r="D69" s="193"/>
      <c r="E69" s="190"/>
      <c r="F69" s="190"/>
      <c r="G69" s="190"/>
      <c r="H69" s="190"/>
      <c r="I69" s="114"/>
      <c r="J69" s="114"/>
      <c r="K69" s="114"/>
      <c r="L69" s="114"/>
      <c r="M69" s="114"/>
      <c r="N69" s="114"/>
      <c r="O69" s="115"/>
      <c r="P69" s="109"/>
      <c r="R69" s="112"/>
      <c r="AS69" s="183"/>
      <c r="AT69" s="183"/>
      <c r="AU69" s="183"/>
      <c r="AV69" s="183"/>
      <c r="AW69" s="183"/>
      <c r="AX69" s="183"/>
      <c r="AY69" s="183"/>
    </row>
    <row r="70" spans="1:51" x14ac:dyDescent="0.25">
      <c r="A70" s="113"/>
      <c r="B70" s="104"/>
      <c r="C70" s="188"/>
      <c r="D70" s="190"/>
      <c r="E70" s="193"/>
      <c r="F70" s="190"/>
      <c r="G70" s="193"/>
      <c r="H70" s="193"/>
      <c r="I70" s="114"/>
      <c r="J70" s="114"/>
      <c r="K70" s="114"/>
      <c r="L70" s="114"/>
      <c r="M70" s="114"/>
      <c r="N70" s="114"/>
      <c r="O70" s="115"/>
      <c r="P70" s="109"/>
      <c r="R70" s="109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04"/>
      <c r="C71" s="187"/>
      <c r="D71" s="190"/>
      <c r="E71" s="193"/>
      <c r="F71" s="193"/>
      <c r="G71" s="193"/>
      <c r="H71" s="193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6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Q87" s="109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7"/>
      <c r="P88" s="109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R97" s="109"/>
      <c r="S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T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09"/>
      <c r="Q101" s="109"/>
      <c r="R101" s="109"/>
      <c r="S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Q102" s="109"/>
      <c r="R102" s="109"/>
      <c r="S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U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16" spans="45:51" x14ac:dyDescent="0.25">
      <c r="AS116" s="183"/>
      <c r="AT116" s="183"/>
      <c r="AU116" s="183"/>
      <c r="AV116" s="183"/>
      <c r="AW116" s="183"/>
      <c r="AX116" s="183"/>
      <c r="AY116" s="183"/>
    </row>
  </sheetData>
  <protectedRanges>
    <protectedRange sqref="N60:R60 B74 S62:T68 B66:B71 S56:T59 N63:R68 T43 T54:T55" name="Range2_12_5_1_1"/>
    <protectedRange sqref="N10 L10 L6 D6 D8 AD8 AF8 O8:U8 AJ8:AR8 AF10 AR11:AR34 L24:N31 G23:G34 N12:N23 N32:N34 N11:AG11 E23:E34 E11:G22 O12:AG34" name="Range1_16_3_1_1"/>
    <protectedRange sqref="I65 J63:M68 J60:M60 I6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9:H69 F70 E69" name="Range2_2_2_9_2_1_1"/>
    <protectedRange sqref="D67 D70:D71" name="Range2_1_1_1_1_1_9_2_1_1"/>
    <protectedRange sqref="Q10" name="Range1_17_1_1_1"/>
    <protectedRange sqref="AG10" name="Range1_18_1_1_1"/>
    <protectedRange sqref="C68 C70" name="Range2_4_1_1_1"/>
    <protectedRange sqref="AS16:AS34" name="Range1_1_1_1"/>
    <protectedRange sqref="P3:U5" name="Range1_16_1_1_1_1"/>
    <protectedRange sqref="C71 C69 C66" name="Range2_1_3_1_1"/>
    <protectedRange sqref="H11:H34" name="Range1_1_1_1_1_1_1"/>
    <protectedRange sqref="B72:B73 J61:R62 D68:D69 I66:I67 Z59:Z60 S60:Y61 AA60:AU61 E70:E71 G70:H71 F71" name="Range2_2_1_10_1_1_1_2"/>
    <protectedRange sqref="C67" name="Range2_2_1_10_2_1_1_1"/>
    <protectedRange sqref="N56:R59 G66:H66 D64 F67 E66" name="Range2_12_1_6_1_1"/>
    <protectedRange sqref="D59:D60 I62:I64 I58:M59 G67:H68 G60:H62 E67:E68 F68:F69 F61:F63 E60:E62 J56:M57" name="Range2_2_12_1_7_1_1"/>
    <protectedRange sqref="D65:D66" name="Range2_1_1_1_1_11_1_2_1_1"/>
    <protectedRange sqref="E63 G63:H63 F64" name="Range2_2_2_9_1_1_1_1"/>
    <protectedRange sqref="D61" name="Range2_1_1_1_1_1_9_1_1_1_1"/>
    <protectedRange sqref="C65 C60" name="Range2_1_1_2_1_1"/>
    <protectedRange sqref="C64" name="Range2_1_2_2_1_1"/>
    <protectedRange sqref="C63" name="Range2_3_2_1_1"/>
    <protectedRange sqref="F59:F60 E59 G59:H59" name="Range2_2_12_1_1_1_1_1"/>
    <protectedRange sqref="C59" name="Range2_1_4_2_1_1_1"/>
    <protectedRange sqref="C61:C62" name="Range2_5_1_1_1"/>
    <protectedRange sqref="E64:E65 F65:F66 G64:H65 I60:I61" name="Range2_2_1_1_1_1"/>
    <protectedRange sqref="D62:D63" name="Range2_1_1_1_1_1_1_1_1"/>
    <protectedRange sqref="AS11:AS15" name="Range1_4_1_1_1_1"/>
    <protectedRange sqref="J11:J15 J26:J34" name="Range1_1_2_1_10_1_1_1_1"/>
    <protectedRange sqref="R75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4:S55" name="Range2_12_2_1_1_1_2_1_1"/>
    <protectedRange sqref="Q55:R55" name="Range2_12_1_4_1_1_1_1_1_1_1_1_1_1_1_1_1_1"/>
    <protectedRange sqref="N55:P55" name="Range2_12_1_2_1_1_1_1_1_1_1_1_1_1_1_1_1_1_1"/>
    <protectedRange sqref="J55:M55" name="Range2_2_12_1_4_1_1_1_1_1_1_1_1_1_1_1_1_1_1_1"/>
    <protectedRange sqref="Q54:R54" name="Range2_12_1_6_1_1_1_2_3_1_1_3_1_1_1_1_1_1"/>
    <protectedRange sqref="N54:P54" name="Range2_12_1_2_3_1_1_1_2_3_1_1_3_1_1_1_1_1_1"/>
    <protectedRange sqref="J54:M54" name="Range2_2_12_1_4_3_1_1_1_3_3_1_1_3_1_1_1_1_1_1"/>
    <protectedRange sqref="T48:T53" name="Range2_12_5_1_1_3"/>
    <protectedRange sqref="T46:T47" name="Range2_12_5_1_1_2_2"/>
    <protectedRange sqref="S46:S53" name="Range2_12_4_1_1_1_4_2_2_2"/>
    <protectedRange sqref="Q46:R53" name="Range2_12_1_6_1_1_1_2_3_2_1_1_3"/>
    <protectedRange sqref="N46:P53" name="Range2_12_1_2_3_1_1_1_2_3_2_1_1_3"/>
    <protectedRange sqref="K46:M53" name="Range2_2_12_1_4_3_1_1_1_3_3_2_1_1_3"/>
    <protectedRange sqref="J46:J53" name="Range2_2_12_1_4_3_1_1_1_3_2_1_2_2"/>
    <protectedRange sqref="G48:H50" name="Range2_2_12_1_3_1_2_1_1_1_2_1_1_1_1_1_1_2_1_1"/>
    <protectedRange sqref="D48:E50" name="Range2_2_12_1_3_1_2_1_1_1_2_1_1_1_1_3_1_1_1_1"/>
    <protectedRange sqref="F48:F50" name="Range2_2_12_1_3_1_2_1_1_1_3_1_1_1_1_1_3_1_1_1_1"/>
    <protectedRange sqref="I48:I50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7" name="Range2_2_12_1_4_2_1_1_1_4_1_2_1_1_1_2_2_1"/>
    <protectedRange sqref="B63:B65" name="Range2_12_5_1_1_2"/>
    <protectedRange sqref="B62" name="Range2_12_5_1_1_2_1_4_1_1_1_2_1_1_1_1_1_1_1"/>
    <protectedRange sqref="F58:H58" name="Range2_2_12_1_1_1_1_1_1"/>
    <protectedRange sqref="D58:E58" name="Range2_2_12_1_7_1_1_2_1"/>
    <protectedRange sqref="C58" name="Range2_1_1_2_1_1_1"/>
    <protectedRange sqref="B60:B61" name="Range2_12_5_1_1_2_1"/>
    <protectedRange sqref="B59" name="Range2_12_5_1_1_2_1_2_1"/>
    <protectedRange sqref="B44:B46" name="Range2_12_5_1_1_1_2_2_1_1_1_1_1_1_1_1_1"/>
    <protectedRange sqref="B47" name="Range2_12_5_1_1_1_3_1_1_1_1_1_1_1_1_1_1"/>
    <protectedRange sqref="I52" name="Range2_2_12_1_7_1_1_2_2"/>
    <protectedRange sqref="I51" name="Range2_2_12_1_4_3_1_1_1_3_3_1_1_3_1_1_1_1_1_1_2"/>
    <protectedRange sqref="E51:H51" name="Range2_2_12_1_3_1_2_1_1_1_1_2_1_1_1_1_1_1_2"/>
    <protectedRange sqref="D51" name="Range2_2_12_1_3_1_2_1_1_1_2_1_2_3_1_1_1_1_1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4:I57" name="Range2_2_12_1_7_1_1_2_2_1"/>
    <protectedRange sqref="I53" name="Range2_2_12_1_4_3_1_1_1_3_3_1_1_3_1_1_1_1_1_1_2_1"/>
    <protectedRange sqref="E53:H53" name="Range2_2_12_1_3_1_2_1_1_1_1_2_1_1_1_1_1_1_2_1"/>
    <protectedRange sqref="D53" name="Range2_2_12_1_3_1_2_1_1_1_2_1_2_3_1_1_1_1_1_1"/>
    <protectedRange sqref="G57:H57" name="Range2_2_12_1_3_1_2_1_1_1_2_1_1_1_1_1_1_2_1_1_1_1_1_1_1_1"/>
    <protectedRange sqref="F57 G56:H56" name="Range2_2_12_1_3_3_1_1_1_2_1_1_1_1_1_1_1_1_1_1_1_1_1_1_1"/>
    <protectedRange sqref="G54:H54" name="Range2_2_12_1_3_1_2_1_1_1_2_1_1_1_1_1_1_2_1_1_1_1_1_2"/>
    <protectedRange sqref="D54:E54" name="Range2_2_12_1_3_1_2_1_1_1_2_1_1_1_1_3_1_1_1_1_1_2_1_1"/>
    <protectedRange sqref="F56 F54" name="Range2_2_12_1_3_1_2_1_1_1_3_1_1_1_1_1_3_1_1_1_1_1_1_1_1"/>
    <protectedRange sqref="F55:H55" name="Range2_2_12_1_3_1_2_1_1_1_1_2_1_1_1_1_1_1_1_1_1_1"/>
    <protectedRange sqref="D57" name="Range2_2_12_1_7_1_1_2_1_1_1_1"/>
    <protectedRange sqref="E57" name="Range2_2_12_1_1_1_1_1_1_1_1_1_1"/>
    <protectedRange sqref="C57" name="Range2_1_4_2_1_1_1_1_1_1_1"/>
    <protectedRange sqref="D56:E56" name="Range2_2_12_1_3_1_2_1_1_1_3_1_1_1_1_1_1_1_2_1_1_1_1_1_1"/>
    <protectedRange sqref="D55:E55" name="Range2_2_12_1_3_1_2_1_1_1_2_1_1_1_1_3_1_1_1_1_1_1_1_1_1"/>
    <protectedRange sqref="B58" name="Range2_12_5_1_1_2_1_2_2"/>
    <protectedRange sqref="B57" name="Range2_12_5_1_1_2_1_4_1_1_1_2_1_1_1_1_1_1_1_1_1_2"/>
    <protectedRange sqref="B55" name="Range2_12_5_1_1_2_1_4_1_1_1_2_1_1_1_1_1_1_1_1_1_2_1_1_1"/>
    <protectedRange sqref="B56" name="Range2_12_5_1_1_2_1_2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2" priority="9" operator="containsText" text="N/A">
      <formula>NOT(ISERROR(SEARCH("N/A",X11)))</formula>
    </cfRule>
    <cfRule type="cellIs" dxfId="21" priority="27" operator="equal">
      <formula>0</formula>
    </cfRule>
  </conditionalFormatting>
  <conditionalFormatting sqref="X11:AE34">
    <cfRule type="cellIs" dxfId="20" priority="26" operator="greaterThanOrEqual">
      <formula>1185</formula>
    </cfRule>
  </conditionalFormatting>
  <conditionalFormatting sqref="X11:AE34">
    <cfRule type="cellIs" dxfId="19" priority="25" operator="between">
      <formula>0.1</formula>
      <formula>1184</formula>
    </cfRule>
  </conditionalFormatting>
  <conditionalFormatting sqref="X8 AJ11:AO11 AJ15:AL15 AJ12:AN14 AJ16:AJ34 AL16 AM15:AN16 AK17:AN22 AO12:AO22 AK23:AO23 AK24:AN34 AO24:AO32">
    <cfRule type="cellIs" dxfId="18" priority="24" operator="equal">
      <formula>0</formula>
    </cfRule>
  </conditionalFormatting>
  <conditionalFormatting sqref="X8 AJ11:AO11 AJ15:AL15 AJ12:AN14 AJ16:AJ34 AL16 AM15:AN16 AK17:AN22 AO12:AO22 AK23:AO23 AK24:AN34 AO24:AO32">
    <cfRule type="cellIs" dxfId="17" priority="23" operator="greaterThan">
      <formula>1179</formula>
    </cfRule>
  </conditionalFormatting>
  <conditionalFormatting sqref="X8 AJ11:AO11 AJ15:AL15 AJ12:AN14 AJ16:AJ34 AL16 AM15:AN16 AK17:AN22 AO12:AO22 AK23:AO23 AK24:AN34 AO24:AO32">
    <cfRule type="cellIs" dxfId="16" priority="22" operator="greaterThan">
      <formula>99</formula>
    </cfRule>
  </conditionalFormatting>
  <conditionalFormatting sqref="X8 AJ11:AO11 AJ15:AL15 AJ12:AN14 AJ16:AJ34 AL16 AM15:AN16 AK17:AN22 AO12:AO22 AK23:AO23 AK24:AN34 AO24:AO32">
    <cfRule type="cellIs" dxfId="15" priority="21" operator="greaterThan">
      <formula>0.99</formula>
    </cfRule>
  </conditionalFormatting>
  <conditionalFormatting sqref="AB8">
    <cfRule type="cellIs" dxfId="14" priority="20" operator="equal">
      <formula>0</formula>
    </cfRule>
  </conditionalFormatting>
  <conditionalFormatting sqref="AB8">
    <cfRule type="cellIs" dxfId="13" priority="19" operator="greaterThan">
      <formula>1179</formula>
    </cfRule>
  </conditionalFormatting>
  <conditionalFormatting sqref="AB8">
    <cfRule type="cellIs" dxfId="12" priority="18" operator="greaterThan">
      <formula>99</formula>
    </cfRule>
  </conditionalFormatting>
  <conditionalFormatting sqref="AB8">
    <cfRule type="cellIs" dxfId="11" priority="17" operator="greaterThan">
      <formula>0.99</formula>
    </cfRule>
  </conditionalFormatting>
  <conditionalFormatting sqref="AQ11:AQ34 AK16 AO33:AO34">
    <cfRule type="cellIs" dxfId="10" priority="16" operator="equal">
      <formula>0</formula>
    </cfRule>
  </conditionalFormatting>
  <conditionalFormatting sqref="AQ11:AQ34 AK16 AO33:AO34">
    <cfRule type="cellIs" dxfId="9" priority="15" operator="greaterThan">
      <formula>1179</formula>
    </cfRule>
  </conditionalFormatting>
  <conditionalFormatting sqref="AQ11:AQ34 AK16 AO33:AO34">
    <cfRule type="cellIs" dxfId="8" priority="14" operator="greaterThan">
      <formula>99</formula>
    </cfRule>
  </conditionalFormatting>
  <conditionalFormatting sqref="AQ11:AQ34 AK16 AO33:AO34">
    <cfRule type="cellIs" dxfId="7" priority="13" operator="greaterThan">
      <formula>0.99</formula>
    </cfRule>
  </conditionalFormatting>
  <conditionalFormatting sqref="AI11:AI34">
    <cfRule type="cellIs" dxfId="6" priority="12" operator="greaterThan">
      <formula>$AI$8</formula>
    </cfRule>
  </conditionalFormatting>
  <conditionalFormatting sqref="AH11:AH34">
    <cfRule type="cellIs" dxfId="5" priority="10" operator="greaterThan">
      <formula>$AH$8</formula>
    </cfRule>
    <cfRule type="cellIs" dxfId="4" priority="11" operator="greaterThan">
      <formula>$AH$8</formula>
    </cfRule>
  </conditionalFormatting>
  <conditionalFormatting sqref="AP11:AP34">
    <cfRule type="cellIs" dxfId="3" priority="8" operator="equal">
      <formula>0</formula>
    </cfRule>
  </conditionalFormatting>
  <conditionalFormatting sqref="AP11:AP34">
    <cfRule type="cellIs" dxfId="2" priority="7" operator="greaterThan">
      <formula>1179</formula>
    </cfRule>
  </conditionalFormatting>
  <conditionalFormatting sqref="AP11:AP34">
    <cfRule type="cellIs" dxfId="1" priority="6" operator="greaterThan">
      <formula>99</formula>
    </cfRule>
  </conditionalFormatting>
  <conditionalFormatting sqref="AP11:AP34">
    <cfRule type="cellIs" dxfId="0" priority="5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7"/>
  <sheetViews>
    <sheetView showGridLines="0" topLeftCell="X4" zoomScaleNormal="100" workbookViewId="0">
      <selection activeCell="AH13" sqref="AH13:AH14"/>
    </sheetView>
  </sheetViews>
  <sheetFormatPr defaultRowHeight="15" x14ac:dyDescent="0.25"/>
  <cols>
    <col min="1" max="1" width="5.7109375" style="153" customWidth="1"/>
    <col min="2" max="2" width="10.28515625" style="153" customWidth="1"/>
    <col min="3" max="3" width="14" style="153" customWidth="1"/>
    <col min="4" max="7" width="9.140625" style="153"/>
    <col min="8" max="8" width="20.42578125" style="153" customWidth="1"/>
    <col min="9" max="10" width="9.140625" style="153"/>
    <col min="11" max="11" width="9" style="153" customWidth="1"/>
    <col min="12" max="14" width="9.140625" style="153" hidden="1" customWidth="1"/>
    <col min="15" max="16" width="9.140625" style="153"/>
    <col min="17" max="18" width="9.140625" style="153" customWidth="1"/>
    <col min="19" max="32" width="9.140625" style="153"/>
    <col min="33" max="33" width="10.42578125" style="153" bestFit="1" customWidth="1"/>
    <col min="34" max="44" width="9.140625" style="15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5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/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/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50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45" t="s">
        <v>10</v>
      </c>
      <c r="I7" s="146" t="s">
        <v>11</v>
      </c>
      <c r="J7" s="146" t="s">
        <v>12</v>
      </c>
      <c r="K7" s="146" t="s">
        <v>13</v>
      </c>
      <c r="L7" s="17"/>
      <c r="M7" s="17"/>
      <c r="N7" s="17"/>
      <c r="O7" s="145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46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46" t="s">
        <v>22</v>
      </c>
      <c r="AG7" s="146" t="s">
        <v>23</v>
      </c>
      <c r="AH7" s="146" t="s">
        <v>24</v>
      </c>
      <c r="AI7" s="146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46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41977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26090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46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47" t="s">
        <v>51</v>
      </c>
      <c r="V9" s="147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49" t="s">
        <v>55</v>
      </c>
      <c r="AG9" s="149" t="s">
        <v>56</v>
      </c>
      <c r="AH9" s="239" t="s">
        <v>57</v>
      </c>
      <c r="AI9" s="254" t="s">
        <v>58</v>
      </c>
      <c r="AJ9" s="147" t="s">
        <v>59</v>
      </c>
      <c r="AK9" s="147" t="s">
        <v>60</v>
      </c>
      <c r="AL9" s="147" t="s">
        <v>61</v>
      </c>
      <c r="AM9" s="147" t="s">
        <v>62</v>
      </c>
      <c r="AN9" s="147" t="s">
        <v>63</v>
      </c>
      <c r="AO9" s="147" t="s">
        <v>64</v>
      </c>
      <c r="AP9" s="147" t="s">
        <v>65</v>
      </c>
      <c r="AQ9" s="256" t="s">
        <v>66</v>
      </c>
      <c r="AR9" s="147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47" t="s">
        <v>72</v>
      </c>
      <c r="C10" s="147" t="s">
        <v>73</v>
      </c>
      <c r="D10" s="147" t="s">
        <v>74</v>
      </c>
      <c r="E10" s="147" t="s">
        <v>75</v>
      </c>
      <c r="F10" s="147" t="s">
        <v>74</v>
      </c>
      <c r="G10" s="147" t="s">
        <v>75</v>
      </c>
      <c r="H10" s="265"/>
      <c r="I10" s="147" t="s">
        <v>75</v>
      </c>
      <c r="J10" s="147" t="s">
        <v>75</v>
      </c>
      <c r="K10" s="147" t="s">
        <v>75</v>
      </c>
      <c r="L10" s="33" t="s">
        <v>29</v>
      </c>
      <c r="M10" s="266"/>
      <c r="N10" s="33" t="s">
        <v>29</v>
      </c>
      <c r="O10" s="257"/>
      <c r="P10" s="257"/>
      <c r="Q10" s="6">
        <v>16409884</v>
      </c>
      <c r="R10" s="247"/>
      <c r="S10" s="248"/>
      <c r="T10" s="249"/>
      <c r="U10" s="147" t="s">
        <v>75</v>
      </c>
      <c r="V10" s="147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v>32896312</v>
      </c>
      <c r="AH10" s="239"/>
      <c r="AI10" s="255"/>
      <c r="AJ10" s="147" t="s">
        <v>84</v>
      </c>
      <c r="AK10" s="147" t="s">
        <v>84</v>
      </c>
      <c r="AL10" s="147" t="s">
        <v>84</v>
      </c>
      <c r="AM10" s="147" t="s">
        <v>84</v>
      </c>
      <c r="AN10" s="147" t="s">
        <v>84</v>
      </c>
      <c r="AO10" s="147" t="s">
        <v>84</v>
      </c>
      <c r="AP10" s="5">
        <v>7252087</v>
      </c>
      <c r="AQ10" s="257"/>
      <c r="AR10" s="148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11</v>
      </c>
      <c r="E11" s="47">
        <f>D11/1.42</f>
        <v>7.746478873239437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119</v>
      </c>
      <c r="P11" s="52">
        <v>85</v>
      </c>
      <c r="Q11" s="52">
        <v>16413463</v>
      </c>
      <c r="R11" s="53">
        <f>Q11-Q10</f>
        <v>3579</v>
      </c>
      <c r="S11" s="54">
        <f>R11*24/1000</f>
        <v>85.896000000000001</v>
      </c>
      <c r="T11" s="54">
        <f>R11/1000</f>
        <v>3.5790000000000002</v>
      </c>
      <c r="U11" s="55">
        <v>5.4</v>
      </c>
      <c r="V11" s="55">
        <f t="shared" ref="V11:V34" si="0">U11</f>
        <v>5.4</v>
      </c>
      <c r="W11" s="174" t="s">
        <v>130</v>
      </c>
      <c r="X11" s="173">
        <v>0</v>
      </c>
      <c r="Y11" s="173">
        <v>0</v>
      </c>
      <c r="Z11" s="173">
        <v>1004</v>
      </c>
      <c r="AA11" s="173">
        <v>0</v>
      </c>
      <c r="AB11" s="173">
        <v>1073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32896918</v>
      </c>
      <c r="AH11" s="58">
        <f>IF(ISBLANK(AG11),"-",AG11-AG10)</f>
        <v>606</v>
      </c>
      <c r="AI11" s="59">
        <f>AH11/T11</f>
        <v>169.32103939647945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7253258</v>
      </c>
      <c r="AQ11" s="173">
        <f t="shared" ref="AQ11:AQ34" si="1">AP11-AP10</f>
        <v>1171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16</v>
      </c>
      <c r="E12" s="47">
        <f t="shared" ref="E12:E34" si="2">D12/1.42</f>
        <v>11.267605633802818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114</v>
      </c>
      <c r="P12" s="52">
        <v>87</v>
      </c>
      <c r="Q12" s="52">
        <v>16417107</v>
      </c>
      <c r="R12" s="53">
        <f t="shared" ref="R12:R34" si="5">Q12-Q11</f>
        <v>3644</v>
      </c>
      <c r="S12" s="54">
        <f t="shared" ref="S12:S34" si="6">R12*24/1000</f>
        <v>87.456000000000003</v>
      </c>
      <c r="T12" s="54">
        <f t="shared" ref="T12:T34" si="7">R12/1000</f>
        <v>3.6440000000000001</v>
      </c>
      <c r="U12" s="55">
        <v>7.5</v>
      </c>
      <c r="V12" s="55">
        <f t="shared" si="0"/>
        <v>7.5</v>
      </c>
      <c r="W12" s="174" t="s">
        <v>130</v>
      </c>
      <c r="X12" s="173">
        <v>0</v>
      </c>
      <c r="Y12" s="173">
        <v>0</v>
      </c>
      <c r="Z12" s="173">
        <v>936</v>
      </c>
      <c r="AA12" s="173">
        <v>0</v>
      </c>
      <c r="AB12" s="173">
        <v>1078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32897475</v>
      </c>
      <c r="AH12" s="58">
        <f>IF(ISBLANK(AG12),"-",AG12-AG11)</f>
        <v>557</v>
      </c>
      <c r="AI12" s="59">
        <f t="shared" ref="AI12:AI34" si="8">AH12/T12</f>
        <v>152.85400658616905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7254537</v>
      </c>
      <c r="AQ12" s="173">
        <f t="shared" si="1"/>
        <v>1279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15</v>
      </c>
      <c r="E13" s="47">
        <f t="shared" si="2"/>
        <v>10.563380281690142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109</v>
      </c>
      <c r="P13" s="52">
        <v>83</v>
      </c>
      <c r="Q13" s="52">
        <v>16420751</v>
      </c>
      <c r="R13" s="53">
        <f t="shared" si="5"/>
        <v>3644</v>
      </c>
      <c r="S13" s="54">
        <f t="shared" si="6"/>
        <v>87.456000000000003</v>
      </c>
      <c r="T13" s="54">
        <f t="shared" si="7"/>
        <v>3.6440000000000001</v>
      </c>
      <c r="U13" s="55">
        <v>8.9</v>
      </c>
      <c r="V13" s="55">
        <f t="shared" si="0"/>
        <v>8.9</v>
      </c>
      <c r="W13" s="174" t="s">
        <v>130</v>
      </c>
      <c r="X13" s="173">
        <v>0</v>
      </c>
      <c r="Y13" s="173">
        <v>0</v>
      </c>
      <c r="Z13" s="173">
        <v>932</v>
      </c>
      <c r="AA13" s="173">
        <v>0</v>
      </c>
      <c r="AB13" s="173">
        <v>1079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32898032</v>
      </c>
      <c r="AH13" s="58">
        <f>IF(ISBLANK(AG13),"-",AG13-AG12)</f>
        <v>557</v>
      </c>
      <c r="AI13" s="59">
        <f t="shared" si="8"/>
        <v>152.85400658616905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7255816</v>
      </c>
      <c r="AQ13" s="173">
        <f t="shared" si="1"/>
        <v>1279</v>
      </c>
      <c r="AR13" s="61"/>
      <c r="AS13" s="62" t="s">
        <v>113</v>
      </c>
      <c r="AV13" s="44" t="s">
        <v>94</v>
      </c>
      <c r="AW13" s="44" t="s">
        <v>95</v>
      </c>
      <c r="AY13" s="108" t="s">
        <v>140</v>
      </c>
    </row>
    <row r="14" spans="2:51" x14ac:dyDescent="0.25">
      <c r="B14" s="45">
        <v>2.125</v>
      </c>
      <c r="C14" s="45">
        <v>0.16666666666666699</v>
      </c>
      <c r="D14" s="46">
        <v>20</v>
      </c>
      <c r="E14" s="47">
        <f t="shared" si="2"/>
        <v>14.084507042253522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105</v>
      </c>
      <c r="P14" s="52">
        <v>90</v>
      </c>
      <c r="Q14" s="52">
        <v>16424395</v>
      </c>
      <c r="R14" s="53">
        <f t="shared" si="5"/>
        <v>3644</v>
      </c>
      <c r="S14" s="54">
        <f t="shared" si="6"/>
        <v>87.456000000000003</v>
      </c>
      <c r="T14" s="54">
        <f t="shared" si="7"/>
        <v>3.6440000000000001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937</v>
      </c>
      <c r="AA14" s="173">
        <v>0</v>
      </c>
      <c r="AB14" s="173">
        <v>1079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32898589</v>
      </c>
      <c r="AH14" s="58">
        <f t="shared" ref="AH14:AH34" si="9">IF(ISBLANK(AG14),"-",AG14-AG13)</f>
        <v>557</v>
      </c>
      <c r="AI14" s="59">
        <f t="shared" si="8"/>
        <v>152.85400658616905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7257149</v>
      </c>
      <c r="AQ14" s="173">
        <f t="shared" si="1"/>
        <v>1333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21</v>
      </c>
      <c r="E15" s="47">
        <f t="shared" si="2"/>
        <v>14.788732394366198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102</v>
      </c>
      <c r="P15" s="52">
        <v>99</v>
      </c>
      <c r="Q15" s="52">
        <v>16428041</v>
      </c>
      <c r="R15" s="53">
        <f t="shared" si="5"/>
        <v>3646</v>
      </c>
      <c r="S15" s="54">
        <f t="shared" si="6"/>
        <v>87.504000000000005</v>
      </c>
      <c r="T15" s="54">
        <f t="shared" si="7"/>
        <v>3.6459999999999999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983</v>
      </c>
      <c r="AA15" s="173">
        <v>0</v>
      </c>
      <c r="AB15" s="173">
        <v>1080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32899146</v>
      </c>
      <c r="AH15" s="58">
        <f t="shared" si="9"/>
        <v>557</v>
      </c>
      <c r="AI15" s="59">
        <f t="shared" si="8"/>
        <v>152.77015907844213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173">
        <v>7257149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/>
    </row>
    <row r="16" spans="2:51" x14ac:dyDescent="0.25">
      <c r="B16" s="45">
        <v>2.2083333333333299</v>
      </c>
      <c r="C16" s="45">
        <v>0.25</v>
      </c>
      <c r="D16" s="46">
        <v>11</v>
      </c>
      <c r="E16" s="47">
        <f t="shared" si="2"/>
        <v>7.746478873239437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119</v>
      </c>
      <c r="P16" s="52">
        <v>120</v>
      </c>
      <c r="Q16" s="52">
        <v>16432545</v>
      </c>
      <c r="R16" s="53">
        <f t="shared" si="5"/>
        <v>4504</v>
      </c>
      <c r="S16" s="54">
        <f t="shared" si="6"/>
        <v>108.096</v>
      </c>
      <c r="T16" s="54">
        <f t="shared" si="7"/>
        <v>4.5039999999999996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1155</v>
      </c>
      <c r="AA16" s="173">
        <v>0</v>
      </c>
      <c r="AB16" s="173">
        <v>1140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32899854</v>
      </c>
      <c r="AH16" s="58">
        <f t="shared" si="9"/>
        <v>708</v>
      </c>
      <c r="AI16" s="59">
        <f t="shared" si="8"/>
        <v>157.19360568383661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7257149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7</v>
      </c>
      <c r="E17" s="47">
        <f t="shared" si="2"/>
        <v>4.9295774647887329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135</v>
      </c>
      <c r="P17" s="52">
        <v>144</v>
      </c>
      <c r="Q17" s="52">
        <v>16438552</v>
      </c>
      <c r="R17" s="53">
        <f t="shared" si="5"/>
        <v>6007</v>
      </c>
      <c r="S17" s="54">
        <f t="shared" si="6"/>
        <v>144.16800000000001</v>
      </c>
      <c r="T17" s="54">
        <f t="shared" si="7"/>
        <v>6.0069999999999997</v>
      </c>
      <c r="U17" s="55">
        <v>9.1</v>
      </c>
      <c r="V17" s="55">
        <f t="shared" si="0"/>
        <v>9.1</v>
      </c>
      <c r="W17" s="174" t="s">
        <v>147</v>
      </c>
      <c r="X17" s="173">
        <v>0</v>
      </c>
      <c r="Y17" s="173">
        <v>1045</v>
      </c>
      <c r="Z17" s="173">
        <v>1195</v>
      </c>
      <c r="AA17" s="173">
        <v>1185</v>
      </c>
      <c r="AB17" s="173">
        <v>1198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32901202</v>
      </c>
      <c r="AH17" s="58">
        <f t="shared" si="9"/>
        <v>1348</v>
      </c>
      <c r="AI17" s="59">
        <f t="shared" si="8"/>
        <v>224.40486099550526</v>
      </c>
      <c r="AJ17" s="170">
        <v>0</v>
      </c>
      <c r="AK17" s="170">
        <v>1</v>
      </c>
      <c r="AL17" s="170">
        <v>1</v>
      </c>
      <c r="AM17" s="170">
        <v>1</v>
      </c>
      <c r="AN17" s="170">
        <v>1</v>
      </c>
      <c r="AO17" s="170">
        <v>0</v>
      </c>
      <c r="AP17" s="173">
        <v>7257149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7</v>
      </c>
      <c r="E18" s="47">
        <f t="shared" si="2"/>
        <v>4.9295774647887329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147</v>
      </c>
      <c r="P18" s="52">
        <v>133</v>
      </c>
      <c r="Q18" s="52">
        <v>16444839</v>
      </c>
      <c r="R18" s="53">
        <f t="shared" si="5"/>
        <v>6287</v>
      </c>
      <c r="S18" s="54">
        <f t="shared" si="6"/>
        <v>150.88800000000001</v>
      </c>
      <c r="T18" s="54">
        <f t="shared" si="7"/>
        <v>6.2869999999999999</v>
      </c>
      <c r="U18" s="55">
        <v>8.3000000000000007</v>
      </c>
      <c r="V18" s="55">
        <f t="shared" si="0"/>
        <v>8.3000000000000007</v>
      </c>
      <c r="W18" s="174" t="s">
        <v>147</v>
      </c>
      <c r="X18" s="173">
        <v>0</v>
      </c>
      <c r="Y18" s="173">
        <v>1118</v>
      </c>
      <c r="Z18" s="173">
        <v>1195</v>
      </c>
      <c r="AA18" s="173">
        <v>1185</v>
      </c>
      <c r="AB18" s="173">
        <v>1198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32902626</v>
      </c>
      <c r="AH18" s="58">
        <f t="shared" si="9"/>
        <v>1424</v>
      </c>
      <c r="AI18" s="59">
        <f t="shared" si="8"/>
        <v>226.49912517894069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173">
        <v>7257149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7</v>
      </c>
      <c r="E19" s="47">
        <f t="shared" si="2"/>
        <v>4.9295774647887329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133</v>
      </c>
      <c r="P19" s="52">
        <v>150</v>
      </c>
      <c r="Q19" s="52">
        <v>16451061</v>
      </c>
      <c r="R19" s="53">
        <f t="shared" si="5"/>
        <v>6222</v>
      </c>
      <c r="S19" s="54">
        <f t="shared" si="6"/>
        <v>149.328</v>
      </c>
      <c r="T19" s="54">
        <f t="shared" si="7"/>
        <v>6.2220000000000004</v>
      </c>
      <c r="U19" s="55">
        <v>7.6</v>
      </c>
      <c r="V19" s="55">
        <f t="shared" si="0"/>
        <v>7.6</v>
      </c>
      <c r="W19" s="174" t="s">
        <v>147</v>
      </c>
      <c r="X19" s="173">
        <v>0</v>
      </c>
      <c r="Y19" s="173">
        <v>1130</v>
      </c>
      <c r="Z19" s="173">
        <v>1195</v>
      </c>
      <c r="AA19" s="173">
        <v>1185</v>
      </c>
      <c r="AB19" s="173">
        <v>1198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32904042</v>
      </c>
      <c r="AH19" s="58">
        <f t="shared" si="9"/>
        <v>1416</v>
      </c>
      <c r="AI19" s="59">
        <f t="shared" si="8"/>
        <v>227.579556412729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7257149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7</v>
      </c>
      <c r="E20" s="47">
        <f t="shared" si="2"/>
        <v>4.9295774647887329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129</v>
      </c>
      <c r="P20" s="52">
        <v>152</v>
      </c>
      <c r="Q20" s="52">
        <v>16457206</v>
      </c>
      <c r="R20" s="53">
        <f t="shared" si="5"/>
        <v>6145</v>
      </c>
      <c r="S20" s="54">
        <f t="shared" si="6"/>
        <v>147.47999999999999</v>
      </c>
      <c r="T20" s="54">
        <f t="shared" si="7"/>
        <v>6.1449999999999996</v>
      </c>
      <c r="U20" s="55">
        <v>6.5</v>
      </c>
      <c r="V20" s="55">
        <f t="shared" si="0"/>
        <v>6.5</v>
      </c>
      <c r="W20" s="174" t="s">
        <v>147</v>
      </c>
      <c r="X20" s="173">
        <v>0</v>
      </c>
      <c r="Y20" s="173">
        <v>1157</v>
      </c>
      <c r="Z20" s="173">
        <v>1196</v>
      </c>
      <c r="AA20" s="173">
        <v>1185</v>
      </c>
      <c r="AB20" s="173">
        <v>1198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32905464</v>
      </c>
      <c r="AH20" s="58">
        <f t="shared" si="9"/>
        <v>1422</v>
      </c>
      <c r="AI20" s="59">
        <f t="shared" si="8"/>
        <v>231.40764849471117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7257149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6</v>
      </c>
      <c r="E21" s="47">
        <f t="shared" si="2"/>
        <v>4.2253521126760569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129</v>
      </c>
      <c r="P21" s="52">
        <v>147</v>
      </c>
      <c r="Q21" s="52">
        <v>16463268</v>
      </c>
      <c r="R21" s="53">
        <f>Q21-Q20</f>
        <v>6062</v>
      </c>
      <c r="S21" s="54">
        <f t="shared" si="6"/>
        <v>145.488</v>
      </c>
      <c r="T21" s="54">
        <f t="shared" si="7"/>
        <v>6.0620000000000003</v>
      </c>
      <c r="U21" s="55">
        <v>5.6</v>
      </c>
      <c r="V21" s="55">
        <f t="shared" si="0"/>
        <v>5.6</v>
      </c>
      <c r="W21" s="174" t="s">
        <v>147</v>
      </c>
      <c r="X21" s="173">
        <v>0</v>
      </c>
      <c r="Y21" s="173">
        <v>1188</v>
      </c>
      <c r="Z21" s="173">
        <v>1196</v>
      </c>
      <c r="AA21" s="173">
        <v>1185</v>
      </c>
      <c r="AB21" s="173">
        <v>1198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32906879</v>
      </c>
      <c r="AH21" s="58">
        <f t="shared" si="9"/>
        <v>1415</v>
      </c>
      <c r="AI21" s="59">
        <f t="shared" si="8"/>
        <v>233.42131309798745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7257149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6</v>
      </c>
      <c r="E22" s="47">
        <f t="shared" si="2"/>
        <v>4.2253521126760569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129</v>
      </c>
      <c r="P22" s="52">
        <v>140</v>
      </c>
      <c r="Q22" s="52">
        <v>16469330</v>
      </c>
      <c r="R22" s="53">
        <f t="shared" si="5"/>
        <v>6062</v>
      </c>
      <c r="S22" s="54">
        <f t="shared" si="6"/>
        <v>145.488</v>
      </c>
      <c r="T22" s="54">
        <f t="shared" si="7"/>
        <v>6.0620000000000003</v>
      </c>
      <c r="U22" s="55">
        <v>4.8</v>
      </c>
      <c r="V22" s="55">
        <f t="shared" si="0"/>
        <v>4.8</v>
      </c>
      <c r="W22" s="174" t="s">
        <v>147</v>
      </c>
      <c r="X22" s="173">
        <v>0</v>
      </c>
      <c r="Y22" s="173">
        <v>1107</v>
      </c>
      <c r="Z22" s="173">
        <v>1195</v>
      </c>
      <c r="AA22" s="173">
        <v>1185</v>
      </c>
      <c r="AB22" s="173">
        <v>1198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32908294</v>
      </c>
      <c r="AH22" s="58">
        <f t="shared" si="9"/>
        <v>1415</v>
      </c>
      <c r="AI22" s="59">
        <f t="shared" si="8"/>
        <v>233.42131309798745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7257149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5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134</v>
      </c>
      <c r="P23" s="52">
        <v>142</v>
      </c>
      <c r="Q23" s="52">
        <v>16475184</v>
      </c>
      <c r="R23" s="53">
        <f t="shared" si="5"/>
        <v>5854</v>
      </c>
      <c r="S23" s="54">
        <f t="shared" si="6"/>
        <v>140.49600000000001</v>
      </c>
      <c r="T23" s="54">
        <f t="shared" si="7"/>
        <v>5.8540000000000001</v>
      </c>
      <c r="U23" s="55">
        <v>4.4000000000000004</v>
      </c>
      <c r="V23" s="55">
        <f t="shared" si="0"/>
        <v>4.4000000000000004</v>
      </c>
      <c r="W23" s="174" t="s">
        <v>147</v>
      </c>
      <c r="X23" s="173">
        <v>0</v>
      </c>
      <c r="Y23" s="173">
        <v>1033</v>
      </c>
      <c r="Z23" s="173">
        <v>1196</v>
      </c>
      <c r="AA23" s="173">
        <v>1185</v>
      </c>
      <c r="AB23" s="173">
        <v>1198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32909646</v>
      </c>
      <c r="AH23" s="58">
        <f t="shared" si="9"/>
        <v>1352</v>
      </c>
      <c r="AI23" s="59">
        <f t="shared" si="8"/>
        <v>230.9531943969935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7257149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135</v>
      </c>
      <c r="P24" s="52">
        <v>134</v>
      </c>
      <c r="Q24" s="52">
        <v>16482021</v>
      </c>
      <c r="R24" s="53">
        <f t="shared" si="5"/>
        <v>6837</v>
      </c>
      <c r="S24" s="54">
        <f t="shared" si="6"/>
        <v>164.08799999999999</v>
      </c>
      <c r="T24" s="54">
        <f t="shared" si="7"/>
        <v>6.8369999999999997</v>
      </c>
      <c r="U24" s="55">
        <v>4.2</v>
      </c>
      <c r="V24" s="55">
        <f t="shared" si="0"/>
        <v>4.2</v>
      </c>
      <c r="W24" s="174" t="s">
        <v>147</v>
      </c>
      <c r="X24" s="173">
        <v>0</v>
      </c>
      <c r="Y24" s="173">
        <v>1019</v>
      </c>
      <c r="Z24" s="173">
        <v>1195</v>
      </c>
      <c r="AA24" s="173">
        <v>1185</v>
      </c>
      <c r="AB24" s="173">
        <v>1198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32911242</v>
      </c>
      <c r="AH24" s="58">
        <f t="shared" si="9"/>
        <v>1596</v>
      </c>
      <c r="AI24" s="59">
        <f t="shared" si="8"/>
        <v>233.43571741992102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7257149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7</v>
      </c>
      <c r="E25" s="47">
        <f t="shared" si="2"/>
        <v>4.9295774647887329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135</v>
      </c>
      <c r="P25" s="52">
        <v>131</v>
      </c>
      <c r="Q25" s="52">
        <v>16486493</v>
      </c>
      <c r="R25" s="53">
        <f t="shared" si="5"/>
        <v>4472</v>
      </c>
      <c r="S25" s="54">
        <f t="shared" si="6"/>
        <v>107.328</v>
      </c>
      <c r="T25" s="54">
        <f t="shared" si="7"/>
        <v>4.4720000000000004</v>
      </c>
      <c r="U25" s="55">
        <v>4.0999999999999996</v>
      </c>
      <c r="V25" s="55">
        <f t="shared" si="0"/>
        <v>4.0999999999999996</v>
      </c>
      <c r="W25" s="174" t="s">
        <v>147</v>
      </c>
      <c r="X25" s="173">
        <v>0</v>
      </c>
      <c r="Y25" s="173">
        <v>977</v>
      </c>
      <c r="Z25" s="173">
        <v>1176</v>
      </c>
      <c r="AA25" s="173">
        <v>1185</v>
      </c>
      <c r="AB25" s="173">
        <v>1180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32912286</v>
      </c>
      <c r="AH25" s="58">
        <f t="shared" si="9"/>
        <v>1044</v>
      </c>
      <c r="AI25" s="59">
        <f t="shared" si="8"/>
        <v>233.45259391771017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7257149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5</v>
      </c>
      <c r="E26" s="47">
        <f t="shared" si="2"/>
        <v>3.5211267605633805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137</v>
      </c>
      <c r="P26" s="52">
        <v>138</v>
      </c>
      <c r="Q26" s="52">
        <v>16491949</v>
      </c>
      <c r="R26" s="53">
        <f t="shared" si="5"/>
        <v>5456</v>
      </c>
      <c r="S26" s="54">
        <f t="shared" si="6"/>
        <v>130.94399999999999</v>
      </c>
      <c r="T26" s="54">
        <f t="shared" si="7"/>
        <v>5.4560000000000004</v>
      </c>
      <c r="U26" s="55">
        <v>4</v>
      </c>
      <c r="V26" s="55">
        <f t="shared" si="0"/>
        <v>4</v>
      </c>
      <c r="W26" s="174" t="s">
        <v>147</v>
      </c>
      <c r="X26" s="173">
        <v>0</v>
      </c>
      <c r="Y26" s="173">
        <v>1001</v>
      </c>
      <c r="Z26" s="173">
        <v>1196</v>
      </c>
      <c r="AA26" s="173">
        <v>1185</v>
      </c>
      <c r="AB26" s="173">
        <v>1198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32913574</v>
      </c>
      <c r="AH26" s="58">
        <f t="shared" si="9"/>
        <v>1288</v>
      </c>
      <c r="AI26" s="59">
        <f t="shared" si="8"/>
        <v>236.07038123167155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7257149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131</v>
      </c>
      <c r="P27" s="52">
        <v>133</v>
      </c>
      <c r="Q27" s="52">
        <v>16497646</v>
      </c>
      <c r="R27" s="53">
        <f t="shared" si="5"/>
        <v>5697</v>
      </c>
      <c r="S27" s="54">
        <f t="shared" si="6"/>
        <v>136.72800000000001</v>
      </c>
      <c r="T27" s="54">
        <f t="shared" si="7"/>
        <v>5.6970000000000001</v>
      </c>
      <c r="U27" s="55">
        <v>3.7</v>
      </c>
      <c r="V27" s="55">
        <f t="shared" si="0"/>
        <v>3.7</v>
      </c>
      <c r="W27" s="174" t="s">
        <v>147</v>
      </c>
      <c r="X27" s="173">
        <v>0</v>
      </c>
      <c r="Y27" s="173">
        <v>1050</v>
      </c>
      <c r="Z27" s="173">
        <v>1196</v>
      </c>
      <c r="AA27" s="173">
        <v>1185</v>
      </c>
      <c r="AB27" s="173">
        <v>1198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32914902</v>
      </c>
      <c r="AH27" s="58">
        <f t="shared" si="9"/>
        <v>1328</v>
      </c>
      <c r="AI27" s="59">
        <f t="shared" si="8"/>
        <v>233.1051430577497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7257149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3</v>
      </c>
      <c r="E28" s="47">
        <f t="shared" si="2"/>
        <v>2.1126760563380285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136</v>
      </c>
      <c r="P28" s="52">
        <v>137</v>
      </c>
      <c r="Q28" s="52">
        <v>16503260</v>
      </c>
      <c r="R28" s="53">
        <f t="shared" si="5"/>
        <v>5614</v>
      </c>
      <c r="S28" s="54">
        <f t="shared" si="6"/>
        <v>134.73599999999999</v>
      </c>
      <c r="T28" s="54">
        <f t="shared" si="7"/>
        <v>5.6139999999999999</v>
      </c>
      <c r="U28" s="55">
        <v>3.5</v>
      </c>
      <c r="V28" s="55">
        <f t="shared" si="0"/>
        <v>3.5</v>
      </c>
      <c r="W28" s="174" t="s">
        <v>147</v>
      </c>
      <c r="X28" s="173">
        <v>0</v>
      </c>
      <c r="Y28" s="173">
        <v>1017</v>
      </c>
      <c r="Z28" s="173">
        <v>1195</v>
      </c>
      <c r="AA28" s="173">
        <v>1185</v>
      </c>
      <c r="AB28" s="173">
        <v>1198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32916208</v>
      </c>
      <c r="AH28" s="58">
        <f t="shared" si="9"/>
        <v>1306</v>
      </c>
      <c r="AI28" s="59">
        <f t="shared" si="8"/>
        <v>232.63270395439972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7257149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3</v>
      </c>
      <c r="E29" s="47">
        <f t="shared" si="2"/>
        <v>2.1126760563380285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135</v>
      </c>
      <c r="P29" s="52">
        <v>131</v>
      </c>
      <c r="Q29" s="52">
        <v>16508815</v>
      </c>
      <c r="R29" s="53">
        <f t="shared" si="5"/>
        <v>5555</v>
      </c>
      <c r="S29" s="54">
        <f t="shared" si="6"/>
        <v>133.32</v>
      </c>
      <c r="T29" s="54">
        <f t="shared" si="7"/>
        <v>5.5549999999999997</v>
      </c>
      <c r="U29" s="55">
        <v>3.2</v>
      </c>
      <c r="V29" s="55">
        <f t="shared" si="0"/>
        <v>3.2</v>
      </c>
      <c r="W29" s="174" t="s">
        <v>147</v>
      </c>
      <c r="X29" s="173">
        <v>0</v>
      </c>
      <c r="Y29" s="173">
        <v>1006</v>
      </c>
      <c r="Z29" s="173">
        <v>1195</v>
      </c>
      <c r="AA29" s="173">
        <v>1185</v>
      </c>
      <c r="AB29" s="173">
        <v>1198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32917516</v>
      </c>
      <c r="AH29" s="58">
        <f t="shared" si="9"/>
        <v>1308</v>
      </c>
      <c r="AI29" s="59">
        <f t="shared" si="8"/>
        <v>235.46354635463547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7257149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3</v>
      </c>
      <c r="E30" s="47">
        <f t="shared" si="2"/>
        <v>2.1126760563380285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135</v>
      </c>
      <c r="P30" s="52">
        <v>125</v>
      </c>
      <c r="Q30" s="52">
        <v>16514321</v>
      </c>
      <c r="R30" s="53">
        <f t="shared" si="5"/>
        <v>5506</v>
      </c>
      <c r="S30" s="54">
        <f t="shared" si="6"/>
        <v>132.14400000000001</v>
      </c>
      <c r="T30" s="54">
        <f t="shared" si="7"/>
        <v>5.5060000000000002</v>
      </c>
      <c r="U30" s="55">
        <v>3.2</v>
      </c>
      <c r="V30" s="55">
        <f t="shared" si="0"/>
        <v>3.2</v>
      </c>
      <c r="W30" s="174" t="s">
        <v>147</v>
      </c>
      <c r="X30" s="173">
        <v>0</v>
      </c>
      <c r="Y30" s="173">
        <v>990</v>
      </c>
      <c r="Z30" s="173">
        <v>1164</v>
      </c>
      <c r="AA30" s="173">
        <v>1185</v>
      </c>
      <c r="AB30" s="173">
        <v>1169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32918790</v>
      </c>
      <c r="AH30" s="58">
        <f t="shared" si="9"/>
        <v>1274</v>
      </c>
      <c r="AI30" s="59">
        <f t="shared" si="8"/>
        <v>231.38394478750453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7257149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10</v>
      </c>
      <c r="E31" s="47">
        <f>D31/1.42</f>
        <v>7.042253521126761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131</v>
      </c>
      <c r="P31" s="52">
        <v>98</v>
      </c>
      <c r="Q31" s="52">
        <v>16519587</v>
      </c>
      <c r="R31" s="53">
        <f t="shared" si="5"/>
        <v>5266</v>
      </c>
      <c r="S31" s="54">
        <f t="shared" si="6"/>
        <v>126.384</v>
      </c>
      <c r="T31" s="54">
        <f t="shared" si="7"/>
        <v>5.266</v>
      </c>
      <c r="U31" s="55">
        <v>2.6</v>
      </c>
      <c r="V31" s="55">
        <f t="shared" si="0"/>
        <v>2.6</v>
      </c>
      <c r="W31" s="174" t="s">
        <v>149</v>
      </c>
      <c r="X31" s="173">
        <v>0</v>
      </c>
      <c r="Y31" s="173">
        <v>1066</v>
      </c>
      <c r="Z31" s="173">
        <v>1195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32919862</v>
      </c>
      <c r="AH31" s="58">
        <f t="shared" si="9"/>
        <v>1072</v>
      </c>
      <c r="AI31" s="59">
        <f t="shared" si="8"/>
        <v>203.57007216103304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7257149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12</v>
      </c>
      <c r="E32" s="47">
        <f t="shared" si="2"/>
        <v>8.4507042253521139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119</v>
      </c>
      <c r="P32" s="52">
        <v>108</v>
      </c>
      <c r="Q32" s="52">
        <v>16524633</v>
      </c>
      <c r="R32" s="53">
        <f>Q32-Q31</f>
        <v>5046</v>
      </c>
      <c r="S32" s="54">
        <f t="shared" si="6"/>
        <v>121.104</v>
      </c>
      <c r="T32" s="54">
        <f t="shared" si="7"/>
        <v>5.0460000000000003</v>
      </c>
      <c r="U32" s="55">
        <v>2.1</v>
      </c>
      <c r="V32" s="55">
        <f t="shared" si="0"/>
        <v>2.1</v>
      </c>
      <c r="W32" s="174" t="s">
        <v>149</v>
      </c>
      <c r="X32" s="173">
        <v>0</v>
      </c>
      <c r="Y32" s="173">
        <v>996</v>
      </c>
      <c r="Z32" s="173">
        <v>1196</v>
      </c>
      <c r="AA32" s="173">
        <v>0</v>
      </c>
      <c r="AB32" s="173">
        <v>1199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32920882</v>
      </c>
      <c r="AH32" s="58">
        <f t="shared" si="9"/>
        <v>1020</v>
      </c>
      <c r="AI32" s="59">
        <f t="shared" si="8"/>
        <v>202.14030915576694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7257149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6</v>
      </c>
      <c r="E33" s="47">
        <f t="shared" si="2"/>
        <v>4.2253521126760569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127</v>
      </c>
      <c r="P33" s="52">
        <v>106</v>
      </c>
      <c r="Q33" s="52">
        <v>16529118</v>
      </c>
      <c r="R33" s="53">
        <f t="shared" si="5"/>
        <v>4485</v>
      </c>
      <c r="S33" s="54">
        <f t="shared" si="6"/>
        <v>107.64</v>
      </c>
      <c r="T33" s="54">
        <f t="shared" si="7"/>
        <v>4.4850000000000003</v>
      </c>
      <c r="U33" s="55">
        <v>2.7</v>
      </c>
      <c r="V33" s="55">
        <f t="shared" si="0"/>
        <v>2.7</v>
      </c>
      <c r="W33" s="174" t="s">
        <v>130</v>
      </c>
      <c r="X33" s="173">
        <v>0</v>
      </c>
      <c r="Y33" s="173">
        <v>0</v>
      </c>
      <c r="Z33" s="173">
        <v>1135</v>
      </c>
      <c r="AA33" s="173">
        <v>0</v>
      </c>
      <c r="AB33" s="173">
        <v>1130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32921694</v>
      </c>
      <c r="AH33" s="58">
        <f t="shared" si="9"/>
        <v>812</v>
      </c>
      <c r="AI33" s="59">
        <f t="shared" si="8"/>
        <v>181.04793756967669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0.35</v>
      </c>
      <c r="AP33" s="173">
        <v>7257762</v>
      </c>
      <c r="AQ33" s="173">
        <f t="shared" si="1"/>
        <v>613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8</v>
      </c>
      <c r="E34" s="47">
        <f t="shared" si="2"/>
        <v>5.6338028169014089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120</v>
      </c>
      <c r="P34" s="52">
        <v>98</v>
      </c>
      <c r="Q34" s="52">
        <v>16533258</v>
      </c>
      <c r="R34" s="53">
        <f t="shared" si="5"/>
        <v>4140</v>
      </c>
      <c r="S34" s="54">
        <f t="shared" si="6"/>
        <v>99.36</v>
      </c>
      <c r="T34" s="54">
        <f t="shared" si="7"/>
        <v>4.1399999999999997</v>
      </c>
      <c r="U34" s="55">
        <v>3.8</v>
      </c>
      <c r="V34" s="55">
        <f t="shared" si="0"/>
        <v>3.8</v>
      </c>
      <c r="W34" s="174" t="s">
        <v>130</v>
      </c>
      <c r="X34" s="173">
        <v>0</v>
      </c>
      <c r="Y34" s="173">
        <v>0</v>
      </c>
      <c r="Z34" s="173">
        <v>1114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32922402</v>
      </c>
      <c r="AH34" s="58">
        <f t="shared" si="9"/>
        <v>708</v>
      </c>
      <c r="AI34" s="59">
        <f t="shared" si="8"/>
        <v>171.01449275362319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0.35</v>
      </c>
      <c r="AP34" s="173">
        <v>7258690</v>
      </c>
      <c r="AQ34" s="173">
        <f t="shared" si="1"/>
        <v>928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121.29166666666667</v>
      </c>
      <c r="Q35" s="80">
        <f>Q34-Q10</f>
        <v>123374</v>
      </c>
      <c r="R35" s="81">
        <f>SUM(R11:R34)</f>
        <v>123374</v>
      </c>
      <c r="S35" s="82">
        <f>AVERAGE(S11:S34)</f>
        <v>123.37400000000001</v>
      </c>
      <c r="T35" s="82">
        <f>SUM(T11:T34)</f>
        <v>123.37400000000002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26090</v>
      </c>
      <c r="AH35" s="88">
        <f>SUM(AH11:AH34)</f>
        <v>26090</v>
      </c>
      <c r="AI35" s="89">
        <f>$AH$35/$T35</f>
        <v>211.47081232674628</v>
      </c>
      <c r="AJ35" s="86"/>
      <c r="AK35" s="90"/>
      <c r="AL35" s="90"/>
      <c r="AM35" s="90"/>
      <c r="AN35" s="91"/>
      <c r="AO35" s="92"/>
      <c r="AP35" s="93">
        <f>AP34-AP10</f>
        <v>6603</v>
      </c>
      <c r="AQ35" s="94">
        <f>SUM(AQ11:AQ34)</f>
        <v>6603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102"/>
      <c r="AW38" s="102"/>
      <c r="AY38" s="112"/>
    </row>
    <row r="39" spans="2:51" x14ac:dyDescent="0.25">
      <c r="B39" s="159" t="s">
        <v>129</v>
      </c>
      <c r="C39" s="175"/>
      <c r="D39" s="175"/>
      <c r="E39" s="175"/>
      <c r="F39" s="175"/>
      <c r="G39" s="175"/>
      <c r="H39" s="17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102"/>
      <c r="AW39" s="102"/>
      <c r="AY39" s="112"/>
    </row>
    <row r="40" spans="2:51" x14ac:dyDescent="0.25">
      <c r="B40" s="177" t="s">
        <v>135</v>
      </c>
      <c r="C40" s="175"/>
      <c r="D40" s="175"/>
      <c r="E40" s="175"/>
      <c r="F40" s="175"/>
      <c r="G40" s="175"/>
      <c r="H40" s="17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102"/>
      <c r="AW40" s="102"/>
      <c r="AY40" s="112"/>
    </row>
    <row r="41" spans="2:51" x14ac:dyDescent="0.25">
      <c r="B41" s="151" t="s">
        <v>163</v>
      </c>
      <c r="C41" s="175"/>
      <c r="D41" s="175"/>
      <c r="E41" s="175"/>
      <c r="F41" s="175"/>
      <c r="G41" s="175"/>
      <c r="H41" s="17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1"/>
      <c r="AW41" s="1"/>
      <c r="AY41" s="112"/>
    </row>
    <row r="42" spans="2:51" x14ac:dyDescent="0.25">
      <c r="B42" s="157" t="s">
        <v>174</v>
      </c>
      <c r="C42" s="175"/>
      <c r="D42" s="175"/>
      <c r="E42" s="175"/>
      <c r="F42" s="175"/>
      <c r="G42" s="175"/>
      <c r="H42" s="17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53"/>
      <c r="AX42" s="153"/>
      <c r="AY42" s="153"/>
    </row>
    <row r="43" spans="2:51" x14ac:dyDescent="0.25">
      <c r="B43" s="177" t="s">
        <v>124</v>
      </c>
      <c r="C43" s="175"/>
      <c r="D43" s="175"/>
      <c r="E43" s="160"/>
      <c r="F43" s="160"/>
      <c r="G43" s="160"/>
      <c r="H43" s="17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53"/>
      <c r="AX43" s="153"/>
      <c r="AY43" s="153"/>
    </row>
    <row r="44" spans="2:51" x14ac:dyDescent="0.25">
      <c r="B44" s="177" t="s">
        <v>125</v>
      </c>
      <c r="C44" s="175"/>
      <c r="D44" s="175"/>
      <c r="E44" s="175"/>
      <c r="F44" s="175"/>
      <c r="G44" s="17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23"/>
      <c r="S44" s="123"/>
      <c r="T44" s="123"/>
      <c r="U44" s="123"/>
      <c r="V44" s="113"/>
      <c r="W44" s="113"/>
      <c r="X44" s="113"/>
      <c r="Y44" s="113"/>
      <c r="Z44" s="113"/>
      <c r="AA44" s="113"/>
      <c r="AB44" s="113"/>
      <c r="AC44" s="113"/>
      <c r="AD44" s="113"/>
      <c r="AL44" s="114"/>
      <c r="AM44" s="114"/>
      <c r="AN44" s="114"/>
      <c r="AO44" s="114"/>
      <c r="AP44" s="114"/>
      <c r="AQ44" s="114"/>
      <c r="AR44" s="115"/>
      <c r="AS44" s="109"/>
      <c r="AU44" s="112"/>
      <c r="AV44" s="153"/>
      <c r="AW44" s="153"/>
      <c r="AX44" s="153"/>
      <c r="AY44" s="153"/>
    </row>
    <row r="45" spans="2:51" x14ac:dyDescent="0.25">
      <c r="B45" s="176" t="s">
        <v>126</v>
      </c>
      <c r="C45" s="175"/>
      <c r="D45" s="175"/>
      <c r="E45" s="175"/>
      <c r="F45" s="175"/>
      <c r="G45" s="17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23"/>
      <c r="S45" s="123"/>
      <c r="T45" s="123"/>
      <c r="U45" s="123"/>
      <c r="V45" s="113"/>
      <c r="W45" s="113"/>
      <c r="X45" s="113"/>
      <c r="Y45" s="113"/>
      <c r="Z45" s="113"/>
      <c r="AA45" s="113"/>
      <c r="AB45" s="113"/>
      <c r="AC45" s="113"/>
      <c r="AD45" s="113"/>
      <c r="AL45" s="114"/>
      <c r="AM45" s="114"/>
      <c r="AN45" s="114"/>
      <c r="AO45" s="114"/>
      <c r="AP45" s="114"/>
      <c r="AQ45" s="114"/>
      <c r="AR45" s="115"/>
      <c r="AS45" s="109"/>
      <c r="AU45" s="112"/>
      <c r="AV45" s="153"/>
      <c r="AW45" s="153"/>
      <c r="AX45" s="153"/>
      <c r="AY45" s="153"/>
    </row>
    <row r="46" spans="2:51" x14ac:dyDescent="0.25">
      <c r="B46" s="176" t="s">
        <v>156</v>
      </c>
      <c r="C46" s="175"/>
      <c r="D46" s="175"/>
      <c r="E46" s="175"/>
      <c r="F46" s="175"/>
      <c r="G46" s="175"/>
      <c r="H46" s="17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23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53"/>
      <c r="AX46" s="153"/>
      <c r="AY46" s="153"/>
    </row>
    <row r="47" spans="2:51" x14ac:dyDescent="0.25">
      <c r="B47" s="177" t="s">
        <v>175</v>
      </c>
      <c r="C47" s="175"/>
      <c r="D47" s="175"/>
      <c r="E47" s="175"/>
      <c r="F47" s="175"/>
      <c r="G47" s="175"/>
      <c r="H47" s="17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23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53"/>
      <c r="AX47" s="153"/>
      <c r="AY47" s="153"/>
    </row>
    <row r="48" spans="2:51" x14ac:dyDescent="0.25">
      <c r="B48" s="177" t="s">
        <v>132</v>
      </c>
      <c r="C48" s="175"/>
      <c r="D48" s="175"/>
      <c r="E48" s="175"/>
      <c r="F48" s="175"/>
      <c r="G48" s="175"/>
      <c r="H48" s="17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53"/>
      <c r="AX48" s="153"/>
      <c r="AY48" s="153"/>
    </row>
    <row r="49" spans="2:51" x14ac:dyDescent="0.25">
      <c r="B49" s="169" t="s">
        <v>176</v>
      </c>
      <c r="C49" s="175"/>
      <c r="D49" s="175"/>
      <c r="E49" s="175"/>
      <c r="F49" s="175"/>
      <c r="G49" s="175"/>
      <c r="H49" s="17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53"/>
      <c r="AX49" s="153"/>
      <c r="AY49" s="153"/>
    </row>
    <row r="50" spans="2:51" x14ac:dyDescent="0.25">
      <c r="B50" s="177" t="s">
        <v>133</v>
      </c>
      <c r="C50" s="175"/>
      <c r="D50" s="175"/>
      <c r="E50" s="175"/>
      <c r="F50" s="175"/>
      <c r="G50" s="175"/>
      <c r="H50" s="17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53"/>
      <c r="AX50" s="153"/>
      <c r="AY50" s="153"/>
    </row>
    <row r="51" spans="2:51" x14ac:dyDescent="0.25">
      <c r="B51" s="152" t="s">
        <v>151</v>
      </c>
      <c r="C51" s="175"/>
      <c r="D51" s="175"/>
      <c r="E51" s="175"/>
      <c r="F51" s="175"/>
      <c r="G51" s="175"/>
      <c r="H51" s="17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53"/>
      <c r="AX51" s="153"/>
      <c r="AY51" s="153"/>
    </row>
    <row r="52" spans="2:51" x14ac:dyDescent="0.25">
      <c r="B52" s="177" t="s">
        <v>134</v>
      </c>
      <c r="C52" s="175"/>
      <c r="D52" s="175"/>
      <c r="E52" s="175"/>
      <c r="F52" s="175"/>
      <c r="G52" s="175"/>
      <c r="H52" s="17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53"/>
      <c r="AX52" s="153"/>
      <c r="AY52" s="153"/>
    </row>
    <row r="53" spans="2:51" s="183" customFormat="1" x14ac:dyDescent="0.25">
      <c r="B53" s="186" t="s">
        <v>177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T53" s="109"/>
      <c r="AU53" s="109"/>
      <c r="AV53" s="112"/>
    </row>
    <row r="54" spans="2:51" x14ac:dyDescent="0.25">
      <c r="B54" s="177" t="s">
        <v>152</v>
      </c>
      <c r="C54" s="175"/>
      <c r="D54" s="175"/>
      <c r="E54" s="175"/>
      <c r="F54" s="175"/>
      <c r="G54" s="175"/>
      <c r="H54" s="17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53"/>
      <c r="AX54" s="153"/>
      <c r="AY54" s="153"/>
    </row>
    <row r="55" spans="2:51" x14ac:dyDescent="0.25">
      <c r="B55" s="152" t="s">
        <v>127</v>
      </c>
      <c r="C55" s="175"/>
      <c r="D55" s="175"/>
      <c r="E55" s="175"/>
      <c r="F55" s="175"/>
      <c r="G55" s="175"/>
      <c r="H55" s="17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53"/>
      <c r="AX55" s="153"/>
      <c r="AY55" s="153"/>
    </row>
    <row r="56" spans="2:51" x14ac:dyDescent="0.25">
      <c r="B56" s="178" t="s">
        <v>153</v>
      </c>
      <c r="C56" s="175"/>
      <c r="D56" s="175"/>
      <c r="E56" s="175"/>
      <c r="F56" s="175"/>
      <c r="G56" s="175"/>
      <c r="H56" s="17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25"/>
      <c r="U56" s="125"/>
      <c r="V56" s="12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53"/>
      <c r="AX56" s="153"/>
      <c r="AY56" s="153"/>
    </row>
    <row r="57" spans="2:51" x14ac:dyDescent="0.25">
      <c r="B57" s="178" t="s">
        <v>128</v>
      </c>
      <c r="C57" s="175"/>
      <c r="D57" s="175"/>
      <c r="E57" s="175"/>
      <c r="F57" s="175"/>
      <c r="G57" s="175"/>
      <c r="H57" s="175"/>
      <c r="I57" s="17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53"/>
      <c r="AX57" s="153"/>
      <c r="AY57" s="153"/>
    </row>
    <row r="58" spans="2:51" x14ac:dyDescent="0.25">
      <c r="B58" s="178"/>
      <c r="C58" s="177"/>
      <c r="D58" s="175"/>
      <c r="E58" s="171"/>
      <c r="F58" s="175"/>
      <c r="G58" s="175"/>
      <c r="H58" s="175"/>
      <c r="I58" s="17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53"/>
      <c r="AX58" s="153"/>
      <c r="AY58" s="153"/>
    </row>
    <row r="59" spans="2:51" x14ac:dyDescent="0.25">
      <c r="B59" s="178"/>
      <c r="C59" s="176"/>
      <c r="D59" s="175"/>
      <c r="E59" s="171"/>
      <c r="F59" s="175"/>
      <c r="G59" s="175"/>
      <c r="H59" s="175"/>
      <c r="I59" s="17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53"/>
      <c r="AX59" s="153"/>
      <c r="AY59" s="153"/>
    </row>
    <row r="60" spans="2:51" x14ac:dyDescent="0.25">
      <c r="B60" s="2"/>
      <c r="C60" s="176"/>
      <c r="D60" s="175"/>
      <c r="E60" s="175"/>
      <c r="F60" s="175"/>
      <c r="G60" s="175"/>
      <c r="H60" s="175"/>
      <c r="I60" s="17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F60" s="183"/>
      <c r="AG60" s="183"/>
      <c r="AH60" s="183"/>
      <c r="AI60" s="183"/>
      <c r="AJ60" s="183"/>
      <c r="AK60" s="183"/>
      <c r="AL60" s="183"/>
      <c r="AM60" s="114"/>
      <c r="AN60" s="114"/>
      <c r="AO60" s="114"/>
      <c r="AP60" s="114"/>
      <c r="AQ60" s="114"/>
      <c r="AR60" s="114"/>
      <c r="AS60" s="115"/>
      <c r="AV60" s="112"/>
      <c r="AW60" s="153"/>
      <c r="AX60" s="153"/>
      <c r="AY60" s="153"/>
    </row>
    <row r="61" spans="2:51" x14ac:dyDescent="0.25">
      <c r="B61" s="2"/>
      <c r="C61" s="166"/>
      <c r="D61" s="175"/>
      <c r="E61" s="175"/>
      <c r="F61" s="175"/>
      <c r="G61" s="175"/>
      <c r="H61" s="175"/>
      <c r="I61" s="171"/>
      <c r="J61" s="155"/>
      <c r="K61" s="155"/>
      <c r="L61" s="155"/>
      <c r="M61" s="155"/>
      <c r="N61" s="155"/>
      <c r="O61" s="155"/>
      <c r="P61" s="155"/>
      <c r="Q61" s="155"/>
      <c r="R61" s="155"/>
      <c r="S61" s="168"/>
      <c r="T61" s="168"/>
      <c r="U61" s="168"/>
      <c r="V61" s="168"/>
      <c r="W61" s="113"/>
      <c r="X61" s="113"/>
      <c r="Y61" s="113"/>
      <c r="Z61" s="113"/>
      <c r="AA61" s="113"/>
      <c r="AB61" s="113"/>
      <c r="AC61" s="113"/>
      <c r="AD61" s="113"/>
      <c r="AE61" s="113"/>
      <c r="AF61" s="183"/>
      <c r="AG61" s="183"/>
      <c r="AH61" s="183"/>
      <c r="AI61" s="183"/>
      <c r="AJ61" s="183"/>
      <c r="AK61" s="183"/>
      <c r="AL61" s="183"/>
      <c r="AM61" s="114"/>
      <c r="AN61" s="114"/>
      <c r="AO61" s="114"/>
      <c r="AP61" s="114"/>
      <c r="AQ61" s="114"/>
      <c r="AR61" s="114"/>
      <c r="AS61" s="115"/>
      <c r="AV61" s="112"/>
      <c r="AW61" s="153"/>
      <c r="AX61" s="153"/>
      <c r="AY61" s="153"/>
    </row>
    <row r="62" spans="2:51" x14ac:dyDescent="0.25">
      <c r="B62" s="104"/>
      <c r="C62" s="166"/>
      <c r="D62" s="171"/>
      <c r="E62" s="175"/>
      <c r="F62" s="175"/>
      <c r="G62" s="175"/>
      <c r="H62" s="175"/>
      <c r="I62" s="171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06"/>
      <c r="X62" s="106"/>
      <c r="Y62" s="106"/>
      <c r="Z62" s="113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12"/>
      <c r="AW62" s="153"/>
      <c r="AX62" s="153"/>
      <c r="AY62" s="153"/>
    </row>
    <row r="63" spans="2:51" x14ac:dyDescent="0.25">
      <c r="B63" s="104"/>
      <c r="C63" s="177"/>
      <c r="D63" s="171"/>
      <c r="E63" s="175"/>
      <c r="F63" s="175"/>
      <c r="G63" s="175"/>
      <c r="H63" s="175"/>
      <c r="I63" s="175"/>
      <c r="J63" s="168"/>
      <c r="K63" s="168"/>
      <c r="L63" s="168"/>
      <c r="M63" s="168"/>
      <c r="N63" s="168"/>
      <c r="O63" s="168"/>
      <c r="P63" s="168"/>
      <c r="Q63" s="168"/>
      <c r="R63" s="168"/>
      <c r="S63" s="155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53"/>
      <c r="AX63" s="153"/>
      <c r="AY63" s="153"/>
    </row>
    <row r="64" spans="2:51" x14ac:dyDescent="0.25">
      <c r="B64" s="104"/>
      <c r="C64" s="177"/>
      <c r="D64" s="175"/>
      <c r="E64" s="171"/>
      <c r="F64" s="175"/>
      <c r="G64" s="171"/>
      <c r="H64" s="171"/>
      <c r="I64" s="17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53"/>
      <c r="AX64" s="153"/>
      <c r="AY64" s="153"/>
    </row>
    <row r="65" spans="1:51" x14ac:dyDescent="0.25">
      <c r="B65" s="104"/>
      <c r="C65" s="176"/>
      <c r="D65" s="175"/>
      <c r="E65" s="171"/>
      <c r="F65" s="171"/>
      <c r="G65" s="171"/>
      <c r="H65" s="171"/>
      <c r="I65" s="17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53"/>
      <c r="AX65" s="153"/>
      <c r="AY65" s="153"/>
    </row>
    <row r="66" spans="1:51" x14ac:dyDescent="0.25">
      <c r="B66" s="168"/>
      <c r="C66" s="176"/>
      <c r="D66" s="175"/>
      <c r="E66" s="175"/>
      <c r="F66" s="171"/>
      <c r="G66" s="175"/>
      <c r="H66" s="175"/>
      <c r="I66" s="17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53"/>
      <c r="AX66" s="153"/>
      <c r="AY66" s="153"/>
    </row>
    <row r="67" spans="1:51" x14ac:dyDescent="0.25">
      <c r="B67" s="168"/>
      <c r="C67" s="168"/>
      <c r="D67" s="175"/>
      <c r="E67" s="175"/>
      <c r="F67" s="175"/>
      <c r="G67" s="175"/>
      <c r="H67" s="175"/>
      <c r="I67" s="168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53"/>
      <c r="AX67" s="153"/>
      <c r="AY67" s="153"/>
    </row>
    <row r="68" spans="1:51" x14ac:dyDescent="0.25">
      <c r="B68" s="104"/>
      <c r="C68" s="177"/>
      <c r="D68" s="168"/>
      <c r="E68" s="175"/>
      <c r="F68" s="175"/>
      <c r="G68" s="175"/>
      <c r="H68" s="175"/>
      <c r="I68" s="168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53"/>
      <c r="AV68" s="112"/>
      <c r="AW68" s="153"/>
      <c r="AX68" s="153"/>
      <c r="AY68" s="153"/>
    </row>
    <row r="69" spans="1:51" x14ac:dyDescent="0.25">
      <c r="B69" s="104"/>
      <c r="C69" s="176"/>
      <c r="D69" s="168"/>
      <c r="E69" s="175"/>
      <c r="F69" s="175"/>
      <c r="G69" s="175"/>
      <c r="H69" s="175"/>
      <c r="I69" s="17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53"/>
      <c r="AV69" s="112"/>
      <c r="AW69" s="153"/>
      <c r="AX69" s="153"/>
      <c r="AY69" s="153"/>
    </row>
    <row r="70" spans="1:51" x14ac:dyDescent="0.25">
      <c r="A70" s="113"/>
      <c r="B70" s="104"/>
      <c r="C70" s="181"/>
      <c r="D70" s="180"/>
      <c r="E70" s="182"/>
      <c r="F70" s="180"/>
      <c r="G70" s="182"/>
      <c r="H70" s="182"/>
      <c r="I70" s="190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25"/>
      <c r="U70" s="105"/>
      <c r="V70" s="105"/>
      <c r="AS70" s="153"/>
      <c r="AT70" s="153"/>
      <c r="AU70" s="153"/>
      <c r="AV70" s="153"/>
      <c r="AW70" s="153"/>
      <c r="AX70" s="153"/>
      <c r="AY70" s="153"/>
    </row>
    <row r="71" spans="1:51" x14ac:dyDescent="0.25">
      <c r="A71" s="113"/>
      <c r="C71" s="158"/>
      <c r="D71" s="175"/>
      <c r="E71" s="168"/>
      <c r="F71" s="168"/>
      <c r="G71" s="168"/>
      <c r="H71" s="168"/>
      <c r="I71" s="190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25"/>
      <c r="U71" s="105"/>
      <c r="V71" s="105"/>
      <c r="AS71" s="153"/>
      <c r="AT71" s="153"/>
      <c r="AU71" s="153"/>
      <c r="AV71" s="153"/>
      <c r="AW71" s="153"/>
      <c r="AX71" s="153"/>
      <c r="AY71" s="153"/>
    </row>
    <row r="72" spans="1:51" x14ac:dyDescent="0.25">
      <c r="A72" s="113"/>
      <c r="I72" s="114"/>
      <c r="J72" s="114"/>
      <c r="K72" s="114"/>
      <c r="L72" s="114"/>
      <c r="M72" s="114"/>
      <c r="N72" s="114"/>
      <c r="O72" s="115"/>
      <c r="P72" s="109"/>
      <c r="R72" s="109"/>
      <c r="AS72" s="153"/>
      <c r="AT72" s="153"/>
      <c r="AU72" s="153"/>
      <c r="AV72" s="153"/>
      <c r="AW72" s="153"/>
      <c r="AX72" s="153"/>
      <c r="AY72" s="153"/>
    </row>
    <row r="73" spans="1:51" x14ac:dyDescent="0.2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53"/>
      <c r="AT73" s="153"/>
      <c r="AU73" s="153"/>
      <c r="AV73" s="153"/>
      <c r="AW73" s="153"/>
      <c r="AX73" s="153"/>
      <c r="AY73" s="153"/>
    </row>
    <row r="74" spans="1:51" x14ac:dyDescent="0.2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53"/>
      <c r="AT74" s="153"/>
      <c r="AU74" s="153"/>
      <c r="AV74" s="153"/>
      <c r="AW74" s="153"/>
      <c r="AX74" s="153"/>
      <c r="AY74" s="15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53"/>
      <c r="AT75" s="153"/>
      <c r="AU75" s="153"/>
      <c r="AV75" s="153"/>
      <c r="AW75" s="153"/>
      <c r="AX75" s="153"/>
      <c r="AY75" s="15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P76" s="109"/>
      <c r="R76" s="106"/>
      <c r="AS76" s="153"/>
      <c r="AT76" s="153"/>
      <c r="AU76" s="153"/>
      <c r="AV76" s="153"/>
      <c r="AW76" s="153"/>
      <c r="AX76" s="153"/>
      <c r="AY76" s="153"/>
    </row>
    <row r="77" spans="1:51" x14ac:dyDescent="0.25">
      <c r="A77" s="113"/>
      <c r="I77" s="114"/>
      <c r="J77" s="114"/>
      <c r="K77" s="114"/>
      <c r="L77" s="114"/>
      <c r="M77" s="114"/>
      <c r="N77" s="114"/>
      <c r="O77" s="115"/>
      <c r="R77" s="109"/>
      <c r="AS77" s="153"/>
      <c r="AT77" s="153"/>
      <c r="AU77" s="153"/>
      <c r="AV77" s="153"/>
      <c r="AW77" s="153"/>
      <c r="AX77" s="153"/>
      <c r="AY77" s="153"/>
    </row>
    <row r="78" spans="1:51" x14ac:dyDescent="0.25">
      <c r="O78" s="115"/>
      <c r="R78" s="109"/>
      <c r="AS78" s="153"/>
      <c r="AT78" s="153"/>
      <c r="AU78" s="153"/>
      <c r="AV78" s="153"/>
      <c r="AW78" s="153"/>
      <c r="AX78" s="153"/>
      <c r="AY78" s="153"/>
    </row>
    <row r="79" spans="1:51" x14ac:dyDescent="0.25">
      <c r="O79" s="115"/>
      <c r="R79" s="109"/>
      <c r="AS79" s="153"/>
      <c r="AT79" s="153"/>
      <c r="AU79" s="153"/>
      <c r="AV79" s="153"/>
      <c r="AW79" s="153"/>
      <c r="AX79" s="153"/>
      <c r="AY79" s="153"/>
    </row>
    <row r="80" spans="1:51" x14ac:dyDescent="0.25">
      <c r="O80" s="115"/>
      <c r="R80" s="109"/>
      <c r="AS80" s="153"/>
      <c r="AT80" s="153"/>
      <c r="AU80" s="153"/>
      <c r="AV80" s="153"/>
      <c r="AW80" s="153"/>
      <c r="AX80" s="153"/>
      <c r="AY80" s="153"/>
    </row>
    <row r="81" spans="15:51" x14ac:dyDescent="0.25">
      <c r="O81" s="115"/>
      <c r="R81" s="109"/>
      <c r="AS81" s="153"/>
      <c r="AT81" s="153"/>
      <c r="AU81" s="153"/>
      <c r="AV81" s="153"/>
      <c r="AW81" s="153"/>
      <c r="AX81" s="153"/>
      <c r="AY81" s="153"/>
    </row>
    <row r="82" spans="15:51" x14ac:dyDescent="0.25">
      <c r="O82" s="115"/>
      <c r="AS82" s="153"/>
      <c r="AT82" s="153"/>
      <c r="AU82" s="153"/>
      <c r="AV82" s="153"/>
      <c r="AW82" s="153"/>
      <c r="AX82" s="153"/>
      <c r="AY82" s="153"/>
    </row>
    <row r="83" spans="15:51" x14ac:dyDescent="0.25">
      <c r="O83" s="115"/>
      <c r="AS83" s="153"/>
      <c r="AT83" s="153"/>
      <c r="AU83" s="153"/>
      <c r="AV83" s="153"/>
      <c r="AW83" s="153"/>
      <c r="AX83" s="153"/>
      <c r="AY83" s="153"/>
    </row>
    <row r="84" spans="15:51" x14ac:dyDescent="0.25">
      <c r="O84" s="115"/>
      <c r="AS84" s="153"/>
      <c r="AT84" s="153"/>
      <c r="AU84" s="153"/>
      <c r="AV84" s="153"/>
      <c r="AW84" s="153"/>
      <c r="AX84" s="153"/>
      <c r="AY84" s="153"/>
    </row>
    <row r="85" spans="15:51" x14ac:dyDescent="0.25">
      <c r="O85" s="115"/>
      <c r="AS85" s="153"/>
      <c r="AT85" s="153"/>
      <c r="AU85" s="153"/>
      <c r="AV85" s="153"/>
      <c r="AW85" s="153"/>
      <c r="AX85" s="153"/>
      <c r="AY85" s="153"/>
    </row>
    <row r="86" spans="15:51" x14ac:dyDescent="0.25">
      <c r="O86" s="115"/>
      <c r="AS86" s="153"/>
      <c r="AT86" s="153"/>
      <c r="AU86" s="153"/>
      <c r="AV86" s="153"/>
      <c r="AW86" s="153"/>
      <c r="AX86" s="153"/>
      <c r="AY86" s="153"/>
    </row>
    <row r="87" spans="15:51" x14ac:dyDescent="0.25">
      <c r="O87" s="115"/>
      <c r="AS87" s="153"/>
      <c r="AT87" s="153"/>
      <c r="AU87" s="153"/>
      <c r="AV87" s="153"/>
      <c r="AW87" s="153"/>
      <c r="AX87" s="153"/>
      <c r="AY87" s="153"/>
    </row>
    <row r="88" spans="15:51" x14ac:dyDescent="0.25">
      <c r="O88" s="115"/>
      <c r="Q88" s="109"/>
      <c r="AS88" s="153"/>
      <c r="AT88" s="153"/>
      <c r="AU88" s="153"/>
      <c r="AV88" s="153"/>
      <c r="AW88" s="153"/>
      <c r="AX88" s="153"/>
      <c r="AY88" s="153"/>
    </row>
    <row r="89" spans="15:51" x14ac:dyDescent="0.25">
      <c r="O89" s="17"/>
      <c r="P89" s="109"/>
      <c r="Q89" s="109"/>
      <c r="AS89" s="153"/>
      <c r="AT89" s="153"/>
      <c r="AU89" s="153"/>
      <c r="AV89" s="153"/>
      <c r="AW89" s="153"/>
      <c r="AX89" s="153"/>
      <c r="AY89" s="153"/>
    </row>
    <row r="90" spans="15:51" x14ac:dyDescent="0.25">
      <c r="O90" s="17"/>
      <c r="P90" s="109"/>
      <c r="Q90" s="109"/>
      <c r="AS90" s="153"/>
      <c r="AT90" s="153"/>
      <c r="AU90" s="153"/>
      <c r="AV90" s="153"/>
      <c r="AW90" s="153"/>
      <c r="AX90" s="153"/>
      <c r="AY90" s="153"/>
    </row>
    <row r="91" spans="15:51" x14ac:dyDescent="0.25">
      <c r="O91" s="17"/>
      <c r="P91" s="109"/>
      <c r="Q91" s="109"/>
      <c r="AS91" s="153"/>
      <c r="AT91" s="153"/>
      <c r="AU91" s="153"/>
      <c r="AV91" s="153"/>
      <c r="AW91" s="153"/>
      <c r="AX91" s="153"/>
      <c r="AY91" s="153"/>
    </row>
    <row r="92" spans="15:51" x14ac:dyDescent="0.25">
      <c r="O92" s="17"/>
      <c r="P92" s="109"/>
      <c r="Q92" s="109"/>
      <c r="AS92" s="153"/>
      <c r="AT92" s="153"/>
      <c r="AU92" s="153"/>
      <c r="AV92" s="153"/>
      <c r="AW92" s="153"/>
      <c r="AX92" s="153"/>
      <c r="AY92" s="153"/>
    </row>
    <row r="93" spans="15:51" x14ac:dyDescent="0.25">
      <c r="O93" s="17"/>
      <c r="P93" s="109"/>
      <c r="Q93" s="109"/>
      <c r="AS93" s="153"/>
      <c r="AT93" s="153"/>
      <c r="AU93" s="153"/>
      <c r="AV93" s="153"/>
      <c r="AW93" s="153"/>
      <c r="AX93" s="153"/>
      <c r="AY93" s="153"/>
    </row>
    <row r="94" spans="15:51" x14ac:dyDescent="0.25">
      <c r="O94" s="17"/>
      <c r="P94" s="109"/>
      <c r="Q94" s="109"/>
      <c r="AS94" s="153"/>
      <c r="AT94" s="153"/>
      <c r="AU94" s="153"/>
      <c r="AV94" s="153"/>
      <c r="AW94" s="153"/>
      <c r="AX94" s="153"/>
      <c r="AY94" s="153"/>
    </row>
    <row r="95" spans="15:51" x14ac:dyDescent="0.25">
      <c r="O95" s="17"/>
      <c r="P95" s="109"/>
      <c r="Q95" s="109"/>
      <c r="AS95" s="153"/>
      <c r="AT95" s="153"/>
      <c r="AU95" s="153"/>
      <c r="AV95" s="153"/>
      <c r="AW95" s="153"/>
      <c r="AX95" s="153"/>
      <c r="AY95" s="153"/>
    </row>
    <row r="96" spans="15:51" x14ac:dyDescent="0.25">
      <c r="O96" s="17"/>
      <c r="P96" s="109"/>
      <c r="Q96" s="109"/>
      <c r="AS96" s="153"/>
      <c r="AT96" s="153"/>
      <c r="AU96" s="153"/>
      <c r="AV96" s="153"/>
      <c r="AW96" s="153"/>
      <c r="AX96" s="153"/>
      <c r="AY96" s="153"/>
    </row>
    <row r="97" spans="15:51" x14ac:dyDescent="0.25">
      <c r="O97" s="17"/>
      <c r="P97" s="109"/>
      <c r="Q97" s="109"/>
      <c r="AS97" s="153"/>
      <c r="AT97" s="153"/>
      <c r="AU97" s="153"/>
      <c r="AV97" s="153"/>
      <c r="AW97" s="153"/>
      <c r="AX97" s="153"/>
      <c r="AY97" s="153"/>
    </row>
    <row r="98" spans="15:51" x14ac:dyDescent="0.25">
      <c r="O98" s="17"/>
      <c r="P98" s="109"/>
      <c r="Q98" s="109"/>
      <c r="R98" s="109"/>
      <c r="S98" s="109"/>
      <c r="AS98" s="153"/>
      <c r="AT98" s="153"/>
      <c r="AU98" s="153"/>
      <c r="AV98" s="153"/>
      <c r="AW98" s="153"/>
      <c r="AX98" s="153"/>
      <c r="AY98" s="153"/>
    </row>
    <row r="99" spans="15:51" x14ac:dyDescent="0.25">
      <c r="O99" s="17"/>
      <c r="P99" s="109"/>
      <c r="Q99" s="109"/>
      <c r="R99" s="109"/>
      <c r="S99" s="109"/>
      <c r="T99" s="109"/>
      <c r="AS99" s="153"/>
      <c r="AT99" s="153"/>
      <c r="AU99" s="153"/>
      <c r="AV99" s="153"/>
      <c r="AW99" s="153"/>
      <c r="AX99" s="153"/>
      <c r="AY99" s="153"/>
    </row>
    <row r="100" spans="15:51" x14ac:dyDescent="0.25">
      <c r="O100" s="17"/>
      <c r="P100" s="109"/>
      <c r="Q100" s="109"/>
      <c r="R100" s="109"/>
      <c r="S100" s="109"/>
      <c r="T100" s="109"/>
      <c r="AS100" s="153"/>
      <c r="AT100" s="153"/>
      <c r="AU100" s="153"/>
      <c r="AV100" s="153"/>
      <c r="AW100" s="153"/>
      <c r="AX100" s="153"/>
      <c r="AY100" s="153"/>
    </row>
    <row r="101" spans="15:51" x14ac:dyDescent="0.25">
      <c r="O101" s="17"/>
      <c r="P101" s="109"/>
      <c r="T101" s="109"/>
      <c r="AS101" s="153"/>
      <c r="AT101" s="153"/>
      <c r="AU101" s="153"/>
      <c r="AV101" s="153"/>
      <c r="AW101" s="153"/>
      <c r="AX101" s="153"/>
      <c r="AY101" s="153"/>
    </row>
    <row r="102" spans="15:51" x14ac:dyDescent="0.25">
      <c r="O102" s="109"/>
      <c r="Q102" s="109"/>
      <c r="R102" s="109"/>
      <c r="S102" s="109"/>
      <c r="AS102" s="153"/>
      <c r="AT102" s="153"/>
      <c r="AU102" s="153"/>
      <c r="AV102" s="153"/>
      <c r="AW102" s="153"/>
      <c r="AX102" s="153"/>
      <c r="AY102" s="153"/>
    </row>
    <row r="103" spans="15:51" x14ac:dyDescent="0.25">
      <c r="O103" s="17"/>
      <c r="P103" s="109"/>
      <c r="Q103" s="109"/>
      <c r="R103" s="109"/>
      <c r="S103" s="109"/>
      <c r="T103" s="109"/>
      <c r="AS103" s="153"/>
      <c r="AT103" s="153"/>
      <c r="AU103" s="153"/>
      <c r="AV103" s="153"/>
      <c r="AW103" s="153"/>
      <c r="AX103" s="153"/>
      <c r="AY103" s="153"/>
    </row>
    <row r="104" spans="15:51" x14ac:dyDescent="0.25">
      <c r="O104" s="17"/>
      <c r="P104" s="109"/>
      <c r="Q104" s="109"/>
      <c r="R104" s="109"/>
      <c r="S104" s="109"/>
      <c r="T104" s="109"/>
      <c r="U104" s="109"/>
      <c r="AS104" s="153"/>
      <c r="AT104" s="153"/>
      <c r="AU104" s="153"/>
      <c r="AV104" s="153"/>
      <c r="AW104" s="153"/>
      <c r="AX104" s="153"/>
      <c r="AY104" s="153"/>
    </row>
    <row r="105" spans="15:51" x14ac:dyDescent="0.25">
      <c r="O105" s="17"/>
      <c r="P105" s="109"/>
      <c r="T105" s="109"/>
      <c r="U105" s="109"/>
      <c r="AS105" s="153"/>
      <c r="AT105" s="153"/>
      <c r="AU105" s="153"/>
      <c r="AV105" s="153"/>
      <c r="AW105" s="153"/>
      <c r="AX105" s="153"/>
      <c r="AY105" s="153"/>
    </row>
    <row r="117" spans="45:51" x14ac:dyDescent="0.25">
      <c r="AS117" s="153"/>
      <c r="AT117" s="153"/>
      <c r="AU117" s="153"/>
      <c r="AV117" s="153"/>
      <c r="AW117" s="153"/>
      <c r="AX117" s="153"/>
      <c r="AY117" s="153"/>
    </row>
  </sheetData>
  <protectedRanges>
    <protectedRange sqref="N61:R61 S63:T69 B60:B65 S57:T60 N64:R69 T43 T55:T56 B68:B70 N70:T71" name="Range2_12_5_1_1"/>
    <protectedRange sqref="N10 L10 L6 D6 D8 AD8 AF8 O8:U8 AJ8:AR8 AF10 AR11:AR34 L24:N31 E23:E34 G23:G34 N12:N23 N32:N34 N11:AG11 E11:G22 O12:AG34" name="Range1_16_3_1_1"/>
    <protectedRange sqref="I66 J64:M69 J61:M61 I69 I70:M7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9:H69 F70 E69" name="Range2_2_2_9_2_1_1"/>
    <protectedRange sqref="D67 D70:D71" name="Range2_1_1_1_1_1_9_2_1_1"/>
    <protectedRange sqref="Q10" name="Range1_17_1_1_1"/>
    <protectedRange sqref="AG10" name="Range1_18_1_1_1"/>
    <protectedRange sqref="C68 C70" name="Range2_4_1_1_1"/>
    <protectedRange sqref="AS16:AS34" name="Range1_1_1_1"/>
    <protectedRange sqref="P3:U5" name="Range1_16_1_1_1_1"/>
    <protectedRange sqref="C71 C69 C66" name="Range2_1_3_1_1"/>
    <protectedRange sqref="H11:H34" name="Range1_1_1_1_1_1_1"/>
    <protectedRange sqref="B66:B67 J62:R63 D68:D69 I67:I68 S62:Y62 AA62:AU62 E70:E71 G70:H71 F71 S61:V61" name="Range2_2_1_10_1_1_1_2"/>
    <protectedRange sqref="C67" name="Range2_2_1_10_2_1_1_1"/>
    <protectedRange sqref="N57:R60 G66:H66 D64 F67 E66" name="Range2_12_1_6_1_1"/>
    <protectedRange sqref="D59:D60 I63:I65 I57:M60 G67:H68 G60:H62 E67:E68 F68:F69 F61:F63 E60:E62" name="Range2_2_12_1_7_1_1"/>
    <protectedRange sqref="D65:D66" name="Range2_1_1_1_1_11_1_2_1_1"/>
    <protectedRange sqref="E63 G63:H63 F64" name="Range2_2_2_9_1_1_1_1"/>
    <protectedRange sqref="D61" name="Range2_1_1_1_1_1_9_1_1_1_1"/>
    <protectedRange sqref="C65 C60" name="Range2_1_1_2_1_1"/>
    <protectedRange sqref="C64" name="Range2_1_2_2_1_1"/>
    <protectedRange sqref="C63" name="Range2_3_2_1_1"/>
    <protectedRange sqref="F59:F60 E59 G59:H59" name="Range2_2_12_1_1_1_1_1"/>
    <protectedRange sqref="C59" name="Range2_1_4_2_1_1_1"/>
    <protectedRange sqref="C61:C62" name="Range2_5_1_1_1"/>
    <protectedRange sqref="E64:E65 F65:F66 G64:H65 I61:I62" name="Range2_2_1_1_1_1"/>
    <protectedRange sqref="D62:D63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5:S56" name="Range2_12_2_1_1_1_2_1_1"/>
    <protectedRange sqref="G58:H58" name="Range2_2_12_1_3_1_2_1_1_1_2_1_1_1_1_1_1_2_1_1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I56 J55:M55" name="Range2_2_12_1_4_3_1_1_1_3_3_1_1_3_1_1_1_1_1_1"/>
    <protectedRange sqref="D58:E58" name="Range2_2_12_1_3_1_2_1_1_1_3_1_1_1_1_1_1_1_2_1_1"/>
    <protectedRange sqref="F58 G57:H57" name="Range2_2_12_1_3_3_1_1_1_2_1_1_1_1_1_1_1_1_1_1_1"/>
    <protectedRange sqref="T51:T54" name="Range2_12_5_1_1_3"/>
    <protectedRange sqref="T50" name="Range2_12_5_1_1_2_2"/>
    <protectedRange sqref="S50:S53" name="Range2_12_4_1_1_1_4_2_2_2"/>
    <protectedRange sqref="Q50:R53" name="Range2_12_1_6_1_1_1_2_3_2_1_1_3"/>
    <protectedRange sqref="N50:P53" name="Range2_12_1_2_3_1_1_1_2_3_2_1_1_3"/>
    <protectedRange sqref="K50:M53" name="Range2_2_12_1_4_3_1_1_1_3_3_2_1_1_3"/>
    <protectedRange sqref="J50:J53" name="Range2_2_12_1_4_3_1_1_1_3_2_1_2_2"/>
    <protectedRange sqref="S54" name="Range2_12_2_1_1_1_2_1_1_1"/>
    <protectedRange sqref="G51:H55" name="Range2_2_12_1_3_1_2_1_1_1_2_1_1_1_1_1_1_2_1_1"/>
    <protectedRange sqref="D51:E55 D57:E57" name="Range2_2_12_1_3_1_2_1_1_1_2_1_1_1_1_3_1_1_1_1"/>
    <protectedRange sqref="F51:F55 F57" name="Range2_2_12_1_3_1_2_1_1_1_3_1_1_1_1_1_3_1_1_1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I51:I55" name="Range2_2_12_1_4_3_1_1_1_2_1_2_1_1_3_1_1_1_1_1_1"/>
    <protectedRange sqref="T49" name="Range2_12_5_1_1_2_1_1"/>
    <protectedRange sqref="S44:S45 T46" name="Range2_12_5_1_1_3_1_1_1_1_1"/>
    <protectedRange sqref="R44:R45 S46" name="Range2_12_5_1_1_2_3_1_1_1_1_1_1_1"/>
    <protectedRange sqref="P44:Q45 Q46:R46" name="Range2_12_1_6_1_1_1_1_2_1_1_1_1_1_1"/>
    <protectedRange sqref="M44:O45 N46:P46" name="Range2_12_1_2_3_1_1_1_1_2_1_1_1_1_1_1"/>
    <protectedRange sqref="H44:L45 I46:M46" name="Range2_2_12_1_4_3_1_1_1_1_2_1_1_1_1_1_1"/>
    <protectedRange sqref="D44:G45 E50:H50 E56:H56 E46:H46" name="Range2_2_12_1_3_1_2_1_1_1_1_2_1_1_1_1_1_1"/>
    <protectedRange sqref="C44:C45 D50 D56 D46" name="Range2_2_12_1_3_1_2_1_1_1_2_1_2_3_1_1_1_1"/>
    <protectedRange sqref="T47" name="Range2_12_5_1_1_2_1_1_1_1_1_1_1"/>
    <protectedRange sqref="S47" name="Range2_12_4_1_1_1_4_2_1_1_1_1_1_1"/>
    <protectedRange sqref="Q47:R47" name="Range2_12_1_6_1_1_1_2_3_2_1_1_1_1_1_1"/>
    <protectedRange sqref="N47:P47" name="Range2_12_1_2_3_1_1_1_2_3_2_1_1_1_1_1_1"/>
    <protectedRange sqref="J47:M47" name="Range2_2_12_1_4_3_1_1_1_3_3_2_1_1_1_1_1_1"/>
    <protectedRange sqref="I47" name="Range2_2_12_1_4_3_1_1_1_2_1_2_2_1_1_1_1_1"/>
    <protectedRange sqref="G47:H47 D47:E47" name="Range2_2_12_1_3_1_2_1_1_1_2_1_3_2_1_1_1_1_1"/>
    <protectedRange sqref="F47" name="Range2_2_12_1_3_1_2_1_1_1_1_1_2_2_1_1_1_1_1"/>
    <protectedRange sqref="T48" name="Range2_12_5_1_1_6_1_1_1_1_1_1_1"/>
    <protectedRange sqref="S48" name="Range2_12_5_1_1_5_3_1_1_1_1_1_1_1"/>
    <protectedRange sqref="Q48:R48" name="Range2_12_1_6_1_1_1_2_3_2_1_1_2_1_1_1_1_1"/>
    <protectedRange sqref="N48:P48" name="Range2_12_1_2_3_1_1_1_2_3_2_1_1_2_1_1_1_1_1"/>
    <protectedRange sqref="J48:M48" name="Range2_2_12_1_4_3_1_1_1_3_3_2_1_1_2_1_1_1_1_1"/>
    <protectedRange sqref="I48" name="Range2_2_12_1_4_3_1_1_1_2_1_2_2_1_2_1_1_1_1_1"/>
    <protectedRange sqref="G48:H48 D48:E48" name="Range2_2_12_1_3_1_2_1_1_1_2_1_3_2_1_2_1_1_1_1_1"/>
    <protectedRange sqref="F48" name="Range2_2_12_1_3_1_2_1_1_1_1_1_2_2_1_2_1_1_1_1_1"/>
    <protectedRange sqref="B44:B45 B49" name="Range2_12_5_1_1_1_2_2_1_1_1_1_1_1_1_1"/>
    <protectedRange sqref="B46" name="Range2_12_5_1_1_1_3_1_1_1_1_1_1_1_1_1"/>
    <protectedRange sqref="S49" name="Range2_12_4_1_1_1_4_2_2_1_1"/>
    <protectedRange sqref="Q49:R49" name="Range2_12_1_6_1_1_1_2_3_2_1_1_1_1"/>
    <protectedRange sqref="N49:P49" name="Range2_12_1_2_3_1_1_1_2_3_2_1_1_1_1"/>
    <protectedRange sqref="K49:M49" name="Range2_2_12_1_4_3_1_1_1_3_3_2_1_1_1_1"/>
    <protectedRange sqref="J49" name="Range2_2_12_1_4_3_1_1_1_3_2_1_2_1_1"/>
    <protectedRange sqref="D49:E49" name="Range2_2_12_1_3_1_2_1_1_1_2_1_2_3_2_1_1"/>
    <protectedRange sqref="I49" name="Range2_2_12_1_4_2_1_1_1_4_1_2_1_1_1_2_1_1"/>
    <protectedRange sqref="F49:H49" name="Range2_2_12_1_3_1_1_1_1_1_4_1_2_1_2_1_2_1_1"/>
    <protectedRange sqref="I50" name="Range2_2_12_1_4_2_1_1_1_4_1_2_1_1_1_2_2_1"/>
    <protectedRange sqref="B57:B59" name="Range2_12_5_1_1_2"/>
    <protectedRange sqref="B56" name="Range2_12_5_1_1_2_1_4_1_1_1_2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51" priority="9" operator="containsText" text="N/A">
      <formula>NOT(ISERROR(SEARCH("N/A",X11)))</formula>
    </cfRule>
    <cfRule type="cellIs" dxfId="750" priority="27" operator="equal">
      <formula>0</formula>
    </cfRule>
  </conditionalFormatting>
  <conditionalFormatting sqref="X11:AE34">
    <cfRule type="cellIs" dxfId="749" priority="26" operator="greaterThanOrEqual">
      <formula>1185</formula>
    </cfRule>
  </conditionalFormatting>
  <conditionalFormatting sqref="X11:AE34">
    <cfRule type="cellIs" dxfId="748" priority="25" operator="between">
      <formula>0.1</formula>
      <formula>1184</formula>
    </cfRule>
  </conditionalFormatting>
  <conditionalFormatting sqref="X8 AJ11:AO14 AJ15:AL15 AN15:AO15 AJ16:AJ34 AN16:AN22 AM15:AM22 AK17:AK32 AL16:AL34 AM23:AN34 AO16:AO32">
    <cfRule type="cellIs" dxfId="747" priority="24" operator="equal">
      <formula>0</formula>
    </cfRule>
  </conditionalFormatting>
  <conditionalFormatting sqref="X8 AJ11:AO14 AJ15:AL15 AN15:AO15 AJ16:AJ34 AN16:AN22 AM15:AM22 AK17:AK32 AL16:AL34 AM23:AN34 AO16:AO32">
    <cfRule type="cellIs" dxfId="746" priority="23" operator="greaterThan">
      <formula>1179</formula>
    </cfRule>
  </conditionalFormatting>
  <conditionalFormatting sqref="X8 AJ11:AO14 AJ15:AL15 AN15:AO15 AJ16:AJ34 AN16:AN22 AM15:AM22 AK17:AK32 AL16:AL34 AM23:AN34 AO16:AO32">
    <cfRule type="cellIs" dxfId="745" priority="22" operator="greaterThan">
      <formula>99</formula>
    </cfRule>
  </conditionalFormatting>
  <conditionalFormatting sqref="X8 AJ11:AO14 AJ15:AL15 AN15:AO15 AJ16:AJ34 AN16:AN22 AM15:AM22 AK17:AK32 AL16:AL34 AM23:AN34 AO16:AO32">
    <cfRule type="cellIs" dxfId="744" priority="21" operator="greaterThan">
      <formula>0.99</formula>
    </cfRule>
  </conditionalFormatting>
  <conditionalFormatting sqref="AB8">
    <cfRule type="cellIs" dxfId="743" priority="20" operator="equal">
      <formula>0</formula>
    </cfRule>
  </conditionalFormatting>
  <conditionalFormatting sqref="AB8">
    <cfRule type="cellIs" dxfId="742" priority="19" operator="greaterThan">
      <formula>1179</formula>
    </cfRule>
  </conditionalFormatting>
  <conditionalFormatting sqref="AB8">
    <cfRule type="cellIs" dxfId="741" priority="18" operator="greaterThan">
      <formula>99</formula>
    </cfRule>
  </conditionalFormatting>
  <conditionalFormatting sqref="AB8">
    <cfRule type="cellIs" dxfId="740" priority="17" operator="greaterThan">
      <formula>0.99</formula>
    </cfRule>
  </conditionalFormatting>
  <conditionalFormatting sqref="AQ11:AQ34 AK33 AK16 AO33:AO34">
    <cfRule type="cellIs" dxfId="739" priority="16" operator="equal">
      <formula>0</formula>
    </cfRule>
  </conditionalFormatting>
  <conditionalFormatting sqref="AQ11:AQ34 AK33 AK16 AO33:AO34">
    <cfRule type="cellIs" dxfId="738" priority="15" operator="greaterThan">
      <formula>1179</formula>
    </cfRule>
  </conditionalFormatting>
  <conditionalFormatting sqref="AQ11:AQ34 AK33 AK16 AO33:AO34">
    <cfRule type="cellIs" dxfId="737" priority="14" operator="greaterThan">
      <formula>99</formula>
    </cfRule>
  </conditionalFormatting>
  <conditionalFormatting sqref="AQ11:AQ34 AK33 AK16 AO33:AO34">
    <cfRule type="cellIs" dxfId="736" priority="13" operator="greaterThan">
      <formula>0.99</formula>
    </cfRule>
  </conditionalFormatting>
  <conditionalFormatting sqref="AI11:AI34">
    <cfRule type="cellIs" dxfId="735" priority="12" operator="greaterThan">
      <formula>$AI$8</formula>
    </cfRule>
  </conditionalFormatting>
  <conditionalFormatting sqref="AH11:AH34">
    <cfRule type="cellIs" dxfId="734" priority="10" operator="greaterThan">
      <formula>$AH$8</formula>
    </cfRule>
    <cfRule type="cellIs" dxfId="733" priority="11" operator="greaterThan">
      <formula>$AH$8</formula>
    </cfRule>
  </conditionalFormatting>
  <conditionalFormatting sqref="AP11:AP34">
    <cfRule type="cellIs" dxfId="732" priority="8" operator="equal">
      <formula>0</formula>
    </cfRule>
  </conditionalFormatting>
  <conditionalFormatting sqref="AP11:AP34">
    <cfRule type="cellIs" dxfId="731" priority="7" operator="greaterThan">
      <formula>1179</formula>
    </cfRule>
  </conditionalFormatting>
  <conditionalFormatting sqref="AP11:AP34">
    <cfRule type="cellIs" dxfId="730" priority="6" operator="greaterThan">
      <formula>99</formula>
    </cfRule>
  </conditionalFormatting>
  <conditionalFormatting sqref="AP11:AP34">
    <cfRule type="cellIs" dxfId="729" priority="5" operator="greaterThan">
      <formula>0.99</formula>
    </cfRule>
  </conditionalFormatting>
  <conditionalFormatting sqref="AK34">
    <cfRule type="cellIs" dxfId="728" priority="4" operator="equal">
      <formula>0</formula>
    </cfRule>
  </conditionalFormatting>
  <conditionalFormatting sqref="AK34">
    <cfRule type="cellIs" dxfId="727" priority="3" operator="greaterThan">
      <formula>1179</formula>
    </cfRule>
  </conditionalFormatting>
  <conditionalFormatting sqref="AK34">
    <cfRule type="cellIs" dxfId="726" priority="2" operator="greaterThan">
      <formula>99</formula>
    </cfRule>
  </conditionalFormatting>
  <conditionalFormatting sqref="AK34">
    <cfRule type="cellIs" dxfId="725" priority="1" operator="greaterThan">
      <formula>0.99</formula>
    </cfRule>
  </conditionalFormatting>
  <dataValidations disablePrompts="1"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A37" zoomScaleNormal="100" workbookViewId="0">
      <selection activeCell="AH12" sqref="AH12:AH13"/>
    </sheetView>
  </sheetViews>
  <sheetFormatPr defaultRowHeight="15" x14ac:dyDescent="0.25"/>
  <cols>
    <col min="1" max="1" width="5.7109375" style="153" customWidth="1"/>
    <col min="2" max="2" width="10.28515625" style="153" customWidth="1"/>
    <col min="3" max="3" width="14" style="153" customWidth="1"/>
    <col min="4" max="7" width="9.140625" style="153"/>
    <col min="8" max="8" width="20.42578125" style="153" customWidth="1"/>
    <col min="9" max="10" width="9.140625" style="153"/>
    <col min="11" max="11" width="9" style="153" customWidth="1"/>
    <col min="12" max="14" width="9.140625" style="153" hidden="1" customWidth="1"/>
    <col min="15" max="16" width="9.140625" style="153"/>
    <col min="17" max="18" width="9.140625" style="153" customWidth="1"/>
    <col min="19" max="32" width="9.140625" style="153"/>
    <col min="33" max="33" width="10.42578125" style="153" bestFit="1" customWidth="1"/>
    <col min="34" max="44" width="9.140625" style="15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5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138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50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45" t="s">
        <v>10</v>
      </c>
      <c r="I7" s="146" t="s">
        <v>11</v>
      </c>
      <c r="J7" s="146" t="s">
        <v>12</v>
      </c>
      <c r="K7" s="146" t="s">
        <v>13</v>
      </c>
      <c r="L7" s="17"/>
      <c r="M7" s="17"/>
      <c r="N7" s="17"/>
      <c r="O7" s="145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46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46" t="s">
        <v>22</v>
      </c>
      <c r="AG7" s="146" t="s">
        <v>23</v>
      </c>
      <c r="AH7" s="146" t="s">
        <v>24</v>
      </c>
      <c r="AI7" s="146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46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41978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26020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46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47" t="s">
        <v>51</v>
      </c>
      <c r="V9" s="147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49" t="s">
        <v>55</v>
      </c>
      <c r="AG9" s="149" t="s">
        <v>56</v>
      </c>
      <c r="AH9" s="239" t="s">
        <v>57</v>
      </c>
      <c r="AI9" s="254" t="s">
        <v>58</v>
      </c>
      <c r="AJ9" s="147" t="s">
        <v>59</v>
      </c>
      <c r="AK9" s="147" t="s">
        <v>60</v>
      </c>
      <c r="AL9" s="147" t="s">
        <v>61</v>
      </c>
      <c r="AM9" s="147" t="s">
        <v>62</v>
      </c>
      <c r="AN9" s="147" t="s">
        <v>63</v>
      </c>
      <c r="AO9" s="147" t="s">
        <v>64</v>
      </c>
      <c r="AP9" s="147" t="s">
        <v>65</v>
      </c>
      <c r="AQ9" s="256" t="s">
        <v>66</v>
      </c>
      <c r="AR9" s="147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47" t="s">
        <v>72</v>
      </c>
      <c r="C10" s="147" t="s">
        <v>73</v>
      </c>
      <c r="D10" s="147" t="s">
        <v>74</v>
      </c>
      <c r="E10" s="147" t="s">
        <v>75</v>
      </c>
      <c r="F10" s="147" t="s">
        <v>74</v>
      </c>
      <c r="G10" s="147" t="s">
        <v>75</v>
      </c>
      <c r="H10" s="265"/>
      <c r="I10" s="147" t="s">
        <v>75</v>
      </c>
      <c r="J10" s="147" t="s">
        <v>75</v>
      </c>
      <c r="K10" s="147" t="s">
        <v>75</v>
      </c>
      <c r="L10" s="33" t="s">
        <v>29</v>
      </c>
      <c r="M10" s="266"/>
      <c r="N10" s="33" t="s">
        <v>29</v>
      </c>
      <c r="O10" s="257"/>
      <c r="P10" s="257"/>
      <c r="Q10" s="6">
        <v>16533258</v>
      </c>
      <c r="R10" s="247"/>
      <c r="S10" s="248"/>
      <c r="T10" s="249"/>
      <c r="U10" s="147" t="s">
        <v>75</v>
      </c>
      <c r="V10" s="147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v>32922402</v>
      </c>
      <c r="AH10" s="239"/>
      <c r="AI10" s="255"/>
      <c r="AJ10" s="147" t="s">
        <v>84</v>
      </c>
      <c r="AK10" s="147" t="s">
        <v>84</v>
      </c>
      <c r="AL10" s="147" t="s">
        <v>84</v>
      </c>
      <c r="AM10" s="147" t="s">
        <v>84</v>
      </c>
      <c r="AN10" s="147" t="s">
        <v>84</v>
      </c>
      <c r="AO10" s="147" t="s">
        <v>84</v>
      </c>
      <c r="AP10" s="5">
        <v>7258690</v>
      </c>
      <c r="AQ10" s="257"/>
      <c r="AR10" s="148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11</v>
      </c>
      <c r="E11" s="47">
        <f>D11/1.42</f>
        <v>7.746478873239437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120</v>
      </c>
      <c r="P11" s="52">
        <v>92</v>
      </c>
      <c r="Q11" s="52">
        <v>16537398</v>
      </c>
      <c r="R11" s="53">
        <f>Q11-Q10</f>
        <v>4140</v>
      </c>
      <c r="S11" s="54">
        <f>R11*24/1000</f>
        <v>99.36</v>
      </c>
      <c r="T11" s="54">
        <f>R11/1000</f>
        <v>4.1399999999999997</v>
      </c>
      <c r="U11" s="55">
        <v>5</v>
      </c>
      <c r="V11" s="55">
        <f t="shared" ref="V11:V34" si="0">U11</f>
        <v>5</v>
      </c>
      <c r="W11" s="174" t="s">
        <v>130</v>
      </c>
      <c r="X11" s="173">
        <v>0</v>
      </c>
      <c r="Y11" s="173">
        <v>0</v>
      </c>
      <c r="Z11" s="173">
        <v>1043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32923110</v>
      </c>
      <c r="AH11" s="58">
        <f>IF(ISBLANK(AG11),"-",AG11-AG10)</f>
        <v>708</v>
      </c>
      <c r="AI11" s="59">
        <f>AH11/T11</f>
        <v>171.01449275362319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7259619</v>
      </c>
      <c r="AQ11" s="173">
        <f t="shared" ref="AQ11:AQ34" si="1">AP11-AP10</f>
        <v>929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10</v>
      </c>
      <c r="E12" s="47">
        <f t="shared" ref="E12:E34" si="2">D12/1.42</f>
        <v>7.042253521126761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121</v>
      </c>
      <c r="P12" s="52">
        <v>91</v>
      </c>
      <c r="Q12" s="52">
        <v>16541295</v>
      </c>
      <c r="R12" s="53">
        <f t="shared" ref="R12:R34" si="5">Q12-Q11</f>
        <v>3897</v>
      </c>
      <c r="S12" s="54">
        <f t="shared" ref="S12:S34" si="6">R12*24/1000</f>
        <v>93.528000000000006</v>
      </c>
      <c r="T12" s="54">
        <f t="shared" ref="T12:T34" si="7">R12/1000</f>
        <v>3.8969999999999998</v>
      </c>
      <c r="U12" s="55">
        <v>6.9</v>
      </c>
      <c r="V12" s="55">
        <f t="shared" si="0"/>
        <v>6.9</v>
      </c>
      <c r="W12" s="174" t="s">
        <v>130</v>
      </c>
      <c r="X12" s="173">
        <v>0</v>
      </c>
      <c r="Y12" s="173">
        <v>0</v>
      </c>
      <c r="Z12" s="173">
        <v>1005</v>
      </c>
      <c r="AA12" s="173">
        <v>0</v>
      </c>
      <c r="AB12" s="173">
        <v>1109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32923765</v>
      </c>
      <c r="AH12" s="58">
        <f>IF(ISBLANK(AG12),"-",AG12-AG11)</f>
        <v>655</v>
      </c>
      <c r="AI12" s="59">
        <f t="shared" ref="AI12:AI34" si="8">AH12/T12</f>
        <v>168.07800872466001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7260970</v>
      </c>
      <c r="AQ12" s="173">
        <f t="shared" si="1"/>
        <v>1351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13</v>
      </c>
      <c r="E13" s="47">
        <f t="shared" si="2"/>
        <v>9.1549295774647899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126</v>
      </c>
      <c r="P13" s="52">
        <v>95</v>
      </c>
      <c r="Q13" s="52">
        <v>16545193</v>
      </c>
      <c r="R13" s="53">
        <f t="shared" si="5"/>
        <v>3898</v>
      </c>
      <c r="S13" s="54">
        <f t="shared" si="6"/>
        <v>93.552000000000007</v>
      </c>
      <c r="T13" s="54">
        <f t="shared" si="7"/>
        <v>3.8980000000000001</v>
      </c>
      <c r="U13" s="55">
        <v>7.7</v>
      </c>
      <c r="V13" s="55">
        <f t="shared" si="0"/>
        <v>7.7</v>
      </c>
      <c r="W13" s="174" t="s">
        <v>130</v>
      </c>
      <c r="X13" s="173">
        <v>0</v>
      </c>
      <c r="Y13" s="173">
        <v>0</v>
      </c>
      <c r="Z13" s="173">
        <v>990</v>
      </c>
      <c r="AA13" s="173">
        <v>0</v>
      </c>
      <c r="AB13" s="173">
        <v>1110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32924420</v>
      </c>
      <c r="AH13" s="58">
        <f>IF(ISBLANK(AG13),"-",AG13-AG12)</f>
        <v>655</v>
      </c>
      <c r="AI13" s="59">
        <f t="shared" si="8"/>
        <v>168.03488968701899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7262321</v>
      </c>
      <c r="AQ13" s="173">
        <f t="shared" si="1"/>
        <v>1351</v>
      </c>
      <c r="AR13" s="61"/>
      <c r="AS13" s="62" t="s">
        <v>113</v>
      </c>
      <c r="AV13" s="44" t="s">
        <v>94</v>
      </c>
      <c r="AW13" s="44" t="s">
        <v>95</v>
      </c>
      <c r="AY13" s="108" t="s">
        <v>140</v>
      </c>
    </row>
    <row r="14" spans="2:51" x14ac:dyDescent="0.25">
      <c r="B14" s="45">
        <v>2.125</v>
      </c>
      <c r="C14" s="45">
        <v>0.16666666666666699</v>
      </c>
      <c r="D14" s="46">
        <v>14</v>
      </c>
      <c r="E14" s="47">
        <f t="shared" si="2"/>
        <v>9.8591549295774659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127</v>
      </c>
      <c r="P14" s="52">
        <v>90</v>
      </c>
      <c r="Q14" s="52">
        <v>16548929</v>
      </c>
      <c r="R14" s="53">
        <f t="shared" si="5"/>
        <v>3736</v>
      </c>
      <c r="S14" s="54">
        <f t="shared" si="6"/>
        <v>89.664000000000001</v>
      </c>
      <c r="T14" s="54">
        <f t="shared" si="7"/>
        <v>3.7360000000000002</v>
      </c>
      <c r="U14" s="55">
        <v>8.9</v>
      </c>
      <c r="V14" s="55">
        <f t="shared" si="0"/>
        <v>8.9</v>
      </c>
      <c r="W14" s="174" t="s">
        <v>130</v>
      </c>
      <c r="X14" s="173">
        <v>0</v>
      </c>
      <c r="Y14" s="173">
        <v>0</v>
      </c>
      <c r="Z14" s="173">
        <v>972</v>
      </c>
      <c r="AA14" s="173">
        <v>0</v>
      </c>
      <c r="AB14" s="173">
        <v>1109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32925038</v>
      </c>
      <c r="AH14" s="58">
        <f t="shared" ref="AH14:AH34" si="9">IF(ISBLANK(AG14),"-",AG14-AG13)</f>
        <v>618</v>
      </c>
      <c r="AI14" s="59">
        <f t="shared" si="8"/>
        <v>165.41755888650962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7263580</v>
      </c>
      <c r="AQ14" s="173">
        <f t="shared" si="1"/>
        <v>1259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24</v>
      </c>
      <c r="E15" s="47">
        <f t="shared" si="2"/>
        <v>16.901408450704228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93</v>
      </c>
      <c r="P15" s="52">
        <v>95</v>
      </c>
      <c r="Q15" s="52">
        <v>16553081</v>
      </c>
      <c r="R15" s="53">
        <f t="shared" si="5"/>
        <v>4152</v>
      </c>
      <c r="S15" s="54">
        <f t="shared" si="6"/>
        <v>99.647999999999996</v>
      </c>
      <c r="T15" s="54">
        <f t="shared" si="7"/>
        <v>4.1520000000000001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989</v>
      </c>
      <c r="AA15" s="173">
        <v>0</v>
      </c>
      <c r="AB15" s="173">
        <v>1080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32925666</v>
      </c>
      <c r="AH15" s="58">
        <f t="shared" si="9"/>
        <v>628</v>
      </c>
      <c r="AI15" s="59">
        <f t="shared" si="8"/>
        <v>151.25240847784201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0.4</v>
      </c>
      <c r="AP15" s="173">
        <v>7264139</v>
      </c>
      <c r="AQ15" s="173">
        <f t="shared" si="1"/>
        <v>559</v>
      </c>
      <c r="AR15" s="61"/>
      <c r="AS15" s="62" t="s">
        <v>113</v>
      </c>
      <c r="AV15" s="44" t="s">
        <v>98</v>
      </c>
      <c r="AW15" s="44" t="s">
        <v>99</v>
      </c>
      <c r="AY15" s="108"/>
    </row>
    <row r="16" spans="2:51" x14ac:dyDescent="0.25">
      <c r="B16" s="45">
        <v>2.2083333333333299</v>
      </c>
      <c r="C16" s="45">
        <v>0.25</v>
      </c>
      <c r="D16" s="46">
        <v>11</v>
      </c>
      <c r="E16" s="47">
        <f t="shared" si="2"/>
        <v>7.746478873239437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121</v>
      </c>
      <c r="P16" s="52">
        <v>115</v>
      </c>
      <c r="Q16" s="52">
        <v>16557493</v>
      </c>
      <c r="R16" s="53">
        <f t="shared" si="5"/>
        <v>4412</v>
      </c>
      <c r="S16" s="54">
        <f t="shared" si="6"/>
        <v>105.88800000000001</v>
      </c>
      <c r="T16" s="54">
        <f t="shared" si="7"/>
        <v>4.4119999999999999</v>
      </c>
      <c r="U16" s="55">
        <v>9.5</v>
      </c>
      <c r="V16" s="55">
        <f t="shared" si="0"/>
        <v>9.5</v>
      </c>
      <c r="W16" s="174" t="s">
        <v>147</v>
      </c>
      <c r="X16" s="173">
        <v>0</v>
      </c>
      <c r="Y16" s="173">
        <v>0</v>
      </c>
      <c r="Z16" s="173">
        <v>1109</v>
      </c>
      <c r="AA16" s="173">
        <v>0</v>
      </c>
      <c r="AB16" s="173">
        <v>1198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32926366</v>
      </c>
      <c r="AH16" s="58">
        <f t="shared" si="9"/>
        <v>700</v>
      </c>
      <c r="AI16" s="59">
        <f t="shared" si="8"/>
        <v>158.65820489573889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7264139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8</v>
      </c>
      <c r="E17" s="47">
        <f t="shared" si="2"/>
        <v>5.6338028169014089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134</v>
      </c>
      <c r="P17" s="52">
        <v>145</v>
      </c>
      <c r="Q17" s="52">
        <v>16563459</v>
      </c>
      <c r="R17" s="53">
        <f t="shared" si="5"/>
        <v>5966</v>
      </c>
      <c r="S17" s="54">
        <f t="shared" si="6"/>
        <v>143.184</v>
      </c>
      <c r="T17" s="54">
        <f t="shared" si="7"/>
        <v>5.9660000000000002</v>
      </c>
      <c r="U17" s="55">
        <v>9.1</v>
      </c>
      <c r="V17" s="55">
        <f t="shared" si="0"/>
        <v>9.1</v>
      </c>
      <c r="W17" s="174" t="s">
        <v>147</v>
      </c>
      <c r="X17" s="173">
        <v>0</v>
      </c>
      <c r="Y17" s="173">
        <v>1045</v>
      </c>
      <c r="Z17" s="173">
        <v>1196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32927700</v>
      </c>
      <c r="AH17" s="58">
        <f t="shared" si="9"/>
        <v>1334</v>
      </c>
      <c r="AI17" s="59">
        <f t="shared" si="8"/>
        <v>223.6004022795843</v>
      </c>
      <c r="AJ17" s="170">
        <v>0</v>
      </c>
      <c r="AK17" s="170">
        <v>1</v>
      </c>
      <c r="AL17" s="170">
        <v>1</v>
      </c>
      <c r="AM17" s="170">
        <v>1</v>
      </c>
      <c r="AN17" s="170">
        <v>1</v>
      </c>
      <c r="AO17" s="170">
        <v>0</v>
      </c>
      <c r="AP17" s="173">
        <v>7264139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7</v>
      </c>
      <c r="E18" s="47">
        <f t="shared" si="2"/>
        <v>4.9295774647887329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136</v>
      </c>
      <c r="P18" s="52">
        <v>148</v>
      </c>
      <c r="Q18" s="52">
        <v>16569651</v>
      </c>
      <c r="R18" s="53">
        <f t="shared" si="5"/>
        <v>6192</v>
      </c>
      <c r="S18" s="54">
        <f t="shared" si="6"/>
        <v>148.608</v>
      </c>
      <c r="T18" s="54">
        <f t="shared" si="7"/>
        <v>6.1920000000000002</v>
      </c>
      <c r="U18" s="55">
        <v>8.1999999999999993</v>
      </c>
      <c r="V18" s="55">
        <f t="shared" si="0"/>
        <v>8.1999999999999993</v>
      </c>
      <c r="W18" s="174" t="s">
        <v>147</v>
      </c>
      <c r="X18" s="173">
        <v>0</v>
      </c>
      <c r="Y18" s="173">
        <v>1105</v>
      </c>
      <c r="Z18" s="173">
        <v>1196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32929096</v>
      </c>
      <c r="AH18" s="58">
        <f t="shared" si="9"/>
        <v>1396</v>
      </c>
      <c r="AI18" s="59">
        <f t="shared" si="8"/>
        <v>225.45219638242892</v>
      </c>
      <c r="AJ18" s="170">
        <v>0</v>
      </c>
      <c r="AK18" s="170">
        <v>1</v>
      </c>
      <c r="AL18" s="170">
        <v>1</v>
      </c>
      <c r="AM18" s="170">
        <v>1</v>
      </c>
      <c r="AN18" s="170">
        <v>1</v>
      </c>
      <c r="AO18" s="170">
        <v>0</v>
      </c>
      <c r="AP18" s="173">
        <v>7264139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7</v>
      </c>
      <c r="E19" s="47">
        <f t="shared" si="2"/>
        <v>4.9295774647887329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134</v>
      </c>
      <c r="P19" s="52">
        <v>147</v>
      </c>
      <c r="Q19" s="52">
        <v>16575857</v>
      </c>
      <c r="R19" s="53">
        <f t="shared" si="5"/>
        <v>6206</v>
      </c>
      <c r="S19" s="54">
        <f t="shared" si="6"/>
        <v>148.94399999999999</v>
      </c>
      <c r="T19" s="54">
        <f t="shared" si="7"/>
        <v>6.2060000000000004</v>
      </c>
      <c r="U19" s="55">
        <v>7.7</v>
      </c>
      <c r="V19" s="55">
        <f t="shared" si="0"/>
        <v>7.7</v>
      </c>
      <c r="W19" s="174" t="s">
        <v>147</v>
      </c>
      <c r="X19" s="173">
        <v>0</v>
      </c>
      <c r="Y19" s="173">
        <v>1085</v>
      </c>
      <c r="Z19" s="173">
        <v>1196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32930498</v>
      </c>
      <c r="AH19" s="58">
        <f t="shared" si="9"/>
        <v>1402</v>
      </c>
      <c r="AI19" s="59">
        <f t="shared" si="8"/>
        <v>225.91040928134063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7264139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7</v>
      </c>
      <c r="E20" s="47">
        <f t="shared" si="2"/>
        <v>4.9295774647887329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135</v>
      </c>
      <c r="P20" s="52">
        <v>146</v>
      </c>
      <c r="Q20" s="52">
        <v>16582025</v>
      </c>
      <c r="R20" s="53">
        <f t="shared" si="5"/>
        <v>6168</v>
      </c>
      <c r="S20" s="54">
        <f t="shared" si="6"/>
        <v>148.03200000000001</v>
      </c>
      <c r="T20" s="54">
        <f t="shared" si="7"/>
        <v>6.1680000000000001</v>
      </c>
      <c r="U20" s="55">
        <v>6.9</v>
      </c>
      <c r="V20" s="55">
        <f t="shared" si="0"/>
        <v>6.9</v>
      </c>
      <c r="W20" s="174" t="s">
        <v>147</v>
      </c>
      <c r="X20" s="173">
        <v>0</v>
      </c>
      <c r="Y20" s="173">
        <v>1104</v>
      </c>
      <c r="Z20" s="173">
        <v>1196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32931894</v>
      </c>
      <c r="AH20" s="58">
        <f t="shared" si="9"/>
        <v>1396</v>
      </c>
      <c r="AI20" s="59">
        <f t="shared" si="8"/>
        <v>226.32944228274968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7264139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5</v>
      </c>
      <c r="E21" s="47">
        <f t="shared" si="2"/>
        <v>3.5211267605633805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130</v>
      </c>
      <c r="P21" s="52">
        <v>144</v>
      </c>
      <c r="Q21" s="52">
        <v>16588130</v>
      </c>
      <c r="R21" s="53">
        <f>Q21-Q20</f>
        <v>6105</v>
      </c>
      <c r="S21" s="54">
        <f t="shared" si="6"/>
        <v>146.52000000000001</v>
      </c>
      <c r="T21" s="54">
        <f t="shared" si="7"/>
        <v>6.1050000000000004</v>
      </c>
      <c r="U21" s="55">
        <v>6.3</v>
      </c>
      <c r="V21" s="55">
        <f t="shared" si="0"/>
        <v>6.3</v>
      </c>
      <c r="W21" s="174" t="s">
        <v>147</v>
      </c>
      <c r="X21" s="173">
        <v>0</v>
      </c>
      <c r="Y21" s="173">
        <v>1137</v>
      </c>
      <c r="Z21" s="173">
        <v>1196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32933280</v>
      </c>
      <c r="AH21" s="58">
        <f t="shared" si="9"/>
        <v>1386</v>
      </c>
      <c r="AI21" s="59">
        <f t="shared" si="8"/>
        <v>227.027027027027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7264139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7</v>
      </c>
      <c r="E22" s="47">
        <f t="shared" si="2"/>
        <v>4.9295774647887329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132</v>
      </c>
      <c r="P22" s="52">
        <v>146</v>
      </c>
      <c r="Q22" s="52">
        <v>16594199</v>
      </c>
      <c r="R22" s="53">
        <f t="shared" si="5"/>
        <v>6069</v>
      </c>
      <c r="S22" s="54">
        <f t="shared" si="6"/>
        <v>145.65600000000001</v>
      </c>
      <c r="T22" s="54">
        <f t="shared" si="7"/>
        <v>6.069</v>
      </c>
      <c r="U22" s="55">
        <v>5.4</v>
      </c>
      <c r="V22" s="55">
        <f t="shared" si="0"/>
        <v>5.4</v>
      </c>
      <c r="W22" s="174" t="s">
        <v>147</v>
      </c>
      <c r="X22" s="173">
        <v>0</v>
      </c>
      <c r="Y22" s="173">
        <v>1085</v>
      </c>
      <c r="Z22" s="173">
        <v>1196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32934690</v>
      </c>
      <c r="AH22" s="58">
        <f t="shared" si="9"/>
        <v>1410</v>
      </c>
      <c r="AI22" s="59">
        <f t="shared" si="8"/>
        <v>232.32822540781018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7264139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53" t="s">
        <v>136</v>
      </c>
      <c r="B23" s="45">
        <v>2.5</v>
      </c>
      <c r="C23" s="45">
        <v>0.54166666666666696</v>
      </c>
      <c r="D23" s="46">
        <v>5</v>
      </c>
      <c r="E23" s="47">
        <f t="shared" si="2"/>
        <v>3.5211267605633805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136</v>
      </c>
      <c r="P23" s="52">
        <v>140</v>
      </c>
      <c r="Q23" s="52">
        <v>16600084</v>
      </c>
      <c r="R23" s="53">
        <f t="shared" si="5"/>
        <v>5885</v>
      </c>
      <c r="S23" s="54">
        <f t="shared" si="6"/>
        <v>141.24</v>
      </c>
      <c r="T23" s="54">
        <f t="shared" si="7"/>
        <v>5.8849999999999998</v>
      </c>
      <c r="U23" s="55">
        <v>5.0999999999999996</v>
      </c>
      <c r="V23" s="55">
        <f t="shared" si="0"/>
        <v>5.0999999999999996</v>
      </c>
      <c r="W23" s="174" t="s">
        <v>147</v>
      </c>
      <c r="X23" s="173">
        <v>0</v>
      </c>
      <c r="Y23" s="173">
        <v>1004</v>
      </c>
      <c r="Z23" s="173">
        <v>1196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32936026</v>
      </c>
      <c r="AH23" s="58">
        <f t="shared" si="9"/>
        <v>1336</v>
      </c>
      <c r="AI23" s="59">
        <f t="shared" si="8"/>
        <v>227.017841971113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7264139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136</v>
      </c>
      <c r="P24" s="52">
        <v>136</v>
      </c>
      <c r="Q24" s="52">
        <v>16605699</v>
      </c>
      <c r="R24" s="53">
        <f t="shared" si="5"/>
        <v>5615</v>
      </c>
      <c r="S24" s="54">
        <f t="shared" si="6"/>
        <v>134.76</v>
      </c>
      <c r="T24" s="54">
        <f t="shared" si="7"/>
        <v>5.6150000000000002</v>
      </c>
      <c r="U24" s="55">
        <v>5</v>
      </c>
      <c r="V24" s="55">
        <f t="shared" si="0"/>
        <v>5</v>
      </c>
      <c r="W24" s="174" t="s">
        <v>147</v>
      </c>
      <c r="X24" s="173">
        <v>0</v>
      </c>
      <c r="Y24" s="173">
        <v>994</v>
      </c>
      <c r="Z24" s="173">
        <v>1196</v>
      </c>
      <c r="AA24" s="173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32937334</v>
      </c>
      <c r="AH24" s="58">
        <f t="shared" si="9"/>
        <v>1308</v>
      </c>
      <c r="AI24" s="59">
        <f t="shared" si="8"/>
        <v>232.94746215494212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7264139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5</v>
      </c>
      <c r="E25" s="47">
        <f t="shared" si="2"/>
        <v>3.5211267605633805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136</v>
      </c>
      <c r="P25" s="52">
        <v>131</v>
      </c>
      <c r="Q25" s="52">
        <v>16611310</v>
      </c>
      <c r="R25" s="53">
        <f t="shared" si="5"/>
        <v>5611</v>
      </c>
      <c r="S25" s="54">
        <f t="shared" si="6"/>
        <v>134.66399999999999</v>
      </c>
      <c r="T25" s="54">
        <f t="shared" si="7"/>
        <v>5.6109999999999998</v>
      </c>
      <c r="U25" s="55">
        <v>5</v>
      </c>
      <c r="V25" s="55">
        <f t="shared" si="0"/>
        <v>5</v>
      </c>
      <c r="W25" s="174" t="s">
        <v>147</v>
      </c>
      <c r="X25" s="173">
        <v>0</v>
      </c>
      <c r="Y25" s="173">
        <v>994</v>
      </c>
      <c r="Z25" s="173">
        <v>1186</v>
      </c>
      <c r="AA25" s="173">
        <v>1185</v>
      </c>
      <c r="AB25" s="173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32938638</v>
      </c>
      <c r="AH25" s="58">
        <f t="shared" si="9"/>
        <v>1304</v>
      </c>
      <c r="AI25" s="59">
        <f t="shared" si="8"/>
        <v>232.40064159686332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7264139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5</v>
      </c>
      <c r="E26" s="47">
        <f t="shared" si="2"/>
        <v>3.5211267605633805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135</v>
      </c>
      <c r="P26" s="52">
        <v>133</v>
      </c>
      <c r="Q26" s="52">
        <v>16616740</v>
      </c>
      <c r="R26" s="53">
        <f t="shared" si="5"/>
        <v>5430</v>
      </c>
      <c r="S26" s="54">
        <f t="shared" si="6"/>
        <v>130.32</v>
      </c>
      <c r="T26" s="54">
        <f t="shared" si="7"/>
        <v>5.43</v>
      </c>
      <c r="U26" s="55">
        <v>4.9000000000000004</v>
      </c>
      <c r="V26" s="55">
        <f t="shared" si="0"/>
        <v>4.9000000000000004</v>
      </c>
      <c r="W26" s="174" t="s">
        <v>147</v>
      </c>
      <c r="X26" s="173">
        <v>0</v>
      </c>
      <c r="Y26" s="173">
        <v>994</v>
      </c>
      <c r="Z26" s="173">
        <v>1186</v>
      </c>
      <c r="AA26" s="173">
        <v>1185</v>
      </c>
      <c r="AB26" s="173">
        <v>1190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32939902</v>
      </c>
      <c r="AH26" s="58">
        <f t="shared" si="9"/>
        <v>1264</v>
      </c>
      <c r="AI26" s="59">
        <f t="shared" si="8"/>
        <v>232.78084714548805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7264139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130</v>
      </c>
      <c r="P27" s="52">
        <v>135</v>
      </c>
      <c r="Q27" s="52">
        <v>16622358</v>
      </c>
      <c r="R27" s="53">
        <f t="shared" si="5"/>
        <v>5618</v>
      </c>
      <c r="S27" s="54">
        <f t="shared" si="6"/>
        <v>134.83199999999999</v>
      </c>
      <c r="T27" s="54">
        <f t="shared" si="7"/>
        <v>5.6180000000000003</v>
      </c>
      <c r="U27" s="55">
        <v>4.7</v>
      </c>
      <c r="V27" s="55">
        <f t="shared" si="0"/>
        <v>4.7</v>
      </c>
      <c r="W27" s="174" t="s">
        <v>147</v>
      </c>
      <c r="X27" s="173">
        <v>0</v>
      </c>
      <c r="Y27" s="173">
        <v>1012</v>
      </c>
      <c r="Z27" s="173">
        <v>1180</v>
      </c>
      <c r="AA27" s="173">
        <v>1185</v>
      </c>
      <c r="AB27" s="173">
        <v>1190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32941222</v>
      </c>
      <c r="AH27" s="58">
        <f t="shared" si="9"/>
        <v>1320</v>
      </c>
      <c r="AI27" s="59">
        <f t="shared" si="8"/>
        <v>234.95906016375932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7264139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130</v>
      </c>
      <c r="P28" s="52">
        <v>133</v>
      </c>
      <c r="Q28" s="52">
        <v>16627976</v>
      </c>
      <c r="R28" s="53">
        <f t="shared" si="5"/>
        <v>5618</v>
      </c>
      <c r="S28" s="54">
        <f t="shared" si="6"/>
        <v>134.83199999999999</v>
      </c>
      <c r="T28" s="54">
        <f t="shared" si="7"/>
        <v>5.6180000000000003</v>
      </c>
      <c r="U28" s="55">
        <v>4.4000000000000004</v>
      </c>
      <c r="V28" s="55">
        <f t="shared" si="0"/>
        <v>4.4000000000000004</v>
      </c>
      <c r="W28" s="174" t="s">
        <v>147</v>
      </c>
      <c r="X28" s="173">
        <v>0</v>
      </c>
      <c r="Y28" s="173">
        <v>1012</v>
      </c>
      <c r="Z28" s="173">
        <v>1175</v>
      </c>
      <c r="AA28" s="173">
        <v>1185</v>
      </c>
      <c r="AB28" s="173">
        <v>1180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32942524</v>
      </c>
      <c r="AH28" s="58">
        <f t="shared" si="9"/>
        <v>1302</v>
      </c>
      <c r="AI28" s="59">
        <f t="shared" si="8"/>
        <v>231.75507297970807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7264139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4</v>
      </c>
      <c r="E29" s="47">
        <f t="shared" si="2"/>
        <v>2.8169014084507045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129</v>
      </c>
      <c r="P29" s="52">
        <v>133</v>
      </c>
      <c r="Q29" s="52">
        <v>16633470</v>
      </c>
      <c r="R29" s="53">
        <f t="shared" si="5"/>
        <v>5494</v>
      </c>
      <c r="S29" s="54">
        <f t="shared" si="6"/>
        <v>131.85599999999999</v>
      </c>
      <c r="T29" s="54">
        <f t="shared" si="7"/>
        <v>5.4939999999999998</v>
      </c>
      <c r="U29" s="55">
        <v>4</v>
      </c>
      <c r="V29" s="55">
        <f t="shared" si="0"/>
        <v>4</v>
      </c>
      <c r="W29" s="174" t="s">
        <v>147</v>
      </c>
      <c r="X29" s="173">
        <v>0</v>
      </c>
      <c r="Y29" s="173">
        <v>1005</v>
      </c>
      <c r="Z29" s="173">
        <v>1170</v>
      </c>
      <c r="AA29" s="173">
        <v>1185</v>
      </c>
      <c r="AB29" s="173">
        <v>1173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32943782</v>
      </c>
      <c r="AH29" s="58">
        <f t="shared" si="9"/>
        <v>1258</v>
      </c>
      <c r="AI29" s="59">
        <f t="shared" si="8"/>
        <v>228.97706589006191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7264139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10</v>
      </c>
      <c r="E30" s="47">
        <f t="shared" si="2"/>
        <v>7.042253521126761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113</v>
      </c>
      <c r="P30" s="52">
        <v>129</v>
      </c>
      <c r="Q30" s="52">
        <v>16638790</v>
      </c>
      <c r="R30" s="53">
        <f t="shared" si="5"/>
        <v>5320</v>
      </c>
      <c r="S30" s="54">
        <f t="shared" si="6"/>
        <v>127.68</v>
      </c>
      <c r="T30" s="54">
        <f t="shared" si="7"/>
        <v>5.32</v>
      </c>
      <c r="U30" s="55">
        <v>3.4</v>
      </c>
      <c r="V30" s="55">
        <f t="shared" si="0"/>
        <v>3.4</v>
      </c>
      <c r="W30" s="174" t="s">
        <v>149</v>
      </c>
      <c r="X30" s="173">
        <v>0</v>
      </c>
      <c r="Y30" s="173">
        <v>1081</v>
      </c>
      <c r="Z30" s="173">
        <v>1197</v>
      </c>
      <c r="AA30" s="173">
        <v>0</v>
      </c>
      <c r="AB30" s="173">
        <v>1199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32944864</v>
      </c>
      <c r="AH30" s="58">
        <f t="shared" si="9"/>
        <v>1082</v>
      </c>
      <c r="AI30" s="59">
        <f t="shared" si="8"/>
        <v>203.38345864661653</v>
      </c>
      <c r="AJ30" s="170">
        <v>0</v>
      </c>
      <c r="AK30" s="170">
        <v>1</v>
      </c>
      <c r="AL30" s="170">
        <v>1</v>
      </c>
      <c r="AM30" s="170">
        <v>0</v>
      </c>
      <c r="AN30" s="170">
        <v>1</v>
      </c>
      <c r="AO30" s="170">
        <v>0</v>
      </c>
      <c r="AP30" s="173">
        <v>7264139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>D31/1.42</f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116</v>
      </c>
      <c r="P31" s="52">
        <v>121</v>
      </c>
      <c r="Q31" s="52">
        <v>16644077</v>
      </c>
      <c r="R31" s="53">
        <f t="shared" si="5"/>
        <v>5287</v>
      </c>
      <c r="S31" s="54">
        <f t="shared" si="6"/>
        <v>126.88800000000001</v>
      </c>
      <c r="T31" s="54">
        <f t="shared" si="7"/>
        <v>5.2869999999999999</v>
      </c>
      <c r="U31" s="55">
        <v>2.8</v>
      </c>
      <c r="V31" s="55">
        <f t="shared" si="0"/>
        <v>2.8</v>
      </c>
      <c r="W31" s="174" t="s">
        <v>149</v>
      </c>
      <c r="X31" s="173">
        <v>0</v>
      </c>
      <c r="Y31" s="173">
        <v>1030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32945926</v>
      </c>
      <c r="AH31" s="58">
        <f t="shared" si="9"/>
        <v>1062</v>
      </c>
      <c r="AI31" s="59">
        <f t="shared" si="8"/>
        <v>200.87005863438623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7264139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13</v>
      </c>
      <c r="E32" s="47">
        <f t="shared" si="2"/>
        <v>9.1549295774647899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113</v>
      </c>
      <c r="P32" s="52">
        <v>113</v>
      </c>
      <c r="Q32" s="52">
        <v>16648934</v>
      </c>
      <c r="R32" s="53">
        <f>Q32-Q31</f>
        <v>4857</v>
      </c>
      <c r="S32" s="54">
        <f t="shared" si="6"/>
        <v>116.568</v>
      </c>
      <c r="T32" s="54">
        <f t="shared" si="7"/>
        <v>4.8570000000000002</v>
      </c>
      <c r="U32" s="55">
        <v>2.5</v>
      </c>
      <c r="V32" s="55">
        <f t="shared" si="0"/>
        <v>2.5</v>
      </c>
      <c r="W32" s="174" t="s">
        <v>149</v>
      </c>
      <c r="X32" s="173">
        <v>0</v>
      </c>
      <c r="Y32" s="173">
        <v>1012</v>
      </c>
      <c r="Z32" s="173">
        <v>1196</v>
      </c>
      <c r="AA32" s="173">
        <v>0</v>
      </c>
      <c r="AB32" s="173">
        <v>1140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32946898</v>
      </c>
      <c r="AH32" s="58">
        <f t="shared" si="9"/>
        <v>972</v>
      </c>
      <c r="AI32" s="59">
        <f t="shared" si="8"/>
        <v>200.12353304508954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7264139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7</v>
      </c>
      <c r="E33" s="47">
        <f t="shared" si="2"/>
        <v>4.9295774647887329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126</v>
      </c>
      <c r="P33" s="52">
        <v>105</v>
      </c>
      <c r="Q33" s="52">
        <v>16653344</v>
      </c>
      <c r="R33" s="53">
        <f t="shared" si="5"/>
        <v>4410</v>
      </c>
      <c r="S33" s="54">
        <f t="shared" si="6"/>
        <v>105.84</v>
      </c>
      <c r="T33" s="54">
        <f t="shared" si="7"/>
        <v>4.41</v>
      </c>
      <c r="U33" s="55">
        <v>3.1</v>
      </c>
      <c r="V33" s="55">
        <f t="shared" si="0"/>
        <v>3.1</v>
      </c>
      <c r="W33" s="174" t="s">
        <v>130</v>
      </c>
      <c r="X33" s="173">
        <v>0</v>
      </c>
      <c r="Y33" s="173">
        <v>0</v>
      </c>
      <c r="Z33" s="173">
        <v>1141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32947694</v>
      </c>
      <c r="AH33" s="58">
        <f t="shared" si="9"/>
        <v>796</v>
      </c>
      <c r="AI33" s="59">
        <f t="shared" si="8"/>
        <v>180.49886621315193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0.35</v>
      </c>
      <c r="AP33" s="173">
        <v>7264747</v>
      </c>
      <c r="AQ33" s="173">
        <f t="shared" si="1"/>
        <v>608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10</v>
      </c>
      <c r="E34" s="47">
        <f t="shared" si="2"/>
        <v>7.042253521126761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126</v>
      </c>
      <c r="P34" s="52">
        <v>97</v>
      </c>
      <c r="Q34" s="52">
        <v>16657599</v>
      </c>
      <c r="R34" s="53">
        <f t="shared" si="5"/>
        <v>4255</v>
      </c>
      <c r="S34" s="54">
        <f t="shared" si="6"/>
        <v>102.12</v>
      </c>
      <c r="T34" s="54">
        <f t="shared" si="7"/>
        <v>4.2549999999999999</v>
      </c>
      <c r="U34" s="55">
        <v>4.2</v>
      </c>
      <c r="V34" s="55">
        <f t="shared" si="0"/>
        <v>4.2</v>
      </c>
      <c r="W34" s="174" t="s">
        <v>130</v>
      </c>
      <c r="X34" s="173">
        <v>0</v>
      </c>
      <c r="Y34" s="173">
        <v>0</v>
      </c>
      <c r="Z34" s="173">
        <v>1077</v>
      </c>
      <c r="AA34" s="173">
        <v>0</v>
      </c>
      <c r="AB34" s="173">
        <v>1110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32948422</v>
      </c>
      <c r="AH34" s="58">
        <f t="shared" si="9"/>
        <v>728</v>
      </c>
      <c r="AI34" s="59">
        <f t="shared" si="8"/>
        <v>171.09283196239718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0.35</v>
      </c>
      <c r="AP34" s="173">
        <v>7265659</v>
      </c>
      <c r="AQ34" s="173">
        <f t="shared" si="1"/>
        <v>912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123.33333333333333</v>
      </c>
      <c r="Q35" s="80">
        <f>Q34-Q10</f>
        <v>124341</v>
      </c>
      <c r="R35" s="81">
        <f>SUM(R11:R34)</f>
        <v>124341</v>
      </c>
      <c r="S35" s="82">
        <f>AVERAGE(S11:S34)</f>
        <v>124.34099999999999</v>
      </c>
      <c r="T35" s="82">
        <f>SUM(T11:T34)</f>
        <v>124.34099999999998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26020</v>
      </c>
      <c r="AH35" s="88">
        <f>SUM(AH11:AH34)</f>
        <v>26020</v>
      </c>
      <c r="AI35" s="89">
        <f>$AH$35/$T35</f>
        <v>209.26323577902707</v>
      </c>
      <c r="AJ35" s="86"/>
      <c r="AK35" s="90"/>
      <c r="AL35" s="90"/>
      <c r="AM35" s="90"/>
      <c r="AN35" s="91"/>
      <c r="AO35" s="92"/>
      <c r="AP35" s="93">
        <f>AP34-AP10</f>
        <v>6969</v>
      </c>
      <c r="AQ35" s="94">
        <f>SUM(AQ11:AQ34)</f>
        <v>6969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102"/>
      <c r="AW38" s="102"/>
      <c r="AY38" s="112"/>
    </row>
    <row r="39" spans="2:51" x14ac:dyDescent="0.25">
      <c r="B39" s="159" t="s">
        <v>129</v>
      </c>
      <c r="C39" s="175"/>
      <c r="D39" s="175"/>
      <c r="E39" s="175"/>
      <c r="F39" s="175"/>
      <c r="G39" s="175"/>
      <c r="H39" s="17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102"/>
      <c r="AW39" s="102"/>
      <c r="AY39" s="112"/>
    </row>
    <row r="40" spans="2:51" x14ac:dyDescent="0.25">
      <c r="B40" s="177" t="s">
        <v>135</v>
      </c>
      <c r="C40" s="175"/>
      <c r="D40" s="175"/>
      <c r="E40" s="175"/>
      <c r="F40" s="175"/>
      <c r="G40" s="175"/>
      <c r="H40" s="17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102"/>
      <c r="AW40" s="102"/>
      <c r="AY40" s="112"/>
    </row>
    <row r="41" spans="2:51" x14ac:dyDescent="0.25">
      <c r="B41" s="151" t="s">
        <v>163</v>
      </c>
      <c r="C41" s="175"/>
      <c r="D41" s="175"/>
      <c r="E41" s="175"/>
      <c r="F41" s="175"/>
      <c r="G41" s="175"/>
      <c r="H41" s="17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1"/>
      <c r="AW41" s="1"/>
      <c r="AY41" s="112"/>
    </row>
    <row r="42" spans="2:51" x14ac:dyDescent="0.25">
      <c r="B42" s="157" t="s">
        <v>178</v>
      </c>
      <c r="C42" s="175"/>
      <c r="D42" s="175"/>
      <c r="E42" s="175"/>
      <c r="F42" s="175"/>
      <c r="G42" s="175"/>
      <c r="H42" s="17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53"/>
      <c r="AX42" s="153"/>
      <c r="AY42" s="153"/>
    </row>
    <row r="43" spans="2:51" x14ac:dyDescent="0.25">
      <c r="B43" s="177" t="s">
        <v>124</v>
      </c>
      <c r="C43" s="175"/>
      <c r="D43" s="175"/>
      <c r="E43" s="160"/>
      <c r="F43" s="160"/>
      <c r="G43" s="160"/>
      <c r="H43" s="17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53"/>
      <c r="AX43" s="153"/>
      <c r="AY43" s="153"/>
    </row>
    <row r="44" spans="2:51" x14ac:dyDescent="0.25">
      <c r="B44" s="169" t="s">
        <v>179</v>
      </c>
      <c r="C44" s="175"/>
      <c r="D44" s="175"/>
      <c r="E44" s="175"/>
      <c r="F44" s="175"/>
      <c r="G44" s="175"/>
      <c r="H44" s="17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53"/>
      <c r="AX44" s="153"/>
      <c r="AY44" s="153"/>
    </row>
    <row r="45" spans="2:51" x14ac:dyDescent="0.25">
      <c r="B45" s="177" t="s">
        <v>125</v>
      </c>
      <c r="C45" s="175"/>
      <c r="D45" s="175"/>
      <c r="E45" s="175"/>
      <c r="F45" s="175"/>
      <c r="G45" s="175"/>
      <c r="H45" s="17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53"/>
      <c r="AX45" s="153"/>
      <c r="AY45" s="153"/>
    </row>
    <row r="46" spans="2:51" x14ac:dyDescent="0.25">
      <c r="B46" s="176" t="s">
        <v>126</v>
      </c>
      <c r="C46" s="175"/>
      <c r="D46" s="175"/>
      <c r="E46" s="175"/>
      <c r="F46" s="175"/>
      <c r="G46" s="175"/>
      <c r="H46" s="17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23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53"/>
      <c r="AX46" s="153"/>
      <c r="AY46" s="153"/>
    </row>
    <row r="47" spans="2:51" x14ac:dyDescent="0.25">
      <c r="B47" s="176" t="s">
        <v>137</v>
      </c>
      <c r="C47" s="175"/>
      <c r="D47" s="175"/>
      <c r="E47" s="175"/>
      <c r="F47" s="175"/>
      <c r="G47" s="175"/>
      <c r="H47" s="17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53"/>
      <c r="AX47" s="153"/>
      <c r="AY47" s="153"/>
    </row>
    <row r="48" spans="2:51" x14ac:dyDescent="0.25">
      <c r="B48" s="177" t="s">
        <v>181</v>
      </c>
      <c r="C48" s="175"/>
      <c r="D48" s="175"/>
      <c r="E48" s="175"/>
      <c r="F48" s="175"/>
      <c r="G48" s="175"/>
      <c r="H48" s="17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53"/>
      <c r="AX48" s="153"/>
      <c r="AY48" s="153"/>
    </row>
    <row r="49" spans="2:51" x14ac:dyDescent="0.25">
      <c r="B49" s="177" t="s">
        <v>132</v>
      </c>
      <c r="C49" s="175"/>
      <c r="D49" s="175"/>
      <c r="E49" s="175"/>
      <c r="F49" s="175"/>
      <c r="G49" s="175"/>
      <c r="H49" s="17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53"/>
      <c r="AX49" s="153"/>
      <c r="AY49" s="153"/>
    </row>
    <row r="50" spans="2:51" x14ac:dyDescent="0.25">
      <c r="B50" s="169" t="s">
        <v>180</v>
      </c>
      <c r="C50" s="175"/>
      <c r="D50" s="175"/>
      <c r="E50" s="175"/>
      <c r="F50" s="175"/>
      <c r="G50" s="175"/>
      <c r="H50" s="17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53"/>
      <c r="AX50" s="153"/>
      <c r="AY50" s="153"/>
    </row>
    <row r="51" spans="2:51" x14ac:dyDescent="0.25">
      <c r="B51" s="177" t="s">
        <v>133</v>
      </c>
      <c r="C51" s="175"/>
      <c r="D51" s="175"/>
      <c r="E51" s="175"/>
      <c r="F51" s="175"/>
      <c r="G51" s="175"/>
      <c r="H51" s="17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53"/>
      <c r="AX51" s="153"/>
      <c r="AY51" s="153"/>
    </row>
    <row r="52" spans="2:51" x14ac:dyDescent="0.25">
      <c r="B52" s="152" t="s">
        <v>151</v>
      </c>
      <c r="C52" s="175"/>
      <c r="D52" s="175"/>
      <c r="E52" s="175"/>
      <c r="F52" s="175"/>
      <c r="G52" s="175"/>
      <c r="H52" s="17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53"/>
      <c r="AX52" s="153"/>
      <c r="AY52" s="153"/>
    </row>
    <row r="53" spans="2:51" x14ac:dyDescent="0.25">
      <c r="B53" s="177" t="s">
        <v>134</v>
      </c>
      <c r="C53" s="175"/>
      <c r="D53" s="175"/>
      <c r="E53" s="175"/>
      <c r="F53" s="175"/>
      <c r="G53" s="175"/>
      <c r="H53" s="17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53"/>
      <c r="AX53" s="153"/>
      <c r="AY53" s="153"/>
    </row>
    <row r="54" spans="2:51" x14ac:dyDescent="0.25">
      <c r="B54" s="177" t="s">
        <v>152</v>
      </c>
      <c r="C54" s="175"/>
      <c r="D54" s="175"/>
      <c r="E54" s="175"/>
      <c r="F54" s="175"/>
      <c r="G54" s="175"/>
      <c r="H54" s="17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25"/>
      <c r="U54" s="125"/>
      <c r="V54" s="125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53"/>
      <c r="AX54" s="153"/>
      <c r="AY54" s="153"/>
    </row>
    <row r="55" spans="2:51" x14ac:dyDescent="0.25">
      <c r="B55" s="152" t="s">
        <v>127</v>
      </c>
      <c r="C55" s="175"/>
      <c r="D55" s="175"/>
      <c r="E55" s="175"/>
      <c r="F55" s="175"/>
      <c r="G55" s="175"/>
      <c r="H55" s="175"/>
      <c r="I55" s="17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25"/>
      <c r="U55" s="105"/>
      <c r="V55" s="10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53"/>
      <c r="AX55" s="153"/>
      <c r="AY55" s="153"/>
    </row>
    <row r="56" spans="2:51" x14ac:dyDescent="0.25">
      <c r="B56" s="178" t="s">
        <v>153</v>
      </c>
      <c r="C56" s="177"/>
      <c r="D56" s="175"/>
      <c r="E56" s="171"/>
      <c r="F56" s="175"/>
      <c r="G56" s="175"/>
      <c r="H56" s="175"/>
      <c r="I56" s="17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53"/>
      <c r="AX56" s="153"/>
      <c r="AY56" s="153"/>
    </row>
    <row r="57" spans="2:51" x14ac:dyDescent="0.25">
      <c r="B57" s="178" t="s">
        <v>128</v>
      </c>
      <c r="C57" s="176"/>
      <c r="D57" s="175"/>
      <c r="E57" s="171"/>
      <c r="F57" s="175"/>
      <c r="G57" s="175"/>
      <c r="H57" s="175"/>
      <c r="I57" s="17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53"/>
      <c r="AX57" s="153"/>
      <c r="AY57" s="153"/>
    </row>
    <row r="58" spans="2:51" x14ac:dyDescent="0.25">
      <c r="B58" s="178"/>
      <c r="C58" s="176"/>
      <c r="D58" s="175"/>
      <c r="E58" s="175"/>
      <c r="F58" s="175"/>
      <c r="G58" s="175"/>
      <c r="H58" s="175"/>
      <c r="I58" s="17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25"/>
      <c r="U58" s="105"/>
      <c r="V58" s="105"/>
      <c r="W58" s="113"/>
      <c r="X58" s="113"/>
      <c r="Y58" s="113"/>
      <c r="Z58" s="168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53"/>
      <c r="AX58" s="153"/>
      <c r="AY58" s="153"/>
    </row>
    <row r="59" spans="2:51" x14ac:dyDescent="0.25">
      <c r="B59" s="178"/>
      <c r="C59" s="166"/>
      <c r="D59" s="175"/>
      <c r="E59" s="175"/>
      <c r="F59" s="175"/>
      <c r="G59" s="175"/>
      <c r="H59" s="175"/>
      <c r="I59" s="171"/>
      <c r="J59" s="155"/>
      <c r="K59" s="155"/>
      <c r="L59" s="155"/>
      <c r="M59" s="155"/>
      <c r="N59" s="155"/>
      <c r="O59" s="155"/>
      <c r="P59" s="155"/>
      <c r="Q59" s="155"/>
      <c r="R59" s="155"/>
      <c r="S59" s="168"/>
      <c r="T59" s="168"/>
      <c r="U59" s="168"/>
      <c r="V59" s="168"/>
      <c r="W59" s="168"/>
      <c r="X59" s="168"/>
      <c r="Y59" s="168"/>
      <c r="Z59" s="106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12"/>
      <c r="AW59" s="153"/>
      <c r="AX59" s="153"/>
      <c r="AY59" s="153"/>
    </row>
    <row r="60" spans="2:51" x14ac:dyDescent="0.25">
      <c r="B60" s="2"/>
      <c r="C60" s="166"/>
      <c r="D60" s="171"/>
      <c r="E60" s="175"/>
      <c r="F60" s="175"/>
      <c r="G60" s="175"/>
      <c r="H60" s="175"/>
      <c r="I60" s="171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06"/>
      <c r="X60" s="106"/>
      <c r="Y60" s="106"/>
      <c r="Z60" s="113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12"/>
      <c r="AW60" s="153"/>
      <c r="AX60" s="153"/>
      <c r="AY60" s="153"/>
    </row>
    <row r="61" spans="2:51" x14ac:dyDescent="0.25">
      <c r="B61" s="2"/>
      <c r="C61" s="177"/>
      <c r="D61" s="171"/>
      <c r="E61" s="175"/>
      <c r="F61" s="175"/>
      <c r="G61" s="175"/>
      <c r="H61" s="175"/>
      <c r="I61" s="175"/>
      <c r="J61" s="168"/>
      <c r="K61" s="168"/>
      <c r="L61" s="168"/>
      <c r="M61" s="168"/>
      <c r="N61" s="168"/>
      <c r="O61" s="168"/>
      <c r="P61" s="168"/>
      <c r="Q61" s="168"/>
      <c r="R61" s="168"/>
      <c r="S61" s="155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53"/>
      <c r="AX61" s="153"/>
      <c r="AY61" s="153"/>
    </row>
    <row r="62" spans="2:51" x14ac:dyDescent="0.25">
      <c r="B62" s="104"/>
      <c r="C62" s="177"/>
      <c r="D62" s="175"/>
      <c r="E62" s="171"/>
      <c r="F62" s="175"/>
      <c r="G62" s="171"/>
      <c r="H62" s="171"/>
      <c r="I62" s="17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53"/>
      <c r="AX62" s="153"/>
      <c r="AY62" s="153"/>
    </row>
    <row r="63" spans="2:51" x14ac:dyDescent="0.25">
      <c r="B63" s="104"/>
      <c r="C63" s="176"/>
      <c r="D63" s="175"/>
      <c r="E63" s="171"/>
      <c r="F63" s="171"/>
      <c r="G63" s="171"/>
      <c r="H63" s="171"/>
      <c r="I63" s="17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53"/>
      <c r="AX63" s="153"/>
      <c r="AY63" s="153"/>
    </row>
    <row r="64" spans="2:51" x14ac:dyDescent="0.25">
      <c r="B64" s="104"/>
      <c r="C64" s="176"/>
      <c r="D64" s="175"/>
      <c r="E64" s="175"/>
      <c r="F64" s="171"/>
      <c r="G64" s="175"/>
      <c r="H64" s="175"/>
      <c r="I64" s="17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53"/>
      <c r="AX64" s="153"/>
      <c r="AY64" s="153"/>
    </row>
    <row r="65" spans="1:51" x14ac:dyDescent="0.25">
      <c r="B65" s="104"/>
      <c r="C65" s="168"/>
      <c r="D65" s="175"/>
      <c r="E65" s="175"/>
      <c r="F65" s="175"/>
      <c r="G65" s="175"/>
      <c r="H65" s="175"/>
      <c r="I65" s="168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53"/>
      <c r="AX65" s="153"/>
      <c r="AY65" s="153"/>
    </row>
    <row r="66" spans="1:51" x14ac:dyDescent="0.25">
      <c r="B66" s="168"/>
      <c r="C66" s="177"/>
      <c r="D66" s="168"/>
      <c r="E66" s="175"/>
      <c r="F66" s="175"/>
      <c r="G66" s="175"/>
      <c r="H66" s="175"/>
      <c r="I66" s="168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53"/>
      <c r="AV66" s="112"/>
      <c r="AW66" s="153"/>
      <c r="AX66" s="153"/>
      <c r="AY66" s="153"/>
    </row>
    <row r="67" spans="1:51" x14ac:dyDescent="0.25">
      <c r="B67" s="168"/>
      <c r="C67" s="176"/>
      <c r="D67" s="168"/>
      <c r="E67" s="175"/>
      <c r="F67" s="175"/>
      <c r="G67" s="175"/>
      <c r="H67" s="175"/>
      <c r="I67" s="17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53"/>
      <c r="AV67" s="112"/>
      <c r="AW67" s="153"/>
      <c r="AX67" s="153"/>
      <c r="AY67" s="153"/>
    </row>
    <row r="68" spans="1:51" x14ac:dyDescent="0.25">
      <c r="A68" s="113"/>
      <c r="B68" s="104"/>
      <c r="C68" s="177"/>
      <c r="D68" s="175"/>
      <c r="E68" s="168"/>
      <c r="F68" s="175"/>
      <c r="G68" s="168"/>
      <c r="H68" s="168"/>
      <c r="I68" s="114"/>
      <c r="J68" s="114"/>
      <c r="K68" s="114"/>
      <c r="L68" s="114"/>
      <c r="M68" s="114"/>
      <c r="N68" s="114"/>
      <c r="O68" s="115"/>
      <c r="P68" s="109"/>
      <c r="R68" s="112"/>
      <c r="AS68" s="153"/>
      <c r="AT68" s="153"/>
      <c r="AU68" s="153"/>
      <c r="AV68" s="153"/>
      <c r="AW68" s="153"/>
      <c r="AX68" s="153"/>
      <c r="AY68" s="153"/>
    </row>
    <row r="69" spans="1:51" x14ac:dyDescent="0.25">
      <c r="A69" s="113"/>
      <c r="C69" s="158"/>
      <c r="D69" s="175"/>
      <c r="E69" s="168"/>
      <c r="F69" s="168"/>
      <c r="G69" s="168"/>
      <c r="H69" s="168"/>
      <c r="I69" s="114"/>
      <c r="J69" s="114"/>
      <c r="K69" s="114"/>
      <c r="L69" s="114"/>
      <c r="M69" s="114"/>
      <c r="N69" s="114"/>
      <c r="O69" s="115"/>
      <c r="P69" s="109"/>
      <c r="R69" s="109"/>
      <c r="AS69" s="153"/>
      <c r="AT69" s="153"/>
      <c r="AU69" s="153"/>
      <c r="AV69" s="153"/>
      <c r="AW69" s="153"/>
      <c r="AX69" s="153"/>
      <c r="AY69" s="153"/>
    </row>
    <row r="70" spans="1:51" x14ac:dyDescent="0.25">
      <c r="A70" s="113"/>
      <c r="I70" s="114"/>
      <c r="J70" s="114"/>
      <c r="K70" s="114"/>
      <c r="L70" s="114"/>
      <c r="M70" s="114"/>
      <c r="N70" s="114"/>
      <c r="O70" s="115"/>
      <c r="P70" s="109"/>
      <c r="R70" s="109"/>
      <c r="AS70" s="153"/>
      <c r="AT70" s="153"/>
      <c r="AU70" s="153"/>
      <c r="AV70" s="153"/>
      <c r="AW70" s="153"/>
      <c r="AX70" s="153"/>
      <c r="AY70" s="153"/>
    </row>
    <row r="71" spans="1:51" x14ac:dyDescent="0.25">
      <c r="A71" s="113"/>
      <c r="I71" s="114"/>
      <c r="J71" s="114"/>
      <c r="K71" s="114"/>
      <c r="L71" s="114"/>
      <c r="M71" s="114"/>
      <c r="N71" s="114"/>
      <c r="O71" s="115"/>
      <c r="P71" s="109"/>
      <c r="R71" s="109"/>
      <c r="AS71" s="153"/>
      <c r="AT71" s="153"/>
      <c r="AU71" s="153"/>
      <c r="AV71" s="153"/>
      <c r="AW71" s="153"/>
      <c r="AX71" s="153"/>
      <c r="AY71" s="153"/>
    </row>
    <row r="72" spans="1:51" x14ac:dyDescent="0.25">
      <c r="A72" s="113"/>
      <c r="I72" s="114"/>
      <c r="J72" s="114"/>
      <c r="K72" s="114"/>
      <c r="L72" s="114"/>
      <c r="M72" s="114"/>
      <c r="N72" s="114"/>
      <c r="O72" s="115"/>
      <c r="P72" s="109"/>
      <c r="R72" s="109"/>
      <c r="AS72" s="153"/>
      <c r="AT72" s="153"/>
      <c r="AU72" s="153"/>
      <c r="AV72" s="153"/>
      <c r="AW72" s="153"/>
      <c r="AX72" s="153"/>
      <c r="AY72" s="153"/>
    </row>
    <row r="73" spans="1:51" x14ac:dyDescent="0.2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53"/>
      <c r="AT73" s="153"/>
      <c r="AU73" s="153"/>
      <c r="AV73" s="153"/>
      <c r="AW73" s="153"/>
      <c r="AX73" s="153"/>
      <c r="AY73" s="153"/>
    </row>
    <row r="74" spans="1:51" x14ac:dyDescent="0.25">
      <c r="A74" s="113"/>
      <c r="I74" s="114"/>
      <c r="J74" s="114"/>
      <c r="K74" s="114"/>
      <c r="L74" s="114"/>
      <c r="M74" s="114"/>
      <c r="N74" s="114"/>
      <c r="O74" s="115"/>
      <c r="P74" s="109"/>
      <c r="R74" s="106"/>
      <c r="AS74" s="153"/>
      <c r="AT74" s="153"/>
      <c r="AU74" s="153"/>
      <c r="AV74" s="153"/>
      <c r="AW74" s="153"/>
      <c r="AX74" s="153"/>
      <c r="AY74" s="15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R75" s="109"/>
      <c r="AS75" s="153"/>
      <c r="AT75" s="153"/>
      <c r="AU75" s="153"/>
      <c r="AV75" s="153"/>
      <c r="AW75" s="153"/>
      <c r="AX75" s="153"/>
      <c r="AY75" s="153"/>
    </row>
    <row r="76" spans="1:51" x14ac:dyDescent="0.25">
      <c r="O76" s="115"/>
      <c r="R76" s="109"/>
      <c r="AS76" s="153"/>
      <c r="AT76" s="153"/>
      <c r="AU76" s="153"/>
      <c r="AV76" s="153"/>
      <c r="AW76" s="153"/>
      <c r="AX76" s="153"/>
      <c r="AY76" s="153"/>
    </row>
    <row r="77" spans="1:51" x14ac:dyDescent="0.25">
      <c r="O77" s="115"/>
      <c r="R77" s="109"/>
      <c r="AS77" s="153"/>
      <c r="AT77" s="153"/>
      <c r="AU77" s="153"/>
      <c r="AV77" s="153"/>
      <c r="AW77" s="153"/>
      <c r="AX77" s="153"/>
      <c r="AY77" s="153"/>
    </row>
    <row r="78" spans="1:51" x14ac:dyDescent="0.25">
      <c r="O78" s="115"/>
      <c r="R78" s="109"/>
      <c r="AS78" s="153"/>
      <c r="AT78" s="153"/>
      <c r="AU78" s="153"/>
      <c r="AV78" s="153"/>
      <c r="AW78" s="153"/>
      <c r="AX78" s="153"/>
      <c r="AY78" s="153"/>
    </row>
    <row r="79" spans="1:51" x14ac:dyDescent="0.25">
      <c r="O79" s="115"/>
      <c r="R79" s="109"/>
      <c r="AS79" s="153"/>
      <c r="AT79" s="153"/>
      <c r="AU79" s="153"/>
      <c r="AV79" s="153"/>
      <c r="AW79" s="153"/>
      <c r="AX79" s="153"/>
      <c r="AY79" s="153"/>
    </row>
    <row r="80" spans="1:51" x14ac:dyDescent="0.25">
      <c r="O80" s="115"/>
      <c r="AS80" s="153"/>
      <c r="AT80" s="153"/>
      <c r="AU80" s="153"/>
      <c r="AV80" s="153"/>
      <c r="AW80" s="153"/>
      <c r="AX80" s="153"/>
      <c r="AY80" s="153"/>
    </row>
    <row r="81" spans="15:51" x14ac:dyDescent="0.25">
      <c r="O81" s="115"/>
      <c r="AS81" s="153"/>
      <c r="AT81" s="153"/>
      <c r="AU81" s="153"/>
      <c r="AV81" s="153"/>
      <c r="AW81" s="153"/>
      <c r="AX81" s="153"/>
      <c r="AY81" s="153"/>
    </row>
    <row r="82" spans="15:51" x14ac:dyDescent="0.25">
      <c r="O82" s="115"/>
      <c r="AS82" s="153"/>
      <c r="AT82" s="153"/>
      <c r="AU82" s="153"/>
      <c r="AV82" s="153"/>
      <c r="AW82" s="153"/>
      <c r="AX82" s="153"/>
      <c r="AY82" s="153"/>
    </row>
    <row r="83" spans="15:51" x14ac:dyDescent="0.25">
      <c r="O83" s="115"/>
      <c r="AS83" s="153"/>
      <c r="AT83" s="153"/>
      <c r="AU83" s="153"/>
      <c r="AV83" s="153"/>
      <c r="AW83" s="153"/>
      <c r="AX83" s="153"/>
      <c r="AY83" s="153"/>
    </row>
    <row r="84" spans="15:51" x14ac:dyDescent="0.25">
      <c r="O84" s="115"/>
      <c r="AS84" s="153"/>
      <c r="AT84" s="153"/>
      <c r="AU84" s="153"/>
      <c r="AV84" s="153"/>
      <c r="AW84" s="153"/>
      <c r="AX84" s="153"/>
      <c r="AY84" s="153"/>
    </row>
    <row r="85" spans="15:51" x14ac:dyDescent="0.25">
      <c r="O85" s="115"/>
      <c r="AS85" s="153"/>
      <c r="AT85" s="153"/>
      <c r="AU85" s="153"/>
      <c r="AV85" s="153"/>
      <c r="AW85" s="153"/>
      <c r="AX85" s="153"/>
      <c r="AY85" s="153"/>
    </row>
    <row r="86" spans="15:51" x14ac:dyDescent="0.25">
      <c r="O86" s="115"/>
      <c r="Q86" s="109"/>
      <c r="AS86" s="153"/>
      <c r="AT86" s="153"/>
      <c r="AU86" s="153"/>
      <c r="AV86" s="153"/>
      <c r="AW86" s="153"/>
      <c r="AX86" s="153"/>
      <c r="AY86" s="153"/>
    </row>
    <row r="87" spans="15:51" x14ac:dyDescent="0.25">
      <c r="O87" s="17"/>
      <c r="P87" s="109"/>
      <c r="Q87" s="109"/>
      <c r="AS87" s="153"/>
      <c r="AT87" s="153"/>
      <c r="AU87" s="153"/>
      <c r="AV87" s="153"/>
      <c r="AW87" s="153"/>
      <c r="AX87" s="153"/>
      <c r="AY87" s="153"/>
    </row>
    <row r="88" spans="15:51" x14ac:dyDescent="0.25">
      <c r="O88" s="17"/>
      <c r="P88" s="109"/>
      <c r="Q88" s="109"/>
      <c r="AS88" s="153"/>
      <c r="AT88" s="153"/>
      <c r="AU88" s="153"/>
      <c r="AV88" s="153"/>
      <c r="AW88" s="153"/>
      <c r="AX88" s="153"/>
      <c r="AY88" s="153"/>
    </row>
    <row r="89" spans="15:51" x14ac:dyDescent="0.25">
      <c r="O89" s="17"/>
      <c r="P89" s="109"/>
      <c r="Q89" s="109"/>
      <c r="AS89" s="153"/>
      <c r="AT89" s="153"/>
      <c r="AU89" s="153"/>
      <c r="AV89" s="153"/>
      <c r="AW89" s="153"/>
      <c r="AX89" s="153"/>
      <c r="AY89" s="153"/>
    </row>
    <row r="90" spans="15:51" x14ac:dyDescent="0.25">
      <c r="O90" s="17"/>
      <c r="P90" s="109"/>
      <c r="Q90" s="109"/>
      <c r="AS90" s="153"/>
      <c r="AT90" s="153"/>
      <c r="AU90" s="153"/>
      <c r="AV90" s="153"/>
      <c r="AW90" s="153"/>
      <c r="AX90" s="153"/>
      <c r="AY90" s="153"/>
    </row>
    <row r="91" spans="15:51" x14ac:dyDescent="0.25">
      <c r="O91" s="17"/>
      <c r="P91" s="109"/>
      <c r="Q91" s="109"/>
      <c r="AS91" s="153"/>
      <c r="AT91" s="153"/>
      <c r="AU91" s="153"/>
      <c r="AV91" s="153"/>
      <c r="AW91" s="153"/>
      <c r="AX91" s="153"/>
      <c r="AY91" s="153"/>
    </row>
    <row r="92" spans="15:51" x14ac:dyDescent="0.25">
      <c r="O92" s="17"/>
      <c r="P92" s="109"/>
      <c r="Q92" s="109"/>
      <c r="AS92" s="153"/>
      <c r="AT92" s="153"/>
      <c r="AU92" s="153"/>
      <c r="AV92" s="153"/>
      <c r="AW92" s="153"/>
      <c r="AX92" s="153"/>
      <c r="AY92" s="153"/>
    </row>
    <row r="93" spans="15:51" x14ac:dyDescent="0.25">
      <c r="O93" s="17"/>
      <c r="P93" s="109"/>
      <c r="Q93" s="109"/>
      <c r="AS93" s="153"/>
      <c r="AT93" s="153"/>
      <c r="AU93" s="153"/>
      <c r="AV93" s="153"/>
      <c r="AW93" s="153"/>
      <c r="AX93" s="153"/>
      <c r="AY93" s="153"/>
    </row>
    <row r="94" spans="15:51" x14ac:dyDescent="0.25">
      <c r="O94" s="17"/>
      <c r="P94" s="109"/>
      <c r="Q94" s="109"/>
      <c r="AS94" s="153"/>
      <c r="AT94" s="153"/>
      <c r="AU94" s="153"/>
      <c r="AV94" s="153"/>
      <c r="AW94" s="153"/>
      <c r="AX94" s="153"/>
      <c r="AY94" s="153"/>
    </row>
    <row r="95" spans="15:51" x14ac:dyDescent="0.25">
      <c r="O95" s="17"/>
      <c r="P95" s="109"/>
      <c r="Q95" s="109"/>
      <c r="AS95" s="153"/>
      <c r="AT95" s="153"/>
      <c r="AU95" s="153"/>
      <c r="AV95" s="153"/>
      <c r="AW95" s="153"/>
      <c r="AX95" s="153"/>
      <c r="AY95" s="153"/>
    </row>
    <row r="96" spans="15:51" x14ac:dyDescent="0.25">
      <c r="O96" s="17"/>
      <c r="P96" s="109"/>
      <c r="Q96" s="109"/>
      <c r="R96" s="109"/>
      <c r="S96" s="109"/>
      <c r="AS96" s="153"/>
      <c r="AT96" s="153"/>
      <c r="AU96" s="153"/>
      <c r="AV96" s="153"/>
      <c r="AW96" s="153"/>
      <c r="AX96" s="153"/>
      <c r="AY96" s="153"/>
    </row>
    <row r="97" spans="15:51" x14ac:dyDescent="0.25">
      <c r="O97" s="17"/>
      <c r="P97" s="109"/>
      <c r="Q97" s="109"/>
      <c r="R97" s="109"/>
      <c r="S97" s="109"/>
      <c r="T97" s="109"/>
      <c r="AS97" s="153"/>
      <c r="AT97" s="153"/>
      <c r="AU97" s="153"/>
      <c r="AV97" s="153"/>
      <c r="AW97" s="153"/>
      <c r="AX97" s="153"/>
      <c r="AY97" s="153"/>
    </row>
    <row r="98" spans="15:51" x14ac:dyDescent="0.25">
      <c r="O98" s="17"/>
      <c r="P98" s="109"/>
      <c r="Q98" s="109"/>
      <c r="R98" s="109"/>
      <c r="S98" s="109"/>
      <c r="T98" s="109"/>
      <c r="AS98" s="153"/>
      <c r="AT98" s="153"/>
      <c r="AU98" s="153"/>
      <c r="AV98" s="153"/>
      <c r="AW98" s="153"/>
      <c r="AX98" s="153"/>
      <c r="AY98" s="153"/>
    </row>
    <row r="99" spans="15:51" x14ac:dyDescent="0.25">
      <c r="O99" s="17"/>
      <c r="P99" s="109"/>
      <c r="T99" s="109"/>
      <c r="AS99" s="153"/>
      <c r="AT99" s="153"/>
      <c r="AU99" s="153"/>
      <c r="AV99" s="153"/>
      <c r="AW99" s="153"/>
      <c r="AX99" s="153"/>
      <c r="AY99" s="153"/>
    </row>
    <row r="100" spans="15:51" x14ac:dyDescent="0.25">
      <c r="O100" s="109"/>
      <c r="Q100" s="109"/>
      <c r="R100" s="109"/>
      <c r="S100" s="109"/>
      <c r="AS100" s="153"/>
      <c r="AT100" s="153"/>
      <c r="AU100" s="153"/>
      <c r="AV100" s="153"/>
      <c r="AW100" s="153"/>
      <c r="AX100" s="153"/>
      <c r="AY100" s="153"/>
    </row>
    <row r="101" spans="15:51" x14ac:dyDescent="0.25">
      <c r="O101" s="17"/>
      <c r="P101" s="109"/>
      <c r="Q101" s="109"/>
      <c r="R101" s="109"/>
      <c r="S101" s="109"/>
      <c r="T101" s="109"/>
      <c r="AS101" s="153"/>
      <c r="AT101" s="153"/>
      <c r="AU101" s="153"/>
      <c r="AV101" s="153"/>
      <c r="AW101" s="153"/>
      <c r="AX101" s="153"/>
      <c r="AY101" s="153"/>
    </row>
    <row r="102" spans="15:51" x14ac:dyDescent="0.25">
      <c r="O102" s="17"/>
      <c r="P102" s="109"/>
      <c r="Q102" s="109"/>
      <c r="R102" s="109"/>
      <c r="S102" s="109"/>
      <c r="T102" s="109"/>
      <c r="U102" s="109"/>
      <c r="AS102" s="153"/>
      <c r="AT102" s="153"/>
      <c r="AU102" s="153"/>
      <c r="AV102" s="153"/>
      <c r="AW102" s="153"/>
      <c r="AX102" s="153"/>
      <c r="AY102" s="153"/>
    </row>
    <row r="103" spans="15:51" x14ac:dyDescent="0.25">
      <c r="O103" s="17"/>
      <c r="P103" s="109"/>
      <c r="T103" s="109"/>
      <c r="U103" s="109"/>
      <c r="AS103" s="153"/>
      <c r="AT103" s="153"/>
      <c r="AU103" s="153"/>
      <c r="AV103" s="153"/>
      <c r="AW103" s="153"/>
      <c r="AX103" s="153"/>
      <c r="AY103" s="153"/>
    </row>
    <row r="115" spans="45:51" x14ac:dyDescent="0.25">
      <c r="AS115" s="153"/>
      <c r="AT115" s="153"/>
      <c r="AU115" s="153"/>
      <c r="AV115" s="153"/>
      <c r="AW115" s="153"/>
      <c r="AX115" s="153"/>
      <c r="AY115" s="153"/>
    </row>
  </sheetData>
  <protectedRanges>
    <protectedRange sqref="N59:R59 B68 S61:T67 B60:B65 S55:T58 N62:R67 T43 T53:T54" name="Range2_12_5_1_1"/>
    <protectedRange sqref="N10 L10 L6 D6 D8 AD8 AF8 O8:U8 AJ8:AR8 AF10 AR11:AR34 L24:N31 E23:E34 G23:G34 N12:N23 N32:N34 N11:AG11 E11:G22 O12:AG15 O16:V29 X16:AG29 O30:AG34" name="Range1_16_3_1_1"/>
    <protectedRange sqref="I64 J62:M67 J59:M59 I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7:H67 F68 E67" name="Range2_2_2_9_2_1_1"/>
    <protectedRange sqref="D65 D68:D69" name="Range2_1_1_1_1_1_9_2_1_1"/>
    <protectedRange sqref="Q10" name="Range1_17_1_1_1"/>
    <protectedRange sqref="AG10" name="Range1_18_1_1_1"/>
    <protectedRange sqref="C66 C68" name="Range2_4_1_1_1"/>
    <protectedRange sqref="AS16:AS34" name="Range1_1_1_1"/>
    <protectedRange sqref="P3:U5" name="Range1_16_1_1_1_1"/>
    <protectedRange sqref="C69 C67 C64" name="Range2_1_3_1_1"/>
    <protectedRange sqref="H11:H34" name="Range1_1_1_1_1_1_1"/>
    <protectedRange sqref="B66:B67 J60:R61 D66:D67 I65:I66 Z58:Z59 S59:Y60 AA59:AU60 E68:E69 G68:H69 F69" name="Range2_2_1_10_1_1_1_2"/>
    <protectedRange sqref="C65" name="Range2_2_1_10_2_1_1_1"/>
    <protectedRange sqref="N55:R58 G64:H64 D62 F65 E64" name="Range2_12_1_6_1_1"/>
    <protectedRange sqref="D57:D58 I61:I63 I55:M58 G65:H66 G58:H60 E65:E66 F66:F67 F59:F61 E58:E60" name="Range2_2_12_1_7_1_1"/>
    <protectedRange sqref="D63:D64" name="Range2_1_1_1_1_11_1_2_1_1"/>
    <protectedRange sqref="E61 G61:H61 F62" name="Range2_2_2_9_1_1_1_1"/>
    <protectedRange sqref="D59" name="Range2_1_1_1_1_1_9_1_1_1_1"/>
    <protectedRange sqref="C63 C58" name="Range2_1_1_2_1_1"/>
    <protectedRange sqref="C62" name="Range2_1_2_2_1_1"/>
    <protectedRange sqref="C61" name="Range2_3_2_1_1"/>
    <protectedRange sqref="F57:F58 E57 G57:H57" name="Range2_2_12_1_1_1_1_1"/>
    <protectedRange sqref="C57" name="Range2_1_4_2_1_1_1"/>
    <protectedRange sqref="C59:C60" name="Range2_5_1_1_1"/>
    <protectedRange sqref="E62:E63 F63:F64 G62:H63 I59:I60" name="Range2_2_1_1_1_1"/>
    <protectedRange sqref="D60:D61" name="Range2_1_1_1_1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3:S54" name="Range2_12_2_1_1_1_2_1_1"/>
    <protectedRange sqref="G56:H56" name="Range2_2_12_1_3_1_2_1_1_1_2_1_1_1_1_1_1_2_1_1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I54 J53:M53" name="Range2_2_12_1_4_3_1_1_1_3_3_1_1_3_1_1_1_1_1_1"/>
    <protectedRange sqref="D56:E56" name="Range2_2_12_1_3_1_2_1_1_1_3_1_1_1_1_1_1_1_2_1_1"/>
    <protectedRange sqref="F56 G55:H55" name="Range2_2_12_1_3_3_1_1_1_2_1_1_1_1_1_1_1_1_1_1_1"/>
    <protectedRange sqref="T50:T52" name="Range2_12_5_1_1_3"/>
    <protectedRange sqref="T49" name="Range2_12_5_1_1_2_2"/>
    <protectedRange sqref="S49:S51" name="Range2_12_4_1_1_1_4_2_2_2"/>
    <protectedRange sqref="Q49:R51" name="Range2_12_1_6_1_1_1_2_3_2_1_1_3"/>
    <protectedRange sqref="N49:P51" name="Range2_12_1_2_3_1_1_1_2_3_2_1_1_3"/>
    <protectedRange sqref="K49:M51" name="Range2_2_12_1_4_3_1_1_1_3_3_2_1_1_3"/>
    <protectedRange sqref="J49:J51" name="Range2_2_12_1_4_3_1_1_1_3_2_1_2_2"/>
    <protectedRange sqref="S52" name="Range2_12_2_1_1_1_2_1_1_1"/>
    <protectedRange sqref="G50:H53" name="Range2_2_12_1_3_1_2_1_1_1_2_1_1_1_1_1_1_2_1_1"/>
    <protectedRange sqref="D50:E53 D55:E55" name="Range2_2_12_1_3_1_2_1_1_1_2_1_1_1_1_3_1_1_1_1"/>
    <protectedRange sqref="F50:F53 F55" name="Range2_2_12_1_3_1_2_1_1_1_3_1_1_1_1_1_3_1_1_1_1"/>
    <protectedRange sqref="Q52:R52" name="Range2_12_1_6_1_1_1_2_3_1_1_3_1_1_1_1_1_1_1"/>
    <protectedRange sqref="N52:P52" name="Range2_12_1_2_3_1_1_1_2_3_1_1_3_1_1_1_1_1_1_1"/>
    <protectedRange sqref="J52:M52" name="Range2_2_12_1_4_3_1_1_1_3_3_1_1_3_1_1_1_1_1_1_1"/>
    <protectedRange sqref="I50:I53" name="Range2_2_12_1_4_3_1_1_1_2_1_2_1_1_3_1_1_1_1_1_1"/>
    <protectedRange sqref="T48" name="Range2_12_5_1_1_2_1_1"/>
    <protectedRange sqref="T44:T45" name="Range2_12_5_1_1_3_1_1_1_1_1"/>
    <protectedRange sqref="S44:S45" name="Range2_12_5_1_1_2_3_1_1_1_1_1_1_1"/>
    <protectedRange sqref="Q44:R45" name="Range2_12_1_6_1_1_1_1_2_1_1_1_1_1_1"/>
    <protectedRange sqref="N44:P45" name="Range2_12_1_2_3_1_1_1_1_2_1_1_1_1_1_1"/>
    <protectedRange sqref="I44:M45" name="Range2_2_12_1_4_3_1_1_1_1_2_1_1_1_1_1_1"/>
    <protectedRange sqref="E44:H45 E49:H49 E54:H54" name="Range2_2_12_1_3_1_2_1_1_1_1_2_1_1_1_1_1_1"/>
    <protectedRange sqref="D44:D45 D49 D54" name="Range2_2_12_1_3_1_2_1_1_1_2_1_2_3_1_1_1_1"/>
    <protectedRange sqref="T46" name="Range2_12_5_1_1_2_1_1_1_1_1_1_1"/>
    <protectedRange sqref="S46" name="Range2_12_4_1_1_1_4_2_1_1_1_1_1_1"/>
    <protectedRange sqref="Q46:R46" name="Range2_12_1_6_1_1_1_2_3_2_1_1_1_1_1_1"/>
    <protectedRange sqref="N46:P46" name="Range2_12_1_2_3_1_1_1_2_3_2_1_1_1_1_1_1"/>
    <protectedRange sqref="J46:M46" name="Range2_2_12_1_4_3_1_1_1_3_3_2_1_1_1_1_1_1"/>
    <protectedRange sqref="I46" name="Range2_2_12_1_4_3_1_1_1_2_1_2_2_1_1_1_1_1"/>
    <protectedRange sqref="G46:H46 D46:E46" name="Range2_2_12_1_3_1_2_1_1_1_2_1_3_2_1_1_1_1_1"/>
    <protectedRange sqref="F46" name="Range2_2_12_1_3_1_2_1_1_1_1_1_2_2_1_1_1_1_1"/>
    <protectedRange sqref="T47" name="Range2_12_5_1_1_6_1_1_1_1_1_1_1"/>
    <protectedRange sqref="S47" name="Range2_12_5_1_1_5_3_1_1_1_1_1_1_1"/>
    <protectedRange sqref="Q47:R47" name="Range2_12_1_6_1_1_1_2_3_2_1_1_2_1_1_1_1_1"/>
    <protectedRange sqref="N47:P47" name="Range2_12_1_2_3_1_1_1_2_3_2_1_1_2_1_1_1_1_1"/>
    <protectedRange sqref="J47:M47" name="Range2_2_12_1_4_3_1_1_1_3_3_2_1_1_2_1_1_1_1_1"/>
    <protectedRange sqref="I47" name="Range2_2_12_1_4_3_1_1_1_2_1_2_2_1_2_1_1_1_1_1"/>
    <protectedRange sqref="G47:H47 D47:E47" name="Range2_2_12_1_3_1_2_1_1_1_2_1_3_2_1_2_1_1_1_1_1"/>
    <protectedRange sqref="F47" name="Range2_2_12_1_3_1_2_1_1_1_1_1_2_2_1_2_1_1_1_1_1"/>
    <protectedRange sqref="B44:B46 B50" name="Range2_12_5_1_1_1_2_2_1_1_1_1_1_1_1_1"/>
    <protectedRange sqref="B47" name="Range2_12_5_1_1_1_3_1_1_1_1_1_1_1_1_1"/>
    <protectedRange sqref="S48" name="Range2_12_4_1_1_1_4_2_2_1_1"/>
    <protectedRange sqref="Q48:R48" name="Range2_12_1_6_1_1_1_2_3_2_1_1_1_1"/>
    <protectedRange sqref="N48:P48" name="Range2_12_1_2_3_1_1_1_2_3_2_1_1_1_1"/>
    <protectedRange sqref="K48:M48" name="Range2_2_12_1_4_3_1_1_1_3_3_2_1_1_1_1"/>
    <protectedRange sqref="J48" name="Range2_2_12_1_4_3_1_1_1_3_2_1_2_1_1"/>
    <protectedRange sqref="D48:E48" name="Range2_2_12_1_3_1_2_1_1_1_2_1_2_3_2_1_1"/>
    <protectedRange sqref="I48" name="Range2_2_12_1_4_2_1_1_1_4_1_2_1_1_1_2_1_1"/>
    <protectedRange sqref="F48:H48" name="Range2_2_12_1_3_1_1_1_1_1_4_1_2_1_2_1_2_1_1"/>
    <protectedRange sqref="I49" name="Range2_2_12_1_4_2_1_1_1_4_1_2_1_1_1_2_2_1"/>
    <protectedRange sqref="B57:B59" name="Range2_12_5_1_1_2"/>
    <protectedRange sqref="B56" name="Range2_12_5_1_1_2_1_4_1_1_1_2_1_1_1_1_1_1_1"/>
    <protectedRange sqref="W16:W29" name="Range1_16_3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24" priority="9" operator="containsText" text="N/A">
      <formula>NOT(ISERROR(SEARCH("N/A",X11)))</formula>
    </cfRule>
    <cfRule type="cellIs" dxfId="723" priority="27" operator="equal">
      <formula>0</formula>
    </cfRule>
  </conditionalFormatting>
  <conditionalFormatting sqref="X11:AE34">
    <cfRule type="cellIs" dxfId="722" priority="26" operator="greaterThanOrEqual">
      <formula>1185</formula>
    </cfRule>
  </conditionalFormatting>
  <conditionalFormatting sqref="X11:AE34">
    <cfRule type="cellIs" dxfId="721" priority="25" operator="between">
      <formula>0.1</formula>
      <formula>1184</formula>
    </cfRule>
  </conditionalFormatting>
  <conditionalFormatting sqref="X8 AJ11:AO14 AJ15:AL15 AN15:AO15 AN16:AN22 AM15:AM22 AM23:AN31 AJ16:AJ34 AK17:AK32 AL16:AL34 AL32:AN34 AO16:AO32">
    <cfRule type="cellIs" dxfId="720" priority="24" operator="equal">
      <formula>0</formula>
    </cfRule>
  </conditionalFormatting>
  <conditionalFormatting sqref="X8 AJ11:AO14 AJ15:AL15 AN15:AO15 AN16:AN22 AM15:AM22 AM23:AN31 AJ16:AJ34 AK17:AK32 AL16:AL34 AL32:AN34 AO16:AO32">
    <cfRule type="cellIs" dxfId="719" priority="23" operator="greaterThan">
      <formula>1179</formula>
    </cfRule>
  </conditionalFormatting>
  <conditionalFormatting sqref="X8 AJ11:AO14 AJ15:AL15 AN15:AO15 AN16:AN22 AM15:AM22 AM23:AN31 AJ16:AJ34 AK17:AK32 AL16:AL34 AL32:AN34 AO16:AO32">
    <cfRule type="cellIs" dxfId="718" priority="22" operator="greaterThan">
      <formula>99</formula>
    </cfRule>
  </conditionalFormatting>
  <conditionalFormatting sqref="X8 AJ11:AO14 AJ15:AL15 AN15:AO15 AN16:AN22 AM15:AM22 AM23:AN31 AJ16:AJ34 AK17:AK32 AL16:AL34 AL32:AN34 AO16:AO32">
    <cfRule type="cellIs" dxfId="717" priority="21" operator="greaterThan">
      <formula>0.99</formula>
    </cfRule>
  </conditionalFormatting>
  <conditionalFormatting sqref="AB8">
    <cfRule type="cellIs" dxfId="716" priority="20" operator="equal">
      <formula>0</formula>
    </cfRule>
  </conditionalFormatting>
  <conditionalFormatting sqref="AB8">
    <cfRule type="cellIs" dxfId="715" priority="19" operator="greaterThan">
      <formula>1179</formula>
    </cfRule>
  </conditionalFormatting>
  <conditionalFormatting sqref="AB8">
    <cfRule type="cellIs" dxfId="714" priority="18" operator="greaterThan">
      <formula>99</formula>
    </cfRule>
  </conditionalFormatting>
  <conditionalFormatting sqref="AB8">
    <cfRule type="cellIs" dxfId="713" priority="17" operator="greaterThan">
      <formula>0.99</formula>
    </cfRule>
  </conditionalFormatting>
  <conditionalFormatting sqref="AQ11:AQ34 AK33 AK16 AO33:AO34">
    <cfRule type="cellIs" dxfId="712" priority="16" operator="equal">
      <formula>0</formula>
    </cfRule>
  </conditionalFormatting>
  <conditionalFormatting sqref="AQ11:AQ34 AK33 AK16 AO33:AO34">
    <cfRule type="cellIs" dxfId="711" priority="15" operator="greaterThan">
      <formula>1179</formula>
    </cfRule>
  </conditionalFormatting>
  <conditionalFormatting sqref="AQ11:AQ34 AK33 AK16 AO33:AO34">
    <cfRule type="cellIs" dxfId="710" priority="14" operator="greaterThan">
      <formula>99</formula>
    </cfRule>
  </conditionalFormatting>
  <conditionalFormatting sqref="AQ11:AQ34 AK33 AK16 AO33:AO34">
    <cfRule type="cellIs" dxfId="709" priority="13" operator="greaterThan">
      <formula>0.99</formula>
    </cfRule>
  </conditionalFormatting>
  <conditionalFormatting sqref="AI11:AI34">
    <cfRule type="cellIs" dxfId="708" priority="12" operator="greaterThan">
      <formula>$AI$8</formula>
    </cfRule>
  </conditionalFormatting>
  <conditionalFormatting sqref="AH11:AH34">
    <cfRule type="cellIs" dxfId="707" priority="10" operator="greaterThan">
      <formula>$AH$8</formula>
    </cfRule>
    <cfRule type="cellIs" dxfId="706" priority="11" operator="greaterThan">
      <formula>$AH$8</formula>
    </cfRule>
  </conditionalFormatting>
  <conditionalFormatting sqref="AP11:AP34">
    <cfRule type="cellIs" dxfId="705" priority="8" operator="equal">
      <formula>0</formula>
    </cfRule>
  </conditionalFormatting>
  <conditionalFormatting sqref="AP11:AP34">
    <cfRule type="cellIs" dxfId="704" priority="7" operator="greaterThan">
      <formula>1179</formula>
    </cfRule>
  </conditionalFormatting>
  <conditionalFormatting sqref="AP11:AP34">
    <cfRule type="cellIs" dxfId="703" priority="6" operator="greaterThan">
      <formula>99</formula>
    </cfRule>
  </conditionalFormatting>
  <conditionalFormatting sqref="AP11:AP34">
    <cfRule type="cellIs" dxfId="702" priority="5" operator="greaterThan">
      <formula>0.99</formula>
    </cfRule>
  </conditionalFormatting>
  <conditionalFormatting sqref="AK34">
    <cfRule type="cellIs" dxfId="701" priority="4" operator="equal">
      <formula>0</formula>
    </cfRule>
  </conditionalFormatting>
  <conditionalFormatting sqref="AK34">
    <cfRule type="cellIs" dxfId="700" priority="3" operator="greaterThan">
      <formula>1179</formula>
    </cfRule>
  </conditionalFormatting>
  <conditionalFormatting sqref="AK34">
    <cfRule type="cellIs" dxfId="699" priority="2" operator="greaterThan">
      <formula>99</formula>
    </cfRule>
  </conditionalFormatting>
  <conditionalFormatting sqref="AK34">
    <cfRule type="cellIs" dxfId="698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5"/>
  <sheetViews>
    <sheetView showGridLines="0" topLeftCell="A43" zoomScaleNormal="100" workbookViewId="0">
      <selection activeCell="B54" sqref="B54:I58"/>
    </sheetView>
  </sheetViews>
  <sheetFormatPr defaultRowHeight="15" x14ac:dyDescent="0.25"/>
  <cols>
    <col min="1" max="1" width="5.7109375" style="153" customWidth="1"/>
    <col min="2" max="2" width="10.28515625" style="153" customWidth="1"/>
    <col min="3" max="3" width="14" style="153" customWidth="1"/>
    <col min="4" max="7" width="9.140625" style="153"/>
    <col min="8" max="8" width="20.42578125" style="153" customWidth="1"/>
    <col min="9" max="10" width="9.140625" style="153"/>
    <col min="11" max="11" width="9" style="153" customWidth="1"/>
    <col min="12" max="14" width="9.140625" style="153" hidden="1" customWidth="1"/>
    <col min="15" max="16" width="9.140625" style="153"/>
    <col min="17" max="18" width="9.140625" style="153" customWidth="1"/>
    <col min="19" max="32" width="9.140625" style="153"/>
    <col min="33" max="33" width="10.42578125" style="153" bestFit="1" customWidth="1"/>
    <col min="34" max="44" width="9.140625" style="15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5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141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50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45" t="s">
        <v>10</v>
      </c>
      <c r="I7" s="146" t="s">
        <v>11</v>
      </c>
      <c r="J7" s="146" t="s">
        <v>12</v>
      </c>
      <c r="K7" s="146" t="s">
        <v>13</v>
      </c>
      <c r="L7" s="17"/>
      <c r="M7" s="17"/>
      <c r="N7" s="17"/>
      <c r="O7" s="145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46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46" t="s">
        <v>22</v>
      </c>
      <c r="AG7" s="146" t="s">
        <v>23</v>
      </c>
      <c r="AH7" s="146" t="s">
        <v>24</v>
      </c>
      <c r="AI7" s="146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46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41979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25856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46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47" t="s">
        <v>51</v>
      </c>
      <c r="V9" s="147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49" t="s">
        <v>55</v>
      </c>
      <c r="AG9" s="149" t="s">
        <v>56</v>
      </c>
      <c r="AH9" s="239" t="s">
        <v>57</v>
      </c>
      <c r="AI9" s="254" t="s">
        <v>58</v>
      </c>
      <c r="AJ9" s="147" t="s">
        <v>59</v>
      </c>
      <c r="AK9" s="147" t="s">
        <v>60</v>
      </c>
      <c r="AL9" s="147" t="s">
        <v>61</v>
      </c>
      <c r="AM9" s="147" t="s">
        <v>62</v>
      </c>
      <c r="AN9" s="147" t="s">
        <v>63</v>
      </c>
      <c r="AO9" s="147" t="s">
        <v>64</v>
      </c>
      <c r="AP9" s="147" t="s">
        <v>65</v>
      </c>
      <c r="AQ9" s="256" t="s">
        <v>66</v>
      </c>
      <c r="AR9" s="147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47" t="s">
        <v>72</v>
      </c>
      <c r="C10" s="147" t="s">
        <v>73</v>
      </c>
      <c r="D10" s="147" t="s">
        <v>74</v>
      </c>
      <c r="E10" s="147" t="s">
        <v>75</v>
      </c>
      <c r="F10" s="147" t="s">
        <v>74</v>
      </c>
      <c r="G10" s="147" t="s">
        <v>75</v>
      </c>
      <c r="H10" s="265"/>
      <c r="I10" s="147" t="s">
        <v>75</v>
      </c>
      <c r="J10" s="147" t="s">
        <v>75</v>
      </c>
      <c r="K10" s="147" t="s">
        <v>75</v>
      </c>
      <c r="L10" s="33" t="s">
        <v>29</v>
      </c>
      <c r="M10" s="266"/>
      <c r="N10" s="33" t="s">
        <v>29</v>
      </c>
      <c r="O10" s="257"/>
      <c r="P10" s="257"/>
      <c r="Q10" s="6">
        <v>16657599</v>
      </c>
      <c r="R10" s="247"/>
      <c r="S10" s="248"/>
      <c r="T10" s="249"/>
      <c r="U10" s="147" t="s">
        <v>75</v>
      </c>
      <c r="V10" s="147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v>32948422</v>
      </c>
      <c r="AH10" s="239"/>
      <c r="AI10" s="255"/>
      <c r="AJ10" s="147" t="s">
        <v>84</v>
      </c>
      <c r="AK10" s="147" t="s">
        <v>84</v>
      </c>
      <c r="AL10" s="147" t="s">
        <v>84</v>
      </c>
      <c r="AM10" s="147" t="s">
        <v>84</v>
      </c>
      <c r="AN10" s="147" t="s">
        <v>84</v>
      </c>
      <c r="AO10" s="147" t="s">
        <v>84</v>
      </c>
      <c r="AP10" s="5">
        <v>7265659</v>
      </c>
      <c r="AQ10" s="257"/>
      <c r="AR10" s="148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10</v>
      </c>
      <c r="E11" s="47">
        <f>D11/1.42</f>
        <v>7.042253521126761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120</v>
      </c>
      <c r="P11" s="52">
        <v>90</v>
      </c>
      <c r="Q11" s="52">
        <v>16661482</v>
      </c>
      <c r="R11" s="53">
        <f>Q11-Q10</f>
        <v>3883</v>
      </c>
      <c r="S11" s="54">
        <f>R11*24/1000</f>
        <v>93.191999999999993</v>
      </c>
      <c r="T11" s="54">
        <f>R11/1000</f>
        <v>3.883</v>
      </c>
      <c r="U11" s="55">
        <v>5.8</v>
      </c>
      <c r="V11" s="55">
        <f t="shared" ref="V11:V34" si="0">U11</f>
        <v>5.8</v>
      </c>
      <c r="W11" s="174" t="s">
        <v>130</v>
      </c>
      <c r="X11" s="173">
        <v>0</v>
      </c>
      <c r="Y11" s="173">
        <v>0</v>
      </c>
      <c r="Z11" s="173">
        <v>1026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32949063</v>
      </c>
      <c r="AH11" s="58">
        <f>IF(ISBLANK(AG11),"-",AG11-AG10)</f>
        <v>641</v>
      </c>
      <c r="AI11" s="59">
        <f>AH11/T11</f>
        <v>165.07854751480815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7266864</v>
      </c>
      <c r="AQ11" s="173">
        <f t="shared" ref="AQ11:AQ34" si="1">AP11-AP10</f>
        <v>1205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13</v>
      </c>
      <c r="E12" s="47">
        <f t="shared" ref="E12:E34" si="2">D12/1.42</f>
        <v>9.1549295774647899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122</v>
      </c>
      <c r="P12" s="52">
        <v>89</v>
      </c>
      <c r="Q12" s="52">
        <v>16665365</v>
      </c>
      <c r="R12" s="53">
        <f t="shared" ref="R12:R34" si="5">Q12-Q11</f>
        <v>3883</v>
      </c>
      <c r="S12" s="54">
        <f t="shared" ref="S12:S34" si="6">R12*24/1000</f>
        <v>93.191999999999993</v>
      </c>
      <c r="T12" s="54">
        <f t="shared" ref="T12:T34" si="7">R12/1000</f>
        <v>3.883</v>
      </c>
      <c r="U12" s="55">
        <v>6.6</v>
      </c>
      <c r="V12" s="55">
        <f t="shared" si="0"/>
        <v>6.6</v>
      </c>
      <c r="W12" s="174" t="s">
        <v>130</v>
      </c>
      <c r="X12" s="173">
        <v>0</v>
      </c>
      <c r="Y12" s="173">
        <v>0</v>
      </c>
      <c r="Z12" s="173">
        <v>984</v>
      </c>
      <c r="AA12" s="173">
        <v>0</v>
      </c>
      <c r="AB12" s="173">
        <v>1109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32949704</v>
      </c>
      <c r="AH12" s="58">
        <f>IF(ISBLANK(AG12),"-",AG12-AG11)</f>
        <v>641</v>
      </c>
      <c r="AI12" s="59">
        <f t="shared" ref="AI12:AI34" si="8">AH12/T12</f>
        <v>165.07854751480815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7268069</v>
      </c>
      <c r="AQ12" s="173">
        <f t="shared" si="1"/>
        <v>1205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15</v>
      </c>
      <c r="E13" s="47">
        <f t="shared" si="2"/>
        <v>10.563380281690142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124</v>
      </c>
      <c r="P13" s="52">
        <v>91</v>
      </c>
      <c r="Q13" s="52">
        <v>16669250</v>
      </c>
      <c r="R13" s="53">
        <f t="shared" si="5"/>
        <v>3885</v>
      </c>
      <c r="S13" s="54">
        <f t="shared" si="6"/>
        <v>93.24</v>
      </c>
      <c r="T13" s="54">
        <f t="shared" si="7"/>
        <v>3.8849999999999998</v>
      </c>
      <c r="U13" s="55">
        <v>8</v>
      </c>
      <c r="V13" s="55">
        <f t="shared" si="0"/>
        <v>8</v>
      </c>
      <c r="W13" s="174" t="s">
        <v>130</v>
      </c>
      <c r="X13" s="173">
        <v>0</v>
      </c>
      <c r="Y13" s="173">
        <v>0</v>
      </c>
      <c r="Z13" s="173">
        <v>954</v>
      </c>
      <c r="AA13" s="173">
        <v>0</v>
      </c>
      <c r="AB13" s="173">
        <v>1110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32950346</v>
      </c>
      <c r="AH13" s="58">
        <f>IF(ISBLANK(AG13),"-",AG13-AG12)</f>
        <v>642</v>
      </c>
      <c r="AI13" s="59">
        <f t="shared" si="8"/>
        <v>165.25096525096527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7269276</v>
      </c>
      <c r="AQ13" s="173">
        <f t="shared" si="1"/>
        <v>1207</v>
      </c>
      <c r="AR13" s="61"/>
      <c r="AS13" s="62" t="s">
        <v>113</v>
      </c>
      <c r="AV13" s="44" t="s">
        <v>94</v>
      </c>
      <c r="AW13" s="44" t="s">
        <v>95</v>
      </c>
      <c r="AY13" s="108" t="s">
        <v>140</v>
      </c>
    </row>
    <row r="14" spans="2:51" x14ac:dyDescent="0.25">
      <c r="B14" s="45">
        <v>2.125</v>
      </c>
      <c r="C14" s="45">
        <v>0.16666666666666699</v>
      </c>
      <c r="D14" s="46">
        <v>18</v>
      </c>
      <c r="E14" s="47">
        <f t="shared" si="2"/>
        <v>12.67605633802817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118</v>
      </c>
      <c r="P14" s="52">
        <v>85</v>
      </c>
      <c r="Q14" s="52">
        <v>16673382</v>
      </c>
      <c r="R14" s="53">
        <f t="shared" si="5"/>
        <v>4132</v>
      </c>
      <c r="S14" s="54">
        <f t="shared" si="6"/>
        <v>99.168000000000006</v>
      </c>
      <c r="T14" s="54">
        <f t="shared" si="7"/>
        <v>4.1319999999999997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931</v>
      </c>
      <c r="AA14" s="173">
        <v>0</v>
      </c>
      <c r="AB14" s="173">
        <v>1078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32951002</v>
      </c>
      <c r="AH14" s="58">
        <f t="shared" ref="AH14:AH34" si="9">IF(ISBLANK(AG14),"-",AG14-AG13)</f>
        <v>656</v>
      </c>
      <c r="AI14" s="59">
        <f t="shared" si="8"/>
        <v>158.76089060987417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7270724</v>
      </c>
      <c r="AQ14" s="173">
        <f t="shared" si="1"/>
        <v>1448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24</v>
      </c>
      <c r="E15" s="47">
        <f t="shared" si="2"/>
        <v>16.901408450704228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93</v>
      </c>
      <c r="P15" s="52">
        <v>90</v>
      </c>
      <c r="Q15" s="52">
        <v>16676724</v>
      </c>
      <c r="R15" s="53">
        <f t="shared" si="5"/>
        <v>3342</v>
      </c>
      <c r="S15" s="54">
        <f t="shared" si="6"/>
        <v>80.207999999999998</v>
      </c>
      <c r="T15" s="54">
        <f t="shared" si="7"/>
        <v>3.3420000000000001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878</v>
      </c>
      <c r="AA15" s="173">
        <v>0</v>
      </c>
      <c r="AB15" s="173">
        <v>1059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32951470</v>
      </c>
      <c r="AH15" s="58">
        <f t="shared" si="9"/>
        <v>468</v>
      </c>
      <c r="AI15" s="59">
        <f t="shared" si="8"/>
        <v>140.03590664272889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173">
        <v>7270724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53"/>
    </row>
    <row r="16" spans="2:51" x14ac:dyDescent="0.25">
      <c r="B16" s="45">
        <v>2.2083333333333299</v>
      </c>
      <c r="C16" s="45">
        <v>0.25</v>
      </c>
      <c r="D16" s="46">
        <v>20</v>
      </c>
      <c r="E16" s="47">
        <f t="shared" si="2"/>
        <v>14.084507042253522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111</v>
      </c>
      <c r="P16" s="52">
        <v>109</v>
      </c>
      <c r="Q16" s="52">
        <v>16680846</v>
      </c>
      <c r="R16" s="53">
        <f t="shared" si="5"/>
        <v>4122</v>
      </c>
      <c r="S16" s="54">
        <f t="shared" si="6"/>
        <v>98.927999999999997</v>
      </c>
      <c r="T16" s="54">
        <f t="shared" si="7"/>
        <v>4.1219999999999999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1034</v>
      </c>
      <c r="AA16" s="173">
        <v>0</v>
      </c>
      <c r="AB16" s="173">
        <v>1109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32952040</v>
      </c>
      <c r="AH16" s="58">
        <f t="shared" si="9"/>
        <v>570</v>
      </c>
      <c r="AI16" s="59">
        <f t="shared" si="8"/>
        <v>138.28238719068415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7270724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53"/>
    </row>
    <row r="17" spans="1:51" x14ac:dyDescent="0.25">
      <c r="B17" s="45">
        <v>2.25</v>
      </c>
      <c r="C17" s="45">
        <v>0.29166666666666702</v>
      </c>
      <c r="D17" s="46">
        <v>9</v>
      </c>
      <c r="E17" s="47">
        <f t="shared" si="2"/>
        <v>6.3380281690140849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133</v>
      </c>
      <c r="P17" s="52">
        <v>144</v>
      </c>
      <c r="Q17" s="52">
        <v>16686533</v>
      </c>
      <c r="R17" s="53">
        <f t="shared" si="5"/>
        <v>5687</v>
      </c>
      <c r="S17" s="54">
        <f t="shared" si="6"/>
        <v>136.488</v>
      </c>
      <c r="T17" s="54">
        <f t="shared" si="7"/>
        <v>5.6870000000000003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1196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32953246</v>
      </c>
      <c r="AH17" s="58">
        <f t="shared" si="9"/>
        <v>1206</v>
      </c>
      <c r="AI17" s="59">
        <f t="shared" si="8"/>
        <v>212.06259890979425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173">
        <v>7270724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8</v>
      </c>
      <c r="E18" s="47">
        <f t="shared" si="2"/>
        <v>5.6338028169014089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136</v>
      </c>
      <c r="P18" s="52">
        <v>149</v>
      </c>
      <c r="Q18" s="52">
        <v>16692721</v>
      </c>
      <c r="R18" s="53">
        <f t="shared" si="5"/>
        <v>6188</v>
      </c>
      <c r="S18" s="54">
        <f t="shared" si="6"/>
        <v>148.512</v>
      </c>
      <c r="T18" s="54">
        <f t="shared" si="7"/>
        <v>6.1879999999999997</v>
      </c>
      <c r="U18" s="55">
        <v>9.3000000000000007</v>
      </c>
      <c r="V18" s="55">
        <f t="shared" si="0"/>
        <v>9.3000000000000007</v>
      </c>
      <c r="W18" s="174" t="s">
        <v>147</v>
      </c>
      <c r="X18" s="173">
        <v>0</v>
      </c>
      <c r="Y18" s="173">
        <v>1077</v>
      </c>
      <c r="Z18" s="173">
        <v>1196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32954596</v>
      </c>
      <c r="AH18" s="58">
        <f t="shared" si="9"/>
        <v>1350</v>
      </c>
      <c r="AI18" s="59">
        <f t="shared" si="8"/>
        <v>218.16418875242405</v>
      </c>
      <c r="AJ18" s="170">
        <v>0</v>
      </c>
      <c r="AK18" s="170">
        <v>0</v>
      </c>
      <c r="AL18" s="170">
        <v>1</v>
      </c>
      <c r="AM18" s="170">
        <v>1</v>
      </c>
      <c r="AN18" s="170">
        <v>1</v>
      </c>
      <c r="AO18" s="170">
        <v>0</v>
      </c>
      <c r="AP18" s="173">
        <v>7270724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7</v>
      </c>
      <c r="E19" s="47">
        <f t="shared" si="2"/>
        <v>4.9295774647887329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132</v>
      </c>
      <c r="P19" s="52">
        <v>145</v>
      </c>
      <c r="Q19" s="52">
        <v>16698994</v>
      </c>
      <c r="R19" s="53">
        <f t="shared" si="5"/>
        <v>6273</v>
      </c>
      <c r="S19" s="54">
        <f t="shared" si="6"/>
        <v>150.55199999999999</v>
      </c>
      <c r="T19" s="54">
        <f t="shared" si="7"/>
        <v>6.2729999999999997</v>
      </c>
      <c r="U19" s="55">
        <v>8.3000000000000007</v>
      </c>
      <c r="V19" s="55">
        <f t="shared" si="0"/>
        <v>8.3000000000000007</v>
      </c>
      <c r="W19" s="174" t="s">
        <v>147</v>
      </c>
      <c r="X19" s="173">
        <v>0</v>
      </c>
      <c r="Y19" s="173">
        <v>1179</v>
      </c>
      <c r="Z19" s="173">
        <v>1196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32956008</v>
      </c>
      <c r="AH19" s="58">
        <f t="shared" si="9"/>
        <v>1412</v>
      </c>
      <c r="AI19" s="59">
        <f t="shared" si="8"/>
        <v>225.09166268133271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7270724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6</v>
      </c>
      <c r="E20" s="47">
        <f t="shared" si="2"/>
        <v>4.2253521126760569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132</v>
      </c>
      <c r="P20" s="52">
        <v>146</v>
      </c>
      <c r="Q20" s="52">
        <v>16705271</v>
      </c>
      <c r="R20" s="53">
        <f t="shared" si="5"/>
        <v>6277</v>
      </c>
      <c r="S20" s="54">
        <f t="shared" si="6"/>
        <v>150.648</v>
      </c>
      <c r="T20" s="54">
        <f t="shared" si="7"/>
        <v>6.2770000000000001</v>
      </c>
      <c r="U20" s="55">
        <v>7.4</v>
      </c>
      <c r="V20" s="55">
        <f t="shared" si="0"/>
        <v>7.4</v>
      </c>
      <c r="W20" s="174" t="s">
        <v>147</v>
      </c>
      <c r="X20" s="173">
        <v>0</v>
      </c>
      <c r="Y20" s="173">
        <v>1170</v>
      </c>
      <c r="Z20" s="173">
        <v>1196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32957440</v>
      </c>
      <c r="AH20" s="58">
        <f t="shared" si="9"/>
        <v>1432</v>
      </c>
      <c r="AI20" s="59">
        <f t="shared" si="8"/>
        <v>228.13445913653018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7270724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7</v>
      </c>
      <c r="E21" s="47">
        <f t="shared" si="2"/>
        <v>4.9295774647887329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136</v>
      </c>
      <c r="P21" s="52">
        <v>150</v>
      </c>
      <c r="Q21" s="52">
        <v>16711543</v>
      </c>
      <c r="R21" s="53">
        <f>Q21-Q20</f>
        <v>6272</v>
      </c>
      <c r="S21" s="54">
        <f t="shared" si="6"/>
        <v>150.52799999999999</v>
      </c>
      <c r="T21" s="54">
        <f t="shared" si="7"/>
        <v>6.2720000000000002</v>
      </c>
      <c r="U21" s="55">
        <v>6.5</v>
      </c>
      <c r="V21" s="55">
        <f t="shared" si="0"/>
        <v>6.5</v>
      </c>
      <c r="W21" s="174" t="s">
        <v>147</v>
      </c>
      <c r="X21" s="173">
        <v>0</v>
      </c>
      <c r="Y21" s="173">
        <v>1106</v>
      </c>
      <c r="Z21" s="173">
        <v>1196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32958858</v>
      </c>
      <c r="AH21" s="58">
        <f t="shared" si="9"/>
        <v>1418</v>
      </c>
      <c r="AI21" s="59">
        <f t="shared" si="8"/>
        <v>226.08418367346937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7270724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5</v>
      </c>
      <c r="E22" s="47">
        <f t="shared" si="2"/>
        <v>3.5211267605633805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130</v>
      </c>
      <c r="P22" s="52">
        <v>148</v>
      </c>
      <c r="Q22" s="52">
        <v>16717795</v>
      </c>
      <c r="R22" s="53">
        <f t="shared" si="5"/>
        <v>6252</v>
      </c>
      <c r="S22" s="54">
        <f t="shared" si="6"/>
        <v>150.048</v>
      </c>
      <c r="T22" s="54">
        <f t="shared" si="7"/>
        <v>6.2519999999999998</v>
      </c>
      <c r="U22" s="55">
        <v>5.9</v>
      </c>
      <c r="V22" s="55">
        <f t="shared" si="0"/>
        <v>5.9</v>
      </c>
      <c r="W22" s="174" t="s">
        <v>147</v>
      </c>
      <c r="X22" s="173">
        <v>0</v>
      </c>
      <c r="Y22" s="173">
        <v>1156</v>
      </c>
      <c r="Z22" s="173">
        <v>1196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32960270</v>
      </c>
      <c r="AH22" s="58">
        <f t="shared" si="9"/>
        <v>1412</v>
      </c>
      <c r="AI22" s="59">
        <f t="shared" si="8"/>
        <v>225.84772872680742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7270724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53" t="s">
        <v>136</v>
      </c>
      <c r="B23" s="45">
        <v>2.5</v>
      </c>
      <c r="C23" s="45">
        <v>0.54166666666666696</v>
      </c>
      <c r="D23" s="46">
        <v>4</v>
      </c>
      <c r="E23" s="47">
        <f t="shared" si="2"/>
        <v>2.8169014084507045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132</v>
      </c>
      <c r="P23" s="52">
        <v>145</v>
      </c>
      <c r="Q23" s="52">
        <v>16723886</v>
      </c>
      <c r="R23" s="53">
        <f t="shared" si="5"/>
        <v>6091</v>
      </c>
      <c r="S23" s="54">
        <f t="shared" si="6"/>
        <v>146.184</v>
      </c>
      <c r="T23" s="54">
        <f t="shared" si="7"/>
        <v>6.0910000000000002</v>
      </c>
      <c r="U23" s="55">
        <v>5.0999999999999996</v>
      </c>
      <c r="V23" s="55">
        <f t="shared" si="0"/>
        <v>5.0999999999999996</v>
      </c>
      <c r="W23" s="174" t="s">
        <v>147</v>
      </c>
      <c r="X23" s="173">
        <v>0</v>
      </c>
      <c r="Y23" s="173">
        <v>1055</v>
      </c>
      <c r="Z23" s="173">
        <v>1196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32961670</v>
      </c>
      <c r="AH23" s="58">
        <f t="shared" si="9"/>
        <v>1400</v>
      </c>
      <c r="AI23" s="59">
        <f t="shared" si="8"/>
        <v>229.84731571170579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7270724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5</v>
      </c>
      <c r="E24" s="47">
        <f t="shared" si="2"/>
        <v>3.5211267605633805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134</v>
      </c>
      <c r="P24" s="52">
        <v>142</v>
      </c>
      <c r="Q24" s="52">
        <v>16729786</v>
      </c>
      <c r="R24" s="53">
        <f t="shared" si="5"/>
        <v>5900</v>
      </c>
      <c r="S24" s="54">
        <f t="shared" si="6"/>
        <v>141.6</v>
      </c>
      <c r="T24" s="54">
        <f t="shared" si="7"/>
        <v>5.9</v>
      </c>
      <c r="U24" s="55">
        <v>4.5999999999999996</v>
      </c>
      <c r="V24" s="55">
        <f t="shared" si="0"/>
        <v>4.5999999999999996</v>
      </c>
      <c r="W24" s="174" t="s">
        <v>147</v>
      </c>
      <c r="X24" s="173">
        <v>0</v>
      </c>
      <c r="Y24" s="173">
        <v>1038</v>
      </c>
      <c r="Z24" s="173">
        <v>1196</v>
      </c>
      <c r="AA24" s="173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32963026</v>
      </c>
      <c r="AH24" s="58">
        <f t="shared" si="9"/>
        <v>1356</v>
      </c>
      <c r="AI24" s="59">
        <f t="shared" si="8"/>
        <v>229.83050847457625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7270724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4</v>
      </c>
      <c r="E25" s="47">
        <f t="shared" si="2"/>
        <v>2.8169014084507045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133</v>
      </c>
      <c r="P25" s="52">
        <v>142</v>
      </c>
      <c r="Q25" s="52">
        <v>16735578</v>
      </c>
      <c r="R25" s="53">
        <f t="shared" si="5"/>
        <v>5792</v>
      </c>
      <c r="S25" s="54">
        <f t="shared" si="6"/>
        <v>139.00800000000001</v>
      </c>
      <c r="T25" s="54">
        <f t="shared" si="7"/>
        <v>5.7919999999999998</v>
      </c>
      <c r="U25" s="55">
        <v>4.2</v>
      </c>
      <c r="V25" s="55">
        <f t="shared" si="0"/>
        <v>4.2</v>
      </c>
      <c r="W25" s="174" t="s">
        <v>147</v>
      </c>
      <c r="X25" s="173">
        <v>0</v>
      </c>
      <c r="Y25" s="173">
        <v>1032</v>
      </c>
      <c r="Z25" s="173">
        <v>1196</v>
      </c>
      <c r="AA25" s="173">
        <v>1185</v>
      </c>
      <c r="AB25" s="173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32964366</v>
      </c>
      <c r="AH25" s="58">
        <f t="shared" si="9"/>
        <v>1340</v>
      </c>
      <c r="AI25" s="59">
        <f t="shared" si="8"/>
        <v>231.35359116022101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7270724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4</v>
      </c>
      <c r="E26" s="47">
        <f t="shared" si="2"/>
        <v>2.8169014084507045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133</v>
      </c>
      <c r="P26" s="52">
        <v>141</v>
      </c>
      <c r="Q26" s="52">
        <v>16741304</v>
      </c>
      <c r="R26" s="53">
        <f t="shared" si="5"/>
        <v>5726</v>
      </c>
      <c r="S26" s="54">
        <f t="shared" si="6"/>
        <v>137.42400000000001</v>
      </c>
      <c r="T26" s="54">
        <f t="shared" si="7"/>
        <v>5.726</v>
      </c>
      <c r="U26" s="55">
        <v>3.8</v>
      </c>
      <c r="V26" s="55">
        <f t="shared" si="0"/>
        <v>3.8</v>
      </c>
      <c r="W26" s="174" t="s">
        <v>147</v>
      </c>
      <c r="X26" s="173">
        <v>0</v>
      </c>
      <c r="Y26" s="173">
        <v>1035</v>
      </c>
      <c r="Z26" s="173">
        <v>1196</v>
      </c>
      <c r="AA26" s="173">
        <v>1185</v>
      </c>
      <c r="AB26" s="173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32965690</v>
      </c>
      <c r="AH26" s="58">
        <f t="shared" si="9"/>
        <v>1324</v>
      </c>
      <c r="AI26" s="59">
        <f t="shared" si="8"/>
        <v>231.22598672720923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7270724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132</v>
      </c>
      <c r="P27" s="52">
        <v>141</v>
      </c>
      <c r="Q27" s="52">
        <v>16746889</v>
      </c>
      <c r="R27" s="53">
        <f t="shared" si="5"/>
        <v>5585</v>
      </c>
      <c r="S27" s="54">
        <f t="shared" si="6"/>
        <v>134.04</v>
      </c>
      <c r="T27" s="54">
        <f t="shared" si="7"/>
        <v>5.585</v>
      </c>
      <c r="U27" s="55">
        <v>3.4</v>
      </c>
      <c r="V27" s="55">
        <f t="shared" si="0"/>
        <v>3.4</v>
      </c>
      <c r="W27" s="174" t="s">
        <v>147</v>
      </c>
      <c r="X27" s="173">
        <v>0</v>
      </c>
      <c r="Y27" s="173">
        <v>1049</v>
      </c>
      <c r="Z27" s="173">
        <v>1196</v>
      </c>
      <c r="AA27" s="173">
        <v>1185</v>
      </c>
      <c r="AB27" s="173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32966990</v>
      </c>
      <c r="AH27" s="58">
        <f t="shared" si="9"/>
        <v>1300</v>
      </c>
      <c r="AI27" s="59">
        <f t="shared" si="8"/>
        <v>232.76633840644584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7270724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3</v>
      </c>
      <c r="E28" s="47">
        <f t="shared" si="2"/>
        <v>2.1126760563380285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133</v>
      </c>
      <c r="P28" s="52">
        <v>138</v>
      </c>
      <c r="Q28" s="52">
        <v>16752583</v>
      </c>
      <c r="R28" s="53">
        <f t="shared" si="5"/>
        <v>5694</v>
      </c>
      <c r="S28" s="54">
        <f t="shared" si="6"/>
        <v>136.65600000000001</v>
      </c>
      <c r="T28" s="54">
        <f t="shared" si="7"/>
        <v>5.694</v>
      </c>
      <c r="U28" s="55">
        <v>3.1</v>
      </c>
      <c r="V28" s="55">
        <f t="shared" si="0"/>
        <v>3.1</v>
      </c>
      <c r="W28" s="174" t="s">
        <v>147</v>
      </c>
      <c r="X28" s="173">
        <v>0</v>
      </c>
      <c r="Y28" s="173">
        <v>1021</v>
      </c>
      <c r="Z28" s="173">
        <v>1176</v>
      </c>
      <c r="AA28" s="173">
        <v>1185</v>
      </c>
      <c r="AB28" s="173">
        <v>1199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32968294</v>
      </c>
      <c r="AH28" s="58">
        <f t="shared" si="9"/>
        <v>1304</v>
      </c>
      <c r="AI28" s="59">
        <f t="shared" si="8"/>
        <v>229.01299613628382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7270724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5</v>
      </c>
      <c r="E29" s="47">
        <f t="shared" si="2"/>
        <v>3.5211267605633805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129</v>
      </c>
      <c r="P29" s="52">
        <v>135</v>
      </c>
      <c r="Q29" s="52">
        <v>16758128</v>
      </c>
      <c r="R29" s="53">
        <f t="shared" si="5"/>
        <v>5545</v>
      </c>
      <c r="S29" s="54">
        <f t="shared" si="6"/>
        <v>133.08000000000001</v>
      </c>
      <c r="T29" s="54">
        <f t="shared" si="7"/>
        <v>5.5449999999999999</v>
      </c>
      <c r="U29" s="55">
        <v>3</v>
      </c>
      <c r="V29" s="55">
        <f t="shared" si="0"/>
        <v>3</v>
      </c>
      <c r="W29" s="174" t="s">
        <v>147</v>
      </c>
      <c r="X29" s="173">
        <v>0</v>
      </c>
      <c r="Y29" s="173">
        <v>995</v>
      </c>
      <c r="Z29" s="173">
        <v>1176</v>
      </c>
      <c r="AA29" s="173">
        <v>1185</v>
      </c>
      <c r="AB29" s="173">
        <v>1179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32969570</v>
      </c>
      <c r="AH29" s="58">
        <f t="shared" si="9"/>
        <v>1276</v>
      </c>
      <c r="AI29" s="59">
        <f t="shared" si="8"/>
        <v>230.11722272317402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7270724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5</v>
      </c>
      <c r="E30" s="47">
        <f t="shared" si="2"/>
        <v>3.5211267605633805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127</v>
      </c>
      <c r="P30" s="52">
        <v>132</v>
      </c>
      <c r="Q30" s="52">
        <v>16763500</v>
      </c>
      <c r="R30" s="53">
        <f t="shared" si="5"/>
        <v>5372</v>
      </c>
      <c r="S30" s="54">
        <f t="shared" si="6"/>
        <v>128.928</v>
      </c>
      <c r="T30" s="54">
        <f t="shared" si="7"/>
        <v>5.3719999999999999</v>
      </c>
      <c r="U30" s="55">
        <v>2.9</v>
      </c>
      <c r="V30" s="55">
        <f t="shared" si="0"/>
        <v>2.9</v>
      </c>
      <c r="W30" s="174" t="s">
        <v>147</v>
      </c>
      <c r="X30" s="173">
        <v>0</v>
      </c>
      <c r="Y30" s="173">
        <v>999</v>
      </c>
      <c r="Z30" s="173">
        <v>1125</v>
      </c>
      <c r="AA30" s="173">
        <v>1185</v>
      </c>
      <c r="AB30" s="173">
        <v>1129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32970782</v>
      </c>
      <c r="AH30" s="58">
        <f t="shared" si="9"/>
        <v>1212</v>
      </c>
      <c r="AI30" s="59">
        <f t="shared" si="8"/>
        <v>225.61429635145197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7270724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>D31/1.42</f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116</v>
      </c>
      <c r="P31" s="52">
        <v>121</v>
      </c>
      <c r="Q31" s="52">
        <v>16768758</v>
      </c>
      <c r="R31" s="53">
        <f t="shared" si="5"/>
        <v>5258</v>
      </c>
      <c r="S31" s="54">
        <f t="shared" si="6"/>
        <v>126.19199999999999</v>
      </c>
      <c r="T31" s="54">
        <f t="shared" si="7"/>
        <v>5.258</v>
      </c>
      <c r="U31" s="55">
        <v>5.2</v>
      </c>
      <c r="V31" s="55">
        <f t="shared" si="0"/>
        <v>5.2</v>
      </c>
      <c r="W31" s="174" t="s">
        <v>149</v>
      </c>
      <c r="X31" s="173">
        <v>0</v>
      </c>
      <c r="Y31" s="173">
        <v>1018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32971848</v>
      </c>
      <c r="AH31" s="58">
        <f t="shared" si="9"/>
        <v>1066</v>
      </c>
      <c r="AI31" s="59">
        <f t="shared" si="8"/>
        <v>202.73868391023203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7270724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13</v>
      </c>
      <c r="E32" s="47">
        <f t="shared" si="2"/>
        <v>9.1549295774647899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100</v>
      </c>
      <c r="P32" s="52">
        <v>106</v>
      </c>
      <c r="Q32" s="52">
        <v>16773515</v>
      </c>
      <c r="R32" s="53">
        <f>Q32-Q31</f>
        <v>4757</v>
      </c>
      <c r="S32" s="54">
        <f t="shared" si="6"/>
        <v>114.16800000000001</v>
      </c>
      <c r="T32" s="54">
        <f t="shared" si="7"/>
        <v>4.7569999999999997</v>
      </c>
      <c r="U32" s="55">
        <v>2.4</v>
      </c>
      <c r="V32" s="55">
        <f t="shared" si="0"/>
        <v>2.4</v>
      </c>
      <c r="W32" s="174" t="s">
        <v>149</v>
      </c>
      <c r="X32" s="173">
        <v>0</v>
      </c>
      <c r="Y32" s="173">
        <v>989</v>
      </c>
      <c r="Z32" s="173">
        <v>1195</v>
      </c>
      <c r="AA32" s="173">
        <v>0</v>
      </c>
      <c r="AB32" s="173">
        <v>1198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32972790</v>
      </c>
      <c r="AH32" s="58">
        <f t="shared" si="9"/>
        <v>942</v>
      </c>
      <c r="AI32" s="59">
        <f t="shared" si="8"/>
        <v>198.02396468362414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7270724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7</v>
      </c>
      <c r="E33" s="47">
        <f t="shared" si="2"/>
        <v>4.9295774647887329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128</v>
      </c>
      <c r="P33" s="52">
        <v>105</v>
      </c>
      <c r="Q33" s="52">
        <v>16777950</v>
      </c>
      <c r="R33" s="53">
        <f t="shared" si="5"/>
        <v>4435</v>
      </c>
      <c r="S33" s="54">
        <f t="shared" si="6"/>
        <v>106.44</v>
      </c>
      <c r="T33" s="54">
        <f t="shared" si="7"/>
        <v>4.4349999999999996</v>
      </c>
      <c r="U33" s="55">
        <v>3.1</v>
      </c>
      <c r="V33" s="55">
        <f t="shared" si="0"/>
        <v>3.1</v>
      </c>
      <c r="W33" s="174" t="s">
        <v>130</v>
      </c>
      <c r="X33" s="173">
        <v>0</v>
      </c>
      <c r="Y33" s="173">
        <v>0</v>
      </c>
      <c r="Z33" s="173">
        <v>1145</v>
      </c>
      <c r="AA33" s="173">
        <v>0</v>
      </c>
      <c r="AB33" s="173">
        <v>1100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32973566</v>
      </c>
      <c r="AH33" s="58">
        <f t="shared" si="9"/>
        <v>776</v>
      </c>
      <c r="AI33" s="59">
        <f t="shared" si="8"/>
        <v>174.9718151071026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0.35</v>
      </c>
      <c r="AP33" s="173">
        <v>7271578</v>
      </c>
      <c r="AQ33" s="173">
        <f t="shared" si="1"/>
        <v>854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10</v>
      </c>
      <c r="E34" s="47">
        <f t="shared" si="2"/>
        <v>7.042253521126761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126</v>
      </c>
      <c r="P34" s="52">
        <v>100</v>
      </c>
      <c r="Q34" s="52">
        <v>16782101</v>
      </c>
      <c r="R34" s="53">
        <f t="shared" si="5"/>
        <v>4151</v>
      </c>
      <c r="S34" s="54">
        <f t="shared" si="6"/>
        <v>99.623999999999995</v>
      </c>
      <c r="T34" s="54">
        <f t="shared" si="7"/>
        <v>4.1509999999999998</v>
      </c>
      <c r="U34" s="55">
        <v>4.2</v>
      </c>
      <c r="V34" s="55">
        <f t="shared" si="0"/>
        <v>4.2</v>
      </c>
      <c r="W34" s="174" t="s">
        <v>130</v>
      </c>
      <c r="X34" s="173">
        <v>0</v>
      </c>
      <c r="Y34" s="173">
        <v>0</v>
      </c>
      <c r="Z34" s="173">
        <v>1063</v>
      </c>
      <c r="AA34" s="173">
        <v>0</v>
      </c>
      <c r="AB34" s="173">
        <v>1100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32974278</v>
      </c>
      <c r="AH34" s="58">
        <f t="shared" si="9"/>
        <v>712</v>
      </c>
      <c r="AI34" s="59">
        <f t="shared" si="8"/>
        <v>171.52493375090341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0.35</v>
      </c>
      <c r="AP34" s="173">
        <v>7272432</v>
      </c>
      <c r="AQ34" s="173">
        <f t="shared" si="1"/>
        <v>854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124.33333333333333</v>
      </c>
      <c r="Q35" s="80">
        <f>Q34-Q10</f>
        <v>124502</v>
      </c>
      <c r="R35" s="81">
        <f>SUM(R11:R34)</f>
        <v>124502</v>
      </c>
      <c r="S35" s="82">
        <f>AVERAGE(S11:S34)</f>
        <v>124.502</v>
      </c>
      <c r="T35" s="82">
        <f>SUM(T11:T34)</f>
        <v>124.502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25856</v>
      </c>
      <c r="AH35" s="88">
        <f>SUM(AH11:AH34)</f>
        <v>25856</v>
      </c>
      <c r="AI35" s="89">
        <f>$AH$35/$T35</f>
        <v>207.67537870877578</v>
      </c>
      <c r="AJ35" s="86"/>
      <c r="AK35" s="90"/>
      <c r="AL35" s="90"/>
      <c r="AM35" s="90"/>
      <c r="AN35" s="91"/>
      <c r="AO35" s="92"/>
      <c r="AP35" s="93">
        <f>AP34-AP10</f>
        <v>6773</v>
      </c>
      <c r="AQ35" s="94">
        <f>SUM(AQ11:AQ34)</f>
        <v>6773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102"/>
      <c r="AW38" s="102"/>
      <c r="AY38" s="112"/>
    </row>
    <row r="39" spans="2:51" x14ac:dyDescent="0.25">
      <c r="B39" s="159" t="s">
        <v>129</v>
      </c>
      <c r="C39" s="175"/>
      <c r="D39" s="175"/>
      <c r="E39" s="175"/>
      <c r="F39" s="175"/>
      <c r="G39" s="175"/>
      <c r="H39" s="17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102"/>
      <c r="AW39" s="102"/>
      <c r="AY39" s="112"/>
    </row>
    <row r="40" spans="2:51" x14ac:dyDescent="0.25">
      <c r="B40" s="177" t="s">
        <v>135</v>
      </c>
      <c r="C40" s="175"/>
      <c r="D40" s="175"/>
      <c r="E40" s="175"/>
      <c r="F40" s="175"/>
      <c r="G40" s="175"/>
      <c r="H40" s="17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102"/>
      <c r="AW40" s="102"/>
      <c r="AY40" s="112"/>
    </row>
    <row r="41" spans="2:51" x14ac:dyDescent="0.25">
      <c r="B41" s="151" t="s">
        <v>163</v>
      </c>
      <c r="C41" s="175"/>
      <c r="D41" s="175"/>
      <c r="E41" s="175"/>
      <c r="F41" s="175"/>
      <c r="G41" s="175"/>
      <c r="H41" s="17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1"/>
      <c r="AW41" s="1"/>
      <c r="AY41" s="112"/>
    </row>
    <row r="42" spans="2:51" x14ac:dyDescent="0.25">
      <c r="B42" s="157" t="s">
        <v>182</v>
      </c>
      <c r="C42" s="175"/>
      <c r="D42" s="175"/>
      <c r="E42" s="175"/>
      <c r="F42" s="175"/>
      <c r="G42" s="175"/>
      <c r="H42" s="17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53"/>
      <c r="AX42" s="153"/>
      <c r="AY42" s="153"/>
    </row>
    <row r="43" spans="2:51" x14ac:dyDescent="0.25">
      <c r="B43" s="177" t="s">
        <v>124</v>
      </c>
      <c r="C43" s="175"/>
      <c r="D43" s="175"/>
      <c r="E43" s="160"/>
      <c r="F43" s="160"/>
      <c r="G43" s="160"/>
      <c r="H43" s="17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53"/>
      <c r="AX43" s="153"/>
      <c r="AY43" s="153"/>
    </row>
    <row r="44" spans="2:51" x14ac:dyDescent="0.25">
      <c r="B44" s="169" t="s">
        <v>183</v>
      </c>
      <c r="C44" s="175"/>
      <c r="D44" s="175"/>
      <c r="E44" s="175"/>
      <c r="F44" s="175"/>
      <c r="G44" s="175"/>
      <c r="H44" s="17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53"/>
      <c r="AX44" s="153"/>
      <c r="AY44" s="153"/>
    </row>
    <row r="45" spans="2:51" x14ac:dyDescent="0.25">
      <c r="B45" s="177" t="s">
        <v>125</v>
      </c>
      <c r="C45" s="175"/>
      <c r="D45" s="175"/>
      <c r="E45" s="175"/>
      <c r="F45" s="175"/>
      <c r="G45" s="175"/>
      <c r="H45" s="17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53"/>
      <c r="AX45" s="153"/>
      <c r="AY45" s="153"/>
    </row>
    <row r="46" spans="2:51" x14ac:dyDescent="0.25">
      <c r="B46" s="176" t="s">
        <v>126</v>
      </c>
      <c r="C46" s="175"/>
      <c r="D46" s="175"/>
      <c r="E46" s="175"/>
      <c r="F46" s="175"/>
      <c r="G46" s="175"/>
      <c r="H46" s="17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23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53"/>
      <c r="AX46" s="153"/>
      <c r="AY46" s="153"/>
    </row>
    <row r="47" spans="2:51" x14ac:dyDescent="0.25">
      <c r="B47" s="176" t="s">
        <v>184</v>
      </c>
      <c r="C47" s="175"/>
      <c r="D47" s="175"/>
      <c r="E47" s="175"/>
      <c r="F47" s="175"/>
      <c r="G47" s="175"/>
      <c r="H47" s="17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53"/>
      <c r="AX47" s="153"/>
      <c r="AY47" s="153"/>
    </row>
    <row r="48" spans="2:51" x14ac:dyDescent="0.25">
      <c r="B48" s="177" t="s">
        <v>185</v>
      </c>
      <c r="C48" s="175"/>
      <c r="D48" s="175"/>
      <c r="E48" s="175"/>
      <c r="F48" s="175"/>
      <c r="G48" s="175"/>
      <c r="H48" s="17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53"/>
      <c r="AX48" s="153"/>
      <c r="AY48" s="153"/>
    </row>
    <row r="49" spans="2:51" x14ac:dyDescent="0.25">
      <c r="B49" s="177" t="s">
        <v>132</v>
      </c>
      <c r="C49" s="175"/>
      <c r="D49" s="175"/>
      <c r="E49" s="175"/>
      <c r="F49" s="175"/>
      <c r="G49" s="175"/>
      <c r="H49" s="17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53"/>
      <c r="AX49" s="153"/>
      <c r="AY49" s="153"/>
    </row>
    <row r="50" spans="2:51" x14ac:dyDescent="0.25">
      <c r="B50" s="188" t="s">
        <v>133</v>
      </c>
      <c r="C50" s="175"/>
      <c r="D50" s="175"/>
      <c r="E50" s="175"/>
      <c r="F50" s="175"/>
      <c r="G50" s="175"/>
      <c r="H50" s="17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53"/>
      <c r="AX50" s="153"/>
      <c r="AY50" s="153"/>
    </row>
    <row r="51" spans="2:51" x14ac:dyDescent="0.25">
      <c r="B51" s="188" t="s">
        <v>134</v>
      </c>
      <c r="C51" s="175"/>
      <c r="D51" s="175"/>
      <c r="E51" s="175"/>
      <c r="F51" s="175"/>
      <c r="G51" s="175"/>
      <c r="H51" s="17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53"/>
      <c r="AX51" s="153"/>
      <c r="AY51" s="153"/>
    </row>
    <row r="52" spans="2:51" x14ac:dyDescent="0.25">
      <c r="B52" s="191" t="s">
        <v>158</v>
      </c>
      <c r="C52" s="175"/>
      <c r="D52" s="175"/>
      <c r="E52" s="175"/>
      <c r="F52" s="175"/>
      <c r="G52" s="175"/>
      <c r="H52" s="17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53"/>
      <c r="AX52" s="153"/>
      <c r="AY52" s="153"/>
    </row>
    <row r="53" spans="2:51" x14ac:dyDescent="0.25">
      <c r="B53" s="189" t="s">
        <v>186</v>
      </c>
      <c r="C53" s="190"/>
      <c r="D53" s="190"/>
      <c r="E53" s="190"/>
      <c r="F53" s="190"/>
      <c r="G53" s="190"/>
      <c r="H53" s="190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53"/>
      <c r="AX53" s="153"/>
      <c r="AY53" s="153"/>
    </row>
    <row r="54" spans="2:51" x14ac:dyDescent="0.25">
      <c r="B54" s="188" t="s">
        <v>152</v>
      </c>
      <c r="C54" s="175"/>
      <c r="D54" s="175"/>
      <c r="E54" s="175"/>
      <c r="F54" s="175"/>
      <c r="G54" s="175"/>
      <c r="H54" s="17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25"/>
      <c r="U54" s="125"/>
      <c r="V54" s="125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53"/>
      <c r="AX54" s="153"/>
      <c r="AY54" s="153"/>
    </row>
    <row r="55" spans="2:51" x14ac:dyDescent="0.25">
      <c r="B55" s="191" t="s">
        <v>127</v>
      </c>
      <c r="C55" s="190"/>
      <c r="D55" s="190"/>
      <c r="E55" s="190"/>
      <c r="F55" s="175"/>
      <c r="G55" s="175"/>
      <c r="H55" s="175"/>
      <c r="I55" s="17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25"/>
      <c r="U55" s="105"/>
      <c r="V55" s="105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53"/>
      <c r="AX55" s="153"/>
      <c r="AY55" s="153"/>
    </row>
    <row r="56" spans="2:51" x14ac:dyDescent="0.25">
      <c r="B56" s="185" t="s">
        <v>153</v>
      </c>
      <c r="C56" s="188"/>
      <c r="D56" s="190"/>
      <c r="E56" s="171"/>
      <c r="F56" s="175"/>
      <c r="G56" s="175"/>
      <c r="H56" s="175"/>
      <c r="I56" s="17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25"/>
      <c r="U56" s="105"/>
      <c r="V56" s="10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53"/>
      <c r="AX56" s="153"/>
      <c r="AY56" s="153"/>
    </row>
    <row r="57" spans="2:51" x14ac:dyDescent="0.25">
      <c r="B57" s="185" t="s">
        <v>128</v>
      </c>
      <c r="C57" s="184"/>
      <c r="D57" s="190"/>
      <c r="E57" s="171"/>
      <c r="F57" s="175"/>
      <c r="G57" s="175"/>
      <c r="H57" s="175"/>
      <c r="I57" s="17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53"/>
      <c r="AX57" s="153"/>
      <c r="AY57" s="153"/>
    </row>
    <row r="58" spans="2:51" x14ac:dyDescent="0.25">
      <c r="B58" s="185"/>
      <c r="C58" s="184"/>
      <c r="D58" s="190"/>
      <c r="E58" s="190"/>
      <c r="F58" s="175"/>
      <c r="G58" s="175"/>
      <c r="H58" s="175"/>
      <c r="I58" s="17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25"/>
      <c r="U58" s="105"/>
      <c r="V58" s="105"/>
      <c r="W58" s="113"/>
      <c r="X58" s="113"/>
      <c r="Y58" s="113"/>
      <c r="Z58" s="168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53"/>
      <c r="AX58" s="153"/>
      <c r="AY58" s="153"/>
    </row>
    <row r="59" spans="2:51" x14ac:dyDescent="0.25">
      <c r="B59" s="178"/>
      <c r="C59" s="176"/>
      <c r="D59" s="175"/>
      <c r="E59" s="175"/>
      <c r="F59" s="175"/>
      <c r="G59" s="175"/>
      <c r="H59" s="175"/>
      <c r="I59" s="171"/>
      <c r="J59" s="155"/>
      <c r="K59" s="155"/>
      <c r="L59" s="155"/>
      <c r="M59" s="155"/>
      <c r="N59" s="155"/>
      <c r="O59" s="155"/>
      <c r="P59" s="155"/>
      <c r="Q59" s="155"/>
      <c r="R59" s="155"/>
      <c r="S59" s="168"/>
      <c r="T59" s="168"/>
      <c r="U59" s="168"/>
      <c r="V59" s="168"/>
      <c r="W59" s="168"/>
      <c r="X59" s="168"/>
      <c r="Y59" s="168"/>
      <c r="Z59" s="106"/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68"/>
      <c r="AR59" s="168"/>
      <c r="AS59" s="168"/>
      <c r="AT59" s="168"/>
      <c r="AU59" s="168"/>
      <c r="AV59" s="112"/>
      <c r="AW59" s="153"/>
      <c r="AX59" s="153"/>
      <c r="AY59" s="153"/>
    </row>
    <row r="60" spans="2:51" x14ac:dyDescent="0.25">
      <c r="B60" s="178"/>
      <c r="C60" s="166"/>
      <c r="D60" s="175"/>
      <c r="E60" s="175"/>
      <c r="F60" s="175"/>
      <c r="G60" s="175"/>
      <c r="H60" s="175"/>
      <c r="I60" s="171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06"/>
      <c r="X60" s="106"/>
      <c r="Y60" s="106"/>
      <c r="Z60" s="113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12"/>
      <c r="AW60" s="153"/>
      <c r="AX60" s="153"/>
      <c r="AY60" s="153"/>
    </row>
    <row r="61" spans="2:51" x14ac:dyDescent="0.25">
      <c r="B61" s="178"/>
      <c r="C61" s="166"/>
      <c r="D61" s="171"/>
      <c r="E61" s="175"/>
      <c r="F61" s="175"/>
      <c r="G61" s="175"/>
      <c r="H61" s="175"/>
      <c r="I61" s="175"/>
      <c r="J61" s="168"/>
      <c r="K61" s="168"/>
      <c r="L61" s="168"/>
      <c r="M61" s="168"/>
      <c r="N61" s="168"/>
      <c r="O61" s="168"/>
      <c r="P61" s="168"/>
      <c r="Q61" s="168"/>
      <c r="R61" s="168"/>
      <c r="S61" s="155"/>
      <c r="T61" s="125"/>
      <c r="U61" s="105"/>
      <c r="V61" s="105"/>
      <c r="W61" s="113"/>
      <c r="X61" s="113"/>
      <c r="Y61" s="113"/>
      <c r="Z61" s="11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53"/>
      <c r="AX61" s="153"/>
      <c r="AY61" s="153"/>
    </row>
    <row r="62" spans="2:51" x14ac:dyDescent="0.25">
      <c r="B62" s="2"/>
      <c r="C62" s="177"/>
      <c r="D62" s="171"/>
      <c r="E62" s="175"/>
      <c r="F62" s="175"/>
      <c r="G62" s="175"/>
      <c r="H62" s="175"/>
      <c r="I62" s="17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25"/>
      <c r="U62" s="105"/>
      <c r="V62" s="105"/>
      <c r="W62" s="113"/>
      <c r="X62" s="113"/>
      <c r="Y62" s="113"/>
      <c r="Z62" s="113"/>
      <c r="AA62" s="113"/>
      <c r="AB62" s="113"/>
      <c r="AC62" s="113"/>
      <c r="AD62" s="113"/>
      <c r="AE62" s="113"/>
      <c r="AM62" s="114"/>
      <c r="AN62" s="114"/>
      <c r="AO62" s="114"/>
      <c r="AP62" s="114"/>
      <c r="AQ62" s="114"/>
      <c r="AR62" s="114"/>
      <c r="AS62" s="115"/>
      <c r="AV62" s="112"/>
      <c r="AW62" s="153"/>
      <c r="AX62" s="153"/>
      <c r="AY62" s="153"/>
    </row>
    <row r="63" spans="2:51" x14ac:dyDescent="0.25">
      <c r="B63" s="2"/>
      <c r="C63" s="177"/>
      <c r="D63" s="175"/>
      <c r="E63" s="171"/>
      <c r="F63" s="175"/>
      <c r="G63" s="171"/>
      <c r="H63" s="171"/>
      <c r="I63" s="17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53"/>
      <c r="AX63" s="153"/>
      <c r="AY63" s="153"/>
    </row>
    <row r="64" spans="2:51" x14ac:dyDescent="0.25">
      <c r="B64" s="104"/>
      <c r="C64" s="176"/>
      <c r="D64" s="175"/>
      <c r="E64" s="171"/>
      <c r="F64" s="171"/>
      <c r="G64" s="171"/>
      <c r="H64" s="171"/>
      <c r="I64" s="17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53"/>
      <c r="AX64" s="153"/>
      <c r="AY64" s="153"/>
    </row>
    <row r="65" spans="1:51" x14ac:dyDescent="0.25">
      <c r="B65" s="104"/>
      <c r="C65" s="176"/>
      <c r="D65" s="175"/>
      <c r="E65" s="175"/>
      <c r="F65" s="171"/>
      <c r="G65" s="175"/>
      <c r="H65" s="175"/>
      <c r="I65" s="168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53"/>
      <c r="AX65" s="153"/>
      <c r="AY65" s="153"/>
    </row>
    <row r="66" spans="1:51" x14ac:dyDescent="0.25">
      <c r="B66" s="104"/>
      <c r="C66" s="168"/>
      <c r="D66" s="175"/>
      <c r="E66" s="175"/>
      <c r="F66" s="175"/>
      <c r="G66" s="175"/>
      <c r="H66" s="175"/>
      <c r="I66" s="168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U66" s="153"/>
      <c r="AV66" s="112"/>
      <c r="AW66" s="153"/>
      <c r="AX66" s="153"/>
      <c r="AY66" s="153"/>
    </row>
    <row r="67" spans="1:51" x14ac:dyDescent="0.25">
      <c r="B67" s="104"/>
      <c r="C67" s="177"/>
      <c r="D67" s="168"/>
      <c r="E67" s="175"/>
      <c r="F67" s="175"/>
      <c r="G67" s="175"/>
      <c r="H67" s="175"/>
      <c r="I67" s="17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U67" s="153"/>
      <c r="AV67" s="112"/>
      <c r="AW67" s="153"/>
      <c r="AX67" s="153"/>
      <c r="AY67" s="153"/>
    </row>
    <row r="68" spans="1:51" x14ac:dyDescent="0.25">
      <c r="A68" s="113"/>
      <c r="B68" s="168"/>
      <c r="C68" s="176"/>
      <c r="D68" s="168"/>
      <c r="E68" s="175"/>
      <c r="F68" s="175"/>
      <c r="G68" s="175"/>
      <c r="H68" s="175"/>
      <c r="I68" s="114"/>
      <c r="J68" s="114"/>
      <c r="K68" s="114"/>
      <c r="L68" s="114"/>
      <c r="M68" s="114"/>
      <c r="N68" s="114"/>
      <c r="O68" s="115"/>
      <c r="P68" s="109"/>
      <c r="R68" s="112"/>
      <c r="AS68" s="153"/>
      <c r="AT68" s="153"/>
      <c r="AU68" s="153"/>
      <c r="AV68" s="153"/>
      <c r="AW68" s="153"/>
      <c r="AX68" s="153"/>
      <c r="AY68" s="153"/>
    </row>
    <row r="69" spans="1:51" x14ac:dyDescent="0.25">
      <c r="A69" s="113"/>
      <c r="B69" s="168"/>
      <c r="C69" s="177"/>
      <c r="D69" s="175"/>
      <c r="E69" s="168"/>
      <c r="F69" s="175"/>
      <c r="G69" s="168"/>
      <c r="H69" s="168"/>
      <c r="I69" s="114"/>
      <c r="J69" s="114"/>
      <c r="K69" s="114"/>
      <c r="L69" s="114"/>
      <c r="M69" s="114"/>
      <c r="N69" s="114"/>
      <c r="O69" s="115"/>
      <c r="P69" s="109"/>
      <c r="R69" s="109"/>
      <c r="AS69" s="153"/>
      <c r="AT69" s="153"/>
      <c r="AU69" s="153"/>
      <c r="AV69" s="153"/>
      <c r="AW69" s="153"/>
      <c r="AX69" s="153"/>
      <c r="AY69" s="153"/>
    </row>
    <row r="70" spans="1:51" x14ac:dyDescent="0.25">
      <c r="A70" s="113"/>
      <c r="B70" s="104"/>
      <c r="C70" s="158"/>
      <c r="D70" s="175"/>
      <c r="E70" s="168"/>
      <c r="F70" s="168"/>
      <c r="G70" s="168"/>
      <c r="H70" s="168"/>
      <c r="I70" s="114"/>
      <c r="J70" s="114"/>
      <c r="K70" s="114"/>
      <c r="L70" s="114"/>
      <c r="M70" s="114"/>
      <c r="N70" s="114"/>
      <c r="O70" s="115"/>
      <c r="P70" s="109"/>
      <c r="R70" s="109"/>
      <c r="AS70" s="153"/>
      <c r="AT70" s="153"/>
      <c r="AU70" s="153"/>
      <c r="AV70" s="153"/>
      <c r="AW70" s="153"/>
      <c r="AX70" s="153"/>
      <c r="AY70" s="153"/>
    </row>
    <row r="71" spans="1:51" x14ac:dyDescent="0.25">
      <c r="A71" s="113"/>
      <c r="I71" s="114"/>
      <c r="J71" s="114"/>
      <c r="K71" s="114"/>
      <c r="L71" s="114"/>
      <c r="M71" s="114"/>
      <c r="N71" s="114"/>
      <c r="O71" s="115"/>
      <c r="P71" s="109"/>
      <c r="R71" s="109"/>
      <c r="AS71" s="153"/>
      <c r="AT71" s="153"/>
      <c r="AU71" s="153"/>
      <c r="AV71" s="153"/>
      <c r="AW71" s="153"/>
      <c r="AX71" s="153"/>
      <c r="AY71" s="153"/>
    </row>
    <row r="72" spans="1:51" x14ac:dyDescent="0.25">
      <c r="A72" s="113"/>
      <c r="I72" s="114"/>
      <c r="J72" s="114"/>
      <c r="K72" s="114"/>
      <c r="L72" s="114"/>
      <c r="M72" s="114"/>
      <c r="N72" s="114"/>
      <c r="O72" s="115"/>
      <c r="P72" s="109"/>
      <c r="R72" s="109"/>
      <c r="AS72" s="153"/>
      <c r="AT72" s="153"/>
      <c r="AU72" s="153"/>
      <c r="AV72" s="153"/>
      <c r="AW72" s="153"/>
      <c r="AX72" s="153"/>
      <c r="AY72" s="153"/>
    </row>
    <row r="73" spans="1:51" x14ac:dyDescent="0.2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53"/>
      <c r="AT73" s="153"/>
      <c r="AU73" s="153"/>
      <c r="AV73" s="153"/>
      <c r="AW73" s="153"/>
      <c r="AX73" s="153"/>
      <c r="AY73" s="153"/>
    </row>
    <row r="74" spans="1:51" x14ac:dyDescent="0.25">
      <c r="A74" s="113"/>
      <c r="I74" s="114"/>
      <c r="J74" s="114"/>
      <c r="K74" s="114"/>
      <c r="L74" s="114"/>
      <c r="M74" s="114"/>
      <c r="N74" s="114"/>
      <c r="O74" s="115"/>
      <c r="P74" s="109"/>
      <c r="R74" s="106"/>
      <c r="AS74" s="153"/>
      <c r="AT74" s="153"/>
      <c r="AU74" s="153"/>
      <c r="AV74" s="153"/>
      <c r="AW74" s="153"/>
      <c r="AX74" s="153"/>
      <c r="AY74" s="15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R75" s="109"/>
      <c r="AS75" s="153"/>
      <c r="AT75" s="153"/>
      <c r="AU75" s="153"/>
      <c r="AV75" s="153"/>
      <c r="AW75" s="153"/>
      <c r="AX75" s="153"/>
      <c r="AY75" s="153"/>
    </row>
    <row r="76" spans="1:51" x14ac:dyDescent="0.25">
      <c r="O76" s="115"/>
      <c r="R76" s="109"/>
      <c r="AS76" s="153"/>
      <c r="AT76" s="153"/>
      <c r="AU76" s="153"/>
      <c r="AV76" s="153"/>
      <c r="AW76" s="153"/>
      <c r="AX76" s="153"/>
      <c r="AY76" s="153"/>
    </row>
    <row r="77" spans="1:51" x14ac:dyDescent="0.25">
      <c r="O77" s="115"/>
      <c r="R77" s="109"/>
      <c r="AS77" s="153"/>
      <c r="AT77" s="153"/>
      <c r="AU77" s="153"/>
      <c r="AV77" s="153"/>
      <c r="AW77" s="153"/>
      <c r="AX77" s="153"/>
      <c r="AY77" s="153"/>
    </row>
    <row r="78" spans="1:51" x14ac:dyDescent="0.25">
      <c r="O78" s="115"/>
      <c r="R78" s="109"/>
      <c r="AS78" s="153"/>
      <c r="AT78" s="153"/>
      <c r="AU78" s="153"/>
      <c r="AV78" s="153"/>
      <c r="AW78" s="153"/>
      <c r="AX78" s="153"/>
      <c r="AY78" s="153"/>
    </row>
    <row r="79" spans="1:51" x14ac:dyDescent="0.25">
      <c r="O79" s="115"/>
      <c r="R79" s="109"/>
      <c r="AS79" s="153"/>
      <c r="AT79" s="153"/>
      <c r="AU79" s="153"/>
      <c r="AV79" s="153"/>
      <c r="AW79" s="153"/>
      <c r="AX79" s="153"/>
      <c r="AY79" s="153"/>
    </row>
    <row r="80" spans="1:51" x14ac:dyDescent="0.25">
      <c r="O80" s="115"/>
      <c r="AS80" s="153"/>
      <c r="AT80" s="153"/>
      <c r="AU80" s="153"/>
      <c r="AV80" s="153"/>
      <c r="AW80" s="153"/>
      <c r="AX80" s="153"/>
      <c r="AY80" s="153"/>
    </row>
    <row r="81" spans="15:51" x14ac:dyDescent="0.25">
      <c r="O81" s="115"/>
      <c r="AS81" s="153"/>
      <c r="AT81" s="153"/>
      <c r="AU81" s="153"/>
      <c r="AV81" s="153"/>
      <c r="AW81" s="153"/>
      <c r="AX81" s="153"/>
      <c r="AY81" s="153"/>
    </row>
    <row r="82" spans="15:51" x14ac:dyDescent="0.25">
      <c r="O82" s="115"/>
      <c r="AS82" s="153"/>
      <c r="AT82" s="153"/>
      <c r="AU82" s="153"/>
      <c r="AV82" s="153"/>
      <c r="AW82" s="153"/>
      <c r="AX82" s="153"/>
      <c r="AY82" s="153"/>
    </row>
    <row r="83" spans="15:51" x14ac:dyDescent="0.25">
      <c r="O83" s="115"/>
      <c r="AS83" s="153"/>
      <c r="AT83" s="153"/>
      <c r="AU83" s="153"/>
      <c r="AV83" s="153"/>
      <c r="AW83" s="153"/>
      <c r="AX83" s="153"/>
      <c r="AY83" s="153"/>
    </row>
    <row r="84" spans="15:51" x14ac:dyDescent="0.25">
      <c r="O84" s="115"/>
      <c r="AS84" s="153"/>
      <c r="AT84" s="153"/>
      <c r="AU84" s="153"/>
      <c r="AV84" s="153"/>
      <c r="AW84" s="153"/>
      <c r="AX84" s="153"/>
      <c r="AY84" s="153"/>
    </row>
    <row r="85" spans="15:51" x14ac:dyDescent="0.25">
      <c r="O85" s="115"/>
      <c r="AS85" s="153"/>
      <c r="AT85" s="153"/>
      <c r="AU85" s="153"/>
      <c r="AV85" s="153"/>
      <c r="AW85" s="153"/>
      <c r="AX85" s="153"/>
      <c r="AY85" s="153"/>
    </row>
    <row r="86" spans="15:51" x14ac:dyDescent="0.25">
      <c r="O86" s="115"/>
      <c r="Q86" s="109"/>
      <c r="AS86" s="153"/>
      <c r="AT86" s="153"/>
      <c r="AU86" s="153"/>
      <c r="AV86" s="153"/>
      <c r="AW86" s="153"/>
      <c r="AX86" s="153"/>
      <c r="AY86" s="153"/>
    </row>
    <row r="87" spans="15:51" x14ac:dyDescent="0.25">
      <c r="O87" s="17"/>
      <c r="P87" s="109"/>
      <c r="Q87" s="109"/>
      <c r="AS87" s="153"/>
      <c r="AT87" s="153"/>
      <c r="AU87" s="153"/>
      <c r="AV87" s="153"/>
      <c r="AW87" s="153"/>
      <c r="AX87" s="153"/>
      <c r="AY87" s="153"/>
    </row>
    <row r="88" spans="15:51" x14ac:dyDescent="0.25">
      <c r="O88" s="17"/>
      <c r="P88" s="109"/>
      <c r="Q88" s="109"/>
      <c r="AS88" s="153"/>
      <c r="AT88" s="153"/>
      <c r="AU88" s="153"/>
      <c r="AV88" s="153"/>
      <c r="AW88" s="153"/>
      <c r="AX88" s="153"/>
      <c r="AY88" s="153"/>
    </row>
    <row r="89" spans="15:51" x14ac:dyDescent="0.25">
      <c r="O89" s="17"/>
      <c r="P89" s="109"/>
      <c r="Q89" s="109"/>
      <c r="AS89" s="153"/>
      <c r="AT89" s="153"/>
      <c r="AU89" s="153"/>
      <c r="AV89" s="153"/>
      <c r="AW89" s="153"/>
      <c r="AX89" s="153"/>
      <c r="AY89" s="153"/>
    </row>
    <row r="90" spans="15:51" x14ac:dyDescent="0.25">
      <c r="O90" s="17"/>
      <c r="P90" s="109"/>
      <c r="Q90" s="109"/>
      <c r="AS90" s="153"/>
      <c r="AT90" s="153"/>
      <c r="AU90" s="153"/>
      <c r="AV90" s="153"/>
      <c r="AW90" s="153"/>
      <c r="AX90" s="153"/>
      <c r="AY90" s="153"/>
    </row>
    <row r="91" spans="15:51" x14ac:dyDescent="0.25">
      <c r="O91" s="17"/>
      <c r="P91" s="109"/>
      <c r="Q91" s="109"/>
      <c r="AS91" s="153"/>
      <c r="AT91" s="153"/>
      <c r="AU91" s="153"/>
      <c r="AV91" s="153"/>
      <c r="AW91" s="153"/>
      <c r="AX91" s="153"/>
      <c r="AY91" s="153"/>
    </row>
    <row r="92" spans="15:51" x14ac:dyDescent="0.25">
      <c r="O92" s="17"/>
      <c r="P92" s="109"/>
      <c r="Q92" s="109"/>
      <c r="AS92" s="153"/>
      <c r="AT92" s="153"/>
      <c r="AU92" s="153"/>
      <c r="AV92" s="153"/>
      <c r="AW92" s="153"/>
      <c r="AX92" s="153"/>
      <c r="AY92" s="153"/>
    </row>
    <row r="93" spans="15:51" x14ac:dyDescent="0.25">
      <c r="O93" s="17"/>
      <c r="P93" s="109"/>
      <c r="Q93" s="109"/>
      <c r="AS93" s="153"/>
      <c r="AT93" s="153"/>
      <c r="AU93" s="153"/>
      <c r="AV93" s="153"/>
      <c r="AW93" s="153"/>
      <c r="AX93" s="153"/>
      <c r="AY93" s="153"/>
    </row>
    <row r="94" spans="15:51" x14ac:dyDescent="0.25">
      <c r="O94" s="17"/>
      <c r="P94" s="109"/>
      <c r="Q94" s="109"/>
      <c r="AS94" s="153"/>
      <c r="AT94" s="153"/>
      <c r="AU94" s="153"/>
      <c r="AV94" s="153"/>
      <c r="AW94" s="153"/>
      <c r="AX94" s="153"/>
      <c r="AY94" s="153"/>
    </row>
    <row r="95" spans="15:51" x14ac:dyDescent="0.25">
      <c r="O95" s="17"/>
      <c r="P95" s="109"/>
      <c r="Q95" s="109"/>
      <c r="AS95" s="153"/>
      <c r="AT95" s="153"/>
      <c r="AU95" s="153"/>
      <c r="AV95" s="153"/>
      <c r="AW95" s="153"/>
      <c r="AX95" s="153"/>
      <c r="AY95" s="153"/>
    </row>
    <row r="96" spans="15:51" x14ac:dyDescent="0.25">
      <c r="O96" s="17"/>
      <c r="P96" s="109"/>
      <c r="Q96" s="109"/>
      <c r="R96" s="109"/>
      <c r="S96" s="109"/>
      <c r="AS96" s="153"/>
      <c r="AT96" s="153"/>
      <c r="AU96" s="153"/>
      <c r="AV96" s="153"/>
      <c r="AW96" s="153"/>
      <c r="AX96" s="153"/>
      <c r="AY96" s="153"/>
    </row>
    <row r="97" spans="15:51" x14ac:dyDescent="0.25">
      <c r="O97" s="17"/>
      <c r="P97" s="109"/>
      <c r="Q97" s="109"/>
      <c r="R97" s="109"/>
      <c r="S97" s="109"/>
      <c r="T97" s="109"/>
      <c r="AS97" s="153"/>
      <c r="AT97" s="153"/>
      <c r="AU97" s="153"/>
      <c r="AV97" s="153"/>
      <c r="AW97" s="153"/>
      <c r="AX97" s="153"/>
      <c r="AY97" s="153"/>
    </row>
    <row r="98" spans="15:51" x14ac:dyDescent="0.25">
      <c r="O98" s="17"/>
      <c r="P98" s="109"/>
      <c r="Q98" s="109"/>
      <c r="R98" s="109"/>
      <c r="S98" s="109"/>
      <c r="T98" s="109"/>
      <c r="AS98" s="153"/>
      <c r="AT98" s="153"/>
      <c r="AU98" s="153"/>
      <c r="AV98" s="153"/>
      <c r="AW98" s="153"/>
      <c r="AX98" s="153"/>
      <c r="AY98" s="153"/>
    </row>
    <row r="99" spans="15:51" x14ac:dyDescent="0.25">
      <c r="O99" s="17"/>
      <c r="P99" s="109"/>
      <c r="T99" s="109"/>
      <c r="AS99" s="153"/>
      <c r="AT99" s="153"/>
      <c r="AU99" s="153"/>
      <c r="AV99" s="153"/>
      <c r="AW99" s="153"/>
      <c r="AX99" s="153"/>
      <c r="AY99" s="153"/>
    </row>
    <row r="100" spans="15:51" x14ac:dyDescent="0.25">
      <c r="O100" s="109"/>
      <c r="Q100" s="109"/>
      <c r="R100" s="109"/>
      <c r="S100" s="109"/>
      <c r="AS100" s="153"/>
      <c r="AT100" s="153"/>
      <c r="AU100" s="153"/>
      <c r="AV100" s="153"/>
      <c r="AW100" s="153"/>
      <c r="AX100" s="153"/>
      <c r="AY100" s="153"/>
    </row>
    <row r="101" spans="15:51" x14ac:dyDescent="0.25">
      <c r="O101" s="17"/>
      <c r="P101" s="109"/>
      <c r="Q101" s="109"/>
      <c r="R101" s="109"/>
      <c r="S101" s="109"/>
      <c r="T101" s="109"/>
      <c r="AS101" s="153"/>
      <c r="AT101" s="153"/>
      <c r="AU101" s="153"/>
      <c r="AV101" s="153"/>
      <c r="AW101" s="153"/>
      <c r="AX101" s="153"/>
      <c r="AY101" s="153"/>
    </row>
    <row r="102" spans="15:51" x14ac:dyDescent="0.25">
      <c r="O102" s="17"/>
      <c r="P102" s="109"/>
      <c r="Q102" s="109"/>
      <c r="R102" s="109"/>
      <c r="S102" s="109"/>
      <c r="T102" s="109"/>
      <c r="U102" s="109"/>
      <c r="AS102" s="153"/>
      <c r="AT102" s="153"/>
      <c r="AU102" s="153"/>
      <c r="AV102" s="153"/>
      <c r="AW102" s="153"/>
      <c r="AX102" s="153"/>
      <c r="AY102" s="153"/>
    </row>
    <row r="103" spans="15:51" x14ac:dyDescent="0.25">
      <c r="O103" s="17"/>
      <c r="P103" s="109"/>
      <c r="T103" s="109"/>
      <c r="U103" s="109"/>
      <c r="AS103" s="153"/>
      <c r="AT103" s="153"/>
      <c r="AU103" s="153"/>
      <c r="AV103" s="153"/>
      <c r="AW103" s="153"/>
      <c r="AX103" s="153"/>
      <c r="AY103" s="153"/>
    </row>
    <row r="115" spans="45:51" x14ac:dyDescent="0.25">
      <c r="AS115" s="153"/>
      <c r="AT115" s="153"/>
      <c r="AU115" s="153"/>
      <c r="AV115" s="153"/>
      <c r="AW115" s="153"/>
      <c r="AX115" s="153"/>
      <c r="AY115" s="153"/>
    </row>
  </sheetData>
  <protectedRanges>
    <protectedRange sqref="N59:R59 B70 S61:T67 B62:B67 S55:T58 N62:R67 T43 T53:T54" name="Range2_12_5_1_1"/>
    <protectedRange sqref="N10 L10 L6 D6 D8 AD8 AF8 O8:U8 AJ8:AR8 AF10 AR11:AR34 L24:N31 E23:E34 G23:G34 N12:N23 N32:N34 N11:AG11 E11:G22 O12:AG17 O18:V30 X18:AG30 O31:AG34" name="Range1_16_3_1_1"/>
    <protectedRange sqref="I64 J62:M67 J59:M59 I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8:H68 F69 E68" name="Range2_2_2_9_2_1_1"/>
    <protectedRange sqref="D66 D69:D70" name="Range2_1_1_1_1_1_9_2_1_1"/>
    <protectedRange sqref="Q10" name="Range1_17_1_1_1"/>
    <protectedRange sqref="AG10" name="Range1_18_1_1_1"/>
    <protectedRange sqref="C67 C69" name="Range2_4_1_1_1"/>
    <protectedRange sqref="AS16:AS34" name="Range1_1_1_1"/>
    <protectedRange sqref="P3:U5" name="Range1_16_1_1_1_1"/>
    <protectedRange sqref="C70 C68 C65" name="Range2_1_3_1_1"/>
    <protectedRange sqref="H11:H34" name="Range1_1_1_1_1_1_1"/>
    <protectedRange sqref="B68:B69 J60:R61 D67:D68 I65:I66 Z58:Z59 S59:Y60 AA59:AU60 E69:E70 G69:H70 F70" name="Range2_2_1_10_1_1_1_2"/>
    <protectedRange sqref="C66" name="Range2_2_1_10_2_1_1_1"/>
    <protectedRange sqref="N55:R58 G65:H65 D63 F66 E65" name="Range2_12_1_6_1_1"/>
    <protectedRange sqref="D59 I61:I63 I55:M58 G66:H67 G59:H61 E66:E67 F67:F68 F60:F62 E59:E61" name="Range2_2_12_1_7_1_1"/>
    <protectedRange sqref="D64:D65" name="Range2_1_1_1_1_11_1_2_1_1"/>
    <protectedRange sqref="E62 G62:H62 F63" name="Range2_2_2_9_1_1_1_1"/>
    <protectedRange sqref="D60" name="Range2_1_1_1_1_1_9_1_1_1_1"/>
    <protectedRange sqref="C64 C59" name="Range2_1_1_2_1_1"/>
    <protectedRange sqref="C63" name="Range2_1_2_2_1_1"/>
    <protectedRange sqref="C62" name="Range2_3_2_1_1"/>
    <protectedRange sqref="F58:F59 G58:H58" name="Range2_2_12_1_1_1_1_1"/>
    <protectedRange sqref="C60:C61" name="Range2_5_1_1_1"/>
    <protectedRange sqref="E63:E64 F64:F65 G63:H64 I59:I60" name="Range2_2_1_1_1_1"/>
    <protectedRange sqref="D61:D62" name="Range2_1_1_1_1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3:S54" name="Range2_12_2_1_1_1_2_1_1"/>
    <protectedRange sqref="G57:H57" name="Range2_2_12_1_3_1_2_1_1_1_2_1_1_1_1_1_1_2_1_1_1_1"/>
    <protectedRange sqref="Q54:R54" name="Range2_12_1_4_1_1_1_1_1_1_1_1_1_1_1_1_1_1"/>
    <protectedRange sqref="N54:P54" name="Range2_12_1_2_1_1_1_1_1_1_1_1_1_1_1_1_1_1_1"/>
    <protectedRange sqref="J54:M54" name="Range2_2_12_1_4_1_1_1_1_1_1_1_1_1_1_1_1_1_1_1"/>
    <protectedRange sqref="Q53:R53" name="Range2_12_1_6_1_1_1_2_3_1_1_3_1_1_1_1_1_1"/>
    <protectedRange sqref="N53:P53" name="Range2_12_1_2_3_1_1_1_2_3_1_1_3_1_1_1_1_1_1"/>
    <protectedRange sqref="I54 J53:M53" name="Range2_2_12_1_4_3_1_1_1_3_3_1_1_3_1_1_1_1_1_1"/>
    <protectedRange sqref="F57 G56:H56" name="Range2_2_12_1_3_3_1_1_1_2_1_1_1_1_1_1_1_1_1_1_1"/>
    <protectedRange sqref="T50:T52" name="Range2_12_5_1_1_3"/>
    <protectedRange sqref="T49" name="Range2_12_5_1_1_2_2"/>
    <protectedRange sqref="S49:S51" name="Range2_12_4_1_1_1_4_2_2_2"/>
    <protectedRange sqref="Q49:R51" name="Range2_12_1_6_1_1_1_2_3_2_1_1_3"/>
    <protectedRange sqref="N49:P51" name="Range2_12_1_2_3_1_1_1_2_3_2_1_1_3"/>
    <protectedRange sqref="K49:M51" name="Range2_2_12_1_4_3_1_1_1_3_3_2_1_1_3"/>
    <protectedRange sqref="J49:J51" name="Range2_2_12_1_4_3_1_1_1_3_2_1_2_2"/>
    <protectedRange sqref="S52" name="Range2_12_2_1_1_1_2_1_1_1"/>
    <protectedRange sqref="G50:H52 G54:H54" name="Range2_2_12_1_3_1_2_1_1_1_2_1_1_1_1_1_1_2_1_1"/>
    <protectedRange sqref="D50:E52 D54:E54" name="Range2_2_12_1_3_1_2_1_1_1_2_1_1_1_1_3_1_1_1_1"/>
    <protectedRange sqref="F50:F52 F56 F54" name="Range2_2_12_1_3_1_2_1_1_1_3_1_1_1_1_1_3_1_1_1_1"/>
    <protectedRange sqref="Q52:R52" name="Range2_12_1_6_1_1_1_2_3_1_1_3_1_1_1_1_1_1_1"/>
    <protectedRange sqref="N52:P52" name="Range2_12_1_2_3_1_1_1_2_3_1_1_3_1_1_1_1_1_1_1"/>
    <protectedRange sqref="J52:M52" name="Range2_2_12_1_4_3_1_1_1_3_3_1_1_3_1_1_1_1_1_1_1"/>
    <protectedRange sqref="I50:I53" name="Range2_2_12_1_4_3_1_1_1_2_1_2_1_1_3_1_1_1_1_1_1"/>
    <protectedRange sqref="T48" name="Range2_12_5_1_1_2_1_1"/>
    <protectedRange sqref="T44:T45" name="Range2_12_5_1_1_3_1_1_1_1_1"/>
    <protectedRange sqref="S44:S45" name="Range2_12_5_1_1_2_3_1_1_1_1_1_1_1"/>
    <protectedRange sqref="Q44:R45" name="Range2_12_1_6_1_1_1_1_2_1_1_1_1_1_1"/>
    <protectedRange sqref="N44:P45" name="Range2_12_1_2_3_1_1_1_1_2_1_1_1_1_1_1"/>
    <protectedRange sqref="I44:M45" name="Range2_2_12_1_4_3_1_1_1_1_2_1_1_1_1_1_1"/>
    <protectedRange sqref="E44:H45 E49:H49 F55:H55 E53:H53" name="Range2_2_12_1_3_1_2_1_1_1_1_2_1_1_1_1_1_1"/>
    <protectedRange sqref="D44:D45 D49 D53" name="Range2_2_12_1_3_1_2_1_1_1_2_1_2_3_1_1_1_1"/>
    <protectedRange sqref="T46" name="Range2_12_5_1_1_2_1_1_1_1_1_1_1"/>
    <protectedRange sqref="S46" name="Range2_12_4_1_1_1_4_2_1_1_1_1_1_1"/>
    <protectedRange sqref="Q46:R46" name="Range2_12_1_6_1_1_1_2_3_2_1_1_1_1_1_1"/>
    <protectedRange sqref="N46:P46" name="Range2_12_1_2_3_1_1_1_2_3_2_1_1_1_1_1_1"/>
    <protectedRange sqref="J46:M46" name="Range2_2_12_1_4_3_1_1_1_3_3_2_1_1_1_1_1_1"/>
    <protectedRange sqref="I46" name="Range2_2_12_1_4_3_1_1_1_2_1_2_2_1_1_1_1_1"/>
    <protectedRange sqref="G46:H46 D46:E46" name="Range2_2_12_1_3_1_2_1_1_1_2_1_3_2_1_1_1_1_1"/>
    <protectedRange sqref="F46" name="Range2_2_12_1_3_1_2_1_1_1_1_1_2_2_1_1_1_1_1"/>
    <protectedRange sqref="T47" name="Range2_12_5_1_1_6_1_1_1_1_1_1_1"/>
    <protectedRange sqref="S47" name="Range2_12_5_1_1_5_3_1_1_1_1_1_1_1"/>
    <protectedRange sqref="Q47:R47" name="Range2_12_1_6_1_1_1_2_3_2_1_1_2_1_1_1_1_1"/>
    <protectedRange sqref="N47:P47" name="Range2_12_1_2_3_1_1_1_2_3_2_1_1_2_1_1_1_1_1"/>
    <protectedRange sqref="J47:M47" name="Range2_2_12_1_4_3_1_1_1_3_3_2_1_1_2_1_1_1_1_1"/>
    <protectedRange sqref="I47" name="Range2_2_12_1_4_3_1_1_1_2_1_2_2_1_2_1_1_1_1_1"/>
    <protectedRange sqref="G47:H47 D47:E47" name="Range2_2_12_1_3_1_2_1_1_1_2_1_3_2_1_2_1_1_1_1_1"/>
    <protectedRange sqref="F47" name="Range2_2_12_1_3_1_2_1_1_1_1_1_2_2_1_2_1_1_1_1_1"/>
    <protectedRange sqref="B44:B46 B53" name="Range2_12_5_1_1_1_2_2_1_1_1_1_1_1_1_1"/>
    <protectedRange sqref="B47" name="Range2_12_5_1_1_1_3_1_1_1_1_1_1_1_1_1"/>
    <protectedRange sqref="S48" name="Range2_12_4_1_1_1_4_2_2_1_1"/>
    <protectedRange sqref="Q48:R48" name="Range2_12_1_6_1_1_1_2_3_2_1_1_1_1"/>
    <protectedRange sqref="N48:P48" name="Range2_12_1_2_3_1_1_1_2_3_2_1_1_1_1"/>
    <protectedRange sqref="K48:M48" name="Range2_2_12_1_4_3_1_1_1_3_3_2_1_1_1_1"/>
    <protectedRange sqref="J48" name="Range2_2_12_1_4_3_1_1_1_3_2_1_2_1_1"/>
    <protectedRange sqref="D48:E48" name="Range2_2_12_1_3_1_2_1_1_1_2_1_2_3_2_1_1"/>
    <protectedRange sqref="I48" name="Range2_2_12_1_4_2_1_1_1_4_1_2_1_1_1_2_1_1"/>
    <protectedRange sqref="F48:H48" name="Range2_2_12_1_3_1_1_1_1_1_4_1_2_1_2_1_2_1_1"/>
    <protectedRange sqref="I49" name="Range2_2_12_1_4_2_1_1_1_4_1_2_1_1_1_2_2_1"/>
    <protectedRange sqref="B59:B61" name="Range2_12_5_1_1_2"/>
    <protectedRange sqref="W18:W30" name="Range1_16_3_1_1_1"/>
    <protectedRange sqref="D57:D58 E58" name="Range2_2_12_1_7_1_1_2"/>
    <protectedRange sqref="C58" name="Range2_1_1_2_1_1_1"/>
    <protectedRange sqref="E57" name="Range2_2_12_1_1_1_1_1_1"/>
    <protectedRange sqref="C57" name="Range2_1_4_2_1_1_1_1"/>
    <protectedRange sqref="D56:E56" name="Range2_2_12_1_3_1_2_1_1_1_3_1_1_1_1_1_1_1_2_1_1_1"/>
    <protectedRange sqref="D55:E55" name="Range2_2_12_1_3_1_2_1_1_1_2_1_1_1_1_3_1_1_1_1_1"/>
    <protectedRange sqref="B57:B58" name="Range2_12_5_1_1_2_1"/>
    <protectedRange sqref="B56" name="Range2_12_5_1_1_2_1_4_1_1_1_2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97" priority="9" operator="containsText" text="N/A">
      <formula>NOT(ISERROR(SEARCH("N/A",X11)))</formula>
    </cfRule>
    <cfRule type="cellIs" dxfId="696" priority="27" operator="equal">
      <formula>0</formula>
    </cfRule>
  </conditionalFormatting>
  <conditionalFormatting sqref="X11:AE34">
    <cfRule type="cellIs" dxfId="695" priority="26" operator="greaterThanOrEqual">
      <formula>1185</formula>
    </cfRule>
  </conditionalFormatting>
  <conditionalFormatting sqref="X11:AE34">
    <cfRule type="cellIs" dxfId="694" priority="25" operator="between">
      <formula>0.1</formula>
      <formula>1184</formula>
    </cfRule>
  </conditionalFormatting>
  <conditionalFormatting sqref="X8 AJ11:AO14 AJ15:AL15 AN15:AO15 AJ16:AJ34 AN16:AN22 AM15:AM22 AM23:AN31 AO16:AO32 AK17:AK32 AL16:AL34 AL32:AN34">
    <cfRule type="cellIs" dxfId="693" priority="24" operator="equal">
      <formula>0</formula>
    </cfRule>
  </conditionalFormatting>
  <conditionalFormatting sqref="X8 AJ11:AO14 AJ15:AL15 AN15:AO15 AJ16:AJ34 AN16:AN22 AM15:AM22 AM23:AN31 AO16:AO32 AK17:AK32 AL16:AL34 AL32:AN34">
    <cfRule type="cellIs" dxfId="692" priority="23" operator="greaterThan">
      <formula>1179</formula>
    </cfRule>
  </conditionalFormatting>
  <conditionalFormatting sqref="X8 AJ11:AO14 AJ15:AL15 AN15:AO15 AJ16:AJ34 AN16:AN22 AM15:AM22 AM23:AN31 AO16:AO32 AK17:AK32 AL16:AL34 AL32:AN34">
    <cfRule type="cellIs" dxfId="691" priority="22" operator="greaterThan">
      <formula>99</formula>
    </cfRule>
  </conditionalFormatting>
  <conditionalFormatting sqref="X8 AJ11:AO14 AJ15:AL15 AN15:AO15 AJ16:AJ34 AN16:AN22 AM15:AM22 AM23:AN31 AO16:AO32 AK17:AK32 AL16:AL34 AL32:AN34">
    <cfRule type="cellIs" dxfId="690" priority="21" operator="greaterThan">
      <formula>0.99</formula>
    </cfRule>
  </conditionalFormatting>
  <conditionalFormatting sqref="AB8">
    <cfRule type="cellIs" dxfId="689" priority="20" operator="equal">
      <formula>0</formula>
    </cfRule>
  </conditionalFormatting>
  <conditionalFormatting sqref="AB8">
    <cfRule type="cellIs" dxfId="688" priority="19" operator="greaterThan">
      <formula>1179</formula>
    </cfRule>
  </conditionalFormatting>
  <conditionalFormatting sqref="AB8">
    <cfRule type="cellIs" dxfId="687" priority="18" operator="greaterThan">
      <formula>99</formula>
    </cfRule>
  </conditionalFormatting>
  <conditionalFormatting sqref="AB8">
    <cfRule type="cellIs" dxfId="686" priority="17" operator="greaterThan">
      <formula>0.99</formula>
    </cfRule>
  </conditionalFormatting>
  <conditionalFormatting sqref="AQ11:AQ34 AK33 AK16 AO33:AO34">
    <cfRule type="cellIs" dxfId="685" priority="16" operator="equal">
      <formula>0</formula>
    </cfRule>
  </conditionalFormatting>
  <conditionalFormatting sqref="AQ11:AQ34 AK33 AK16 AO33:AO34">
    <cfRule type="cellIs" dxfId="684" priority="15" operator="greaterThan">
      <formula>1179</formula>
    </cfRule>
  </conditionalFormatting>
  <conditionalFormatting sqref="AQ11:AQ34 AK33 AK16 AO33:AO34">
    <cfRule type="cellIs" dxfId="683" priority="14" operator="greaterThan">
      <formula>99</formula>
    </cfRule>
  </conditionalFormatting>
  <conditionalFormatting sqref="AQ11:AQ34 AK33 AK16 AO33:AO34">
    <cfRule type="cellIs" dxfId="682" priority="13" operator="greaterThan">
      <formula>0.99</formula>
    </cfRule>
  </conditionalFormatting>
  <conditionalFormatting sqref="AI11:AI34">
    <cfRule type="cellIs" dxfId="681" priority="12" operator="greaterThan">
      <formula>$AI$8</formula>
    </cfRule>
  </conditionalFormatting>
  <conditionalFormatting sqref="AH11:AH34">
    <cfRule type="cellIs" dxfId="680" priority="10" operator="greaterThan">
      <formula>$AH$8</formula>
    </cfRule>
    <cfRule type="cellIs" dxfId="679" priority="11" operator="greaterThan">
      <formula>$AH$8</formula>
    </cfRule>
  </conditionalFormatting>
  <conditionalFormatting sqref="AP11:AP34">
    <cfRule type="cellIs" dxfId="678" priority="8" operator="equal">
      <formula>0</formula>
    </cfRule>
  </conditionalFormatting>
  <conditionalFormatting sqref="AP11:AP34">
    <cfRule type="cellIs" dxfId="677" priority="7" operator="greaterThan">
      <formula>1179</formula>
    </cfRule>
  </conditionalFormatting>
  <conditionalFormatting sqref="AP11:AP34">
    <cfRule type="cellIs" dxfId="676" priority="6" operator="greaterThan">
      <formula>99</formula>
    </cfRule>
  </conditionalFormatting>
  <conditionalFormatting sqref="AP11:AP34">
    <cfRule type="cellIs" dxfId="675" priority="5" operator="greaterThan">
      <formula>0.99</formula>
    </cfRule>
  </conditionalFormatting>
  <conditionalFormatting sqref="AK34">
    <cfRule type="cellIs" dxfId="674" priority="4" operator="equal">
      <formula>0</formula>
    </cfRule>
  </conditionalFormatting>
  <conditionalFormatting sqref="AK34">
    <cfRule type="cellIs" dxfId="673" priority="3" operator="greaterThan">
      <formula>1179</formula>
    </cfRule>
  </conditionalFormatting>
  <conditionalFormatting sqref="AK34">
    <cfRule type="cellIs" dxfId="672" priority="2" operator="greaterThan">
      <formula>99</formula>
    </cfRule>
  </conditionalFormatting>
  <conditionalFormatting sqref="AK34">
    <cfRule type="cellIs" dxfId="671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7"/>
  <sheetViews>
    <sheetView showGridLines="0" topLeftCell="A46" zoomScaleNormal="100" workbookViewId="0">
      <selection activeCell="H71" sqref="H71"/>
    </sheetView>
  </sheetViews>
  <sheetFormatPr defaultRowHeight="15" x14ac:dyDescent="0.25"/>
  <cols>
    <col min="1" max="1" width="5.7109375" style="153" customWidth="1"/>
    <col min="2" max="2" width="10.28515625" style="153" customWidth="1"/>
    <col min="3" max="3" width="14" style="153" customWidth="1"/>
    <col min="4" max="7" width="9.140625" style="153"/>
    <col min="8" max="8" width="20.42578125" style="153" customWidth="1"/>
    <col min="9" max="10" width="9.140625" style="153"/>
    <col min="11" max="11" width="9" style="153" customWidth="1"/>
    <col min="12" max="14" width="9.140625" style="153" hidden="1" customWidth="1"/>
    <col min="15" max="16" width="9.140625" style="153"/>
    <col min="17" max="18" width="9.140625" style="153" customWidth="1"/>
    <col min="19" max="32" width="9.140625" style="153"/>
    <col min="33" max="33" width="10.42578125" style="153" bestFit="1" customWidth="1"/>
    <col min="34" max="44" width="9.140625" style="15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5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159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131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50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45" t="s">
        <v>10</v>
      </c>
      <c r="I7" s="146" t="s">
        <v>11</v>
      </c>
      <c r="J7" s="146" t="s">
        <v>12</v>
      </c>
      <c r="K7" s="146" t="s">
        <v>13</v>
      </c>
      <c r="L7" s="17"/>
      <c r="M7" s="17"/>
      <c r="N7" s="17"/>
      <c r="O7" s="145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46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46" t="s">
        <v>22</v>
      </c>
      <c r="AG7" s="146" t="s">
        <v>23</v>
      </c>
      <c r="AH7" s="146" t="s">
        <v>24</v>
      </c>
      <c r="AI7" s="146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46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41980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24794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46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47" t="s">
        <v>51</v>
      </c>
      <c r="V9" s="147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49" t="s">
        <v>55</v>
      </c>
      <c r="AG9" s="149" t="s">
        <v>56</v>
      </c>
      <c r="AH9" s="239" t="s">
        <v>57</v>
      </c>
      <c r="AI9" s="254" t="s">
        <v>58</v>
      </c>
      <c r="AJ9" s="147" t="s">
        <v>59</v>
      </c>
      <c r="AK9" s="147" t="s">
        <v>60</v>
      </c>
      <c r="AL9" s="147" t="s">
        <v>61</v>
      </c>
      <c r="AM9" s="147" t="s">
        <v>62</v>
      </c>
      <c r="AN9" s="147" t="s">
        <v>63</v>
      </c>
      <c r="AO9" s="147" t="s">
        <v>64</v>
      </c>
      <c r="AP9" s="147" t="s">
        <v>65</v>
      </c>
      <c r="AQ9" s="256" t="s">
        <v>66</v>
      </c>
      <c r="AR9" s="147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47" t="s">
        <v>72</v>
      </c>
      <c r="C10" s="147" t="s">
        <v>73</v>
      </c>
      <c r="D10" s="147" t="s">
        <v>74</v>
      </c>
      <c r="E10" s="147" t="s">
        <v>75</v>
      </c>
      <c r="F10" s="147" t="s">
        <v>74</v>
      </c>
      <c r="G10" s="147" t="s">
        <v>75</v>
      </c>
      <c r="H10" s="265"/>
      <c r="I10" s="147" t="s">
        <v>75</v>
      </c>
      <c r="J10" s="147" t="s">
        <v>75</v>
      </c>
      <c r="K10" s="147" t="s">
        <v>75</v>
      </c>
      <c r="L10" s="33" t="s">
        <v>29</v>
      </c>
      <c r="M10" s="266"/>
      <c r="N10" s="33" t="s">
        <v>29</v>
      </c>
      <c r="O10" s="257"/>
      <c r="P10" s="257"/>
      <c r="Q10" s="6">
        <v>16782101</v>
      </c>
      <c r="R10" s="247"/>
      <c r="S10" s="248"/>
      <c r="T10" s="249"/>
      <c r="U10" s="147" t="s">
        <v>75</v>
      </c>
      <c r="V10" s="147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v>32974278</v>
      </c>
      <c r="AH10" s="239"/>
      <c r="AI10" s="255"/>
      <c r="AJ10" s="147" t="s">
        <v>84</v>
      </c>
      <c r="AK10" s="147" t="s">
        <v>84</v>
      </c>
      <c r="AL10" s="147" t="s">
        <v>84</v>
      </c>
      <c r="AM10" s="147" t="s">
        <v>84</v>
      </c>
      <c r="AN10" s="147" t="s">
        <v>84</v>
      </c>
      <c r="AO10" s="147" t="s">
        <v>84</v>
      </c>
      <c r="AP10" s="5">
        <v>7272432</v>
      </c>
      <c r="AQ10" s="257"/>
      <c r="AR10" s="148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10</v>
      </c>
      <c r="E11" s="47">
        <f>D11/1.42</f>
        <v>7.042253521126761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124</v>
      </c>
      <c r="P11" s="52">
        <v>89</v>
      </c>
      <c r="Q11" s="52">
        <v>16785989</v>
      </c>
      <c r="R11" s="53">
        <f>Q11-Q10</f>
        <v>3888</v>
      </c>
      <c r="S11" s="54">
        <f>R11*24/1000</f>
        <v>93.311999999999998</v>
      </c>
      <c r="T11" s="54">
        <f>R11/1000</f>
        <v>3.8879999999999999</v>
      </c>
      <c r="U11" s="55">
        <v>5.8</v>
      </c>
      <c r="V11" s="55">
        <f t="shared" ref="V11:V34" si="0">U11</f>
        <v>5.8</v>
      </c>
      <c r="W11" s="174" t="s">
        <v>130</v>
      </c>
      <c r="X11" s="173">
        <v>0</v>
      </c>
      <c r="Y11" s="173">
        <v>0</v>
      </c>
      <c r="Z11" s="173">
        <v>1033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32974917</v>
      </c>
      <c r="AH11" s="58">
        <f>IF(ISBLANK(AG11),"-",AG11-AG10)</f>
        <v>639</v>
      </c>
      <c r="AI11" s="59">
        <f>AH11/T11</f>
        <v>164.35185185185185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7273537</v>
      </c>
      <c r="AQ11" s="173">
        <f t="shared" ref="AQ11:AQ34" si="1">AP11-AP10</f>
        <v>1105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11</v>
      </c>
      <c r="E12" s="47">
        <f t="shared" ref="E12:E34" si="2">D12/1.42</f>
        <v>7.746478873239437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122</v>
      </c>
      <c r="P12" s="52">
        <v>91</v>
      </c>
      <c r="Q12" s="52">
        <v>16789879</v>
      </c>
      <c r="R12" s="53">
        <f t="shared" ref="R12:R34" si="5">Q12-Q11</f>
        <v>3890</v>
      </c>
      <c r="S12" s="54">
        <f t="shared" ref="S12:S34" si="6">R12*24/1000</f>
        <v>93.36</v>
      </c>
      <c r="T12" s="54">
        <f t="shared" ref="T12:T34" si="7">R12/1000</f>
        <v>3.89</v>
      </c>
      <c r="U12" s="55">
        <v>6.3</v>
      </c>
      <c r="V12" s="55">
        <f t="shared" si="0"/>
        <v>6.3</v>
      </c>
      <c r="W12" s="174" t="s">
        <v>130</v>
      </c>
      <c r="X12" s="173">
        <v>0</v>
      </c>
      <c r="Y12" s="173">
        <v>0</v>
      </c>
      <c r="Z12" s="173">
        <v>998</v>
      </c>
      <c r="AA12" s="173">
        <v>0</v>
      </c>
      <c r="AB12" s="173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32975560</v>
      </c>
      <c r="AH12" s="58">
        <f>IF(ISBLANK(AG12),"-",AG12-AG11)</f>
        <v>643</v>
      </c>
      <c r="AI12" s="59">
        <f t="shared" ref="AI12:AI34" si="8">AH12/T12</f>
        <v>165.2956298200514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7274642</v>
      </c>
      <c r="AQ12" s="173">
        <f t="shared" si="1"/>
        <v>1105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13</v>
      </c>
      <c r="E13" s="47">
        <f t="shared" si="2"/>
        <v>9.1549295774647899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119</v>
      </c>
      <c r="P13" s="52">
        <v>90</v>
      </c>
      <c r="Q13" s="52">
        <v>16793783</v>
      </c>
      <c r="R13" s="53">
        <f t="shared" si="5"/>
        <v>3904</v>
      </c>
      <c r="S13" s="54">
        <f t="shared" si="6"/>
        <v>93.695999999999998</v>
      </c>
      <c r="T13" s="54">
        <f t="shared" si="7"/>
        <v>3.9039999999999999</v>
      </c>
      <c r="U13" s="55">
        <v>7.7</v>
      </c>
      <c r="V13" s="55">
        <f t="shared" si="0"/>
        <v>7.7</v>
      </c>
      <c r="W13" s="174" t="s">
        <v>130</v>
      </c>
      <c r="X13" s="173">
        <v>0</v>
      </c>
      <c r="Y13" s="173">
        <v>0</v>
      </c>
      <c r="Z13" s="173">
        <v>975</v>
      </c>
      <c r="AA13" s="173">
        <v>0</v>
      </c>
      <c r="AB13" s="173">
        <v>1109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32976216</v>
      </c>
      <c r="AH13" s="58">
        <f>IF(ISBLANK(AG13),"-",AG13-AG12)</f>
        <v>656</v>
      </c>
      <c r="AI13" s="59">
        <f t="shared" si="8"/>
        <v>168.03278688524591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7275748</v>
      </c>
      <c r="AQ13" s="173">
        <f t="shared" si="1"/>
        <v>1106</v>
      </c>
      <c r="AR13" s="61"/>
      <c r="AS13" s="62" t="s">
        <v>113</v>
      </c>
      <c r="AV13" s="44" t="s">
        <v>94</v>
      </c>
      <c r="AW13" s="44" t="s">
        <v>95</v>
      </c>
      <c r="AY13" s="108" t="s">
        <v>140</v>
      </c>
    </row>
    <row r="14" spans="2:51" x14ac:dyDescent="0.25">
      <c r="B14" s="45">
        <v>2.125</v>
      </c>
      <c r="C14" s="45">
        <v>0.16666666666666699</v>
      </c>
      <c r="D14" s="46">
        <v>14</v>
      </c>
      <c r="E14" s="47">
        <f t="shared" si="2"/>
        <v>9.8591549295774659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116</v>
      </c>
      <c r="P14" s="52">
        <v>88</v>
      </c>
      <c r="Q14" s="52">
        <v>16797552</v>
      </c>
      <c r="R14" s="53">
        <f t="shared" si="5"/>
        <v>3769</v>
      </c>
      <c r="S14" s="54">
        <f t="shared" si="6"/>
        <v>90.456000000000003</v>
      </c>
      <c r="T14" s="54">
        <f t="shared" si="7"/>
        <v>3.7690000000000001</v>
      </c>
      <c r="U14" s="55">
        <v>9</v>
      </c>
      <c r="V14" s="55">
        <f t="shared" si="0"/>
        <v>9</v>
      </c>
      <c r="W14" s="174" t="s">
        <v>130</v>
      </c>
      <c r="X14" s="173">
        <v>0</v>
      </c>
      <c r="Y14" s="173">
        <v>0</v>
      </c>
      <c r="Z14" s="173">
        <v>949</v>
      </c>
      <c r="AA14" s="173">
        <v>0</v>
      </c>
      <c r="AB14" s="173">
        <v>1109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32976822</v>
      </c>
      <c r="AH14" s="58">
        <f t="shared" ref="AH14:AH34" si="9">IF(ISBLANK(AG14),"-",AG14-AG13)</f>
        <v>606</v>
      </c>
      <c r="AI14" s="59">
        <f t="shared" si="8"/>
        <v>160.78535420535951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7276960</v>
      </c>
      <c r="AQ14" s="173">
        <f t="shared" si="1"/>
        <v>1212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22</v>
      </c>
      <c r="E15" s="47">
        <f t="shared" si="2"/>
        <v>15.492957746478874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89</v>
      </c>
      <c r="P15" s="52">
        <v>85</v>
      </c>
      <c r="Q15" s="52">
        <v>16801126</v>
      </c>
      <c r="R15" s="53">
        <f t="shared" si="5"/>
        <v>3574</v>
      </c>
      <c r="S15" s="54">
        <f t="shared" si="6"/>
        <v>85.775999999999996</v>
      </c>
      <c r="T15" s="54">
        <f t="shared" si="7"/>
        <v>3.5739999999999998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910</v>
      </c>
      <c r="AA15" s="173">
        <v>0</v>
      </c>
      <c r="AB15" s="173">
        <v>1049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32977350</v>
      </c>
      <c r="AH15" s="58">
        <f t="shared" si="9"/>
        <v>528</v>
      </c>
      <c r="AI15" s="59">
        <f t="shared" si="8"/>
        <v>147.73363178511471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0.4</v>
      </c>
      <c r="AP15" s="173">
        <v>7277488</v>
      </c>
      <c r="AQ15" s="173">
        <f t="shared" si="1"/>
        <v>528</v>
      </c>
      <c r="AR15" s="61"/>
      <c r="AS15" s="62" t="s">
        <v>113</v>
      </c>
      <c r="AV15" s="44" t="s">
        <v>98</v>
      </c>
      <c r="AW15" s="44" t="s">
        <v>99</v>
      </c>
      <c r="AY15" s="108" t="s">
        <v>159</v>
      </c>
    </row>
    <row r="16" spans="2:51" x14ac:dyDescent="0.25">
      <c r="B16" s="45">
        <v>2.2083333333333299</v>
      </c>
      <c r="C16" s="45">
        <v>0.25</v>
      </c>
      <c r="D16" s="46">
        <v>26</v>
      </c>
      <c r="E16" s="47">
        <f t="shared" si="2"/>
        <v>18.30985915492958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97</v>
      </c>
      <c r="P16" s="52">
        <v>98</v>
      </c>
      <c r="Q16" s="52">
        <v>16805093</v>
      </c>
      <c r="R16" s="53">
        <f t="shared" si="5"/>
        <v>3967</v>
      </c>
      <c r="S16" s="54">
        <f t="shared" si="6"/>
        <v>95.207999999999998</v>
      </c>
      <c r="T16" s="54">
        <f t="shared" si="7"/>
        <v>3.9670000000000001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944</v>
      </c>
      <c r="AA16" s="173">
        <v>0</v>
      </c>
      <c r="AB16" s="173">
        <v>1008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32977862</v>
      </c>
      <c r="AH16" s="58">
        <f t="shared" si="9"/>
        <v>512</v>
      </c>
      <c r="AI16" s="59">
        <f t="shared" si="8"/>
        <v>129.06478447189312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7277488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17</v>
      </c>
      <c r="E17" s="47">
        <f t="shared" si="2"/>
        <v>11.971830985915494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136</v>
      </c>
      <c r="P17" s="52">
        <v>139</v>
      </c>
      <c r="Q17" s="52">
        <v>16810279</v>
      </c>
      <c r="R17" s="53">
        <f t="shared" si="5"/>
        <v>5186</v>
      </c>
      <c r="S17" s="54">
        <f t="shared" si="6"/>
        <v>124.464</v>
      </c>
      <c r="T17" s="54">
        <f t="shared" si="7"/>
        <v>5.1859999999999999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1029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32978900</v>
      </c>
      <c r="AH17" s="58">
        <f t="shared" si="9"/>
        <v>1038</v>
      </c>
      <c r="AI17" s="59">
        <f t="shared" si="8"/>
        <v>200.15426147319707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173">
        <v>7277488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10</v>
      </c>
      <c r="E18" s="47">
        <f t="shared" si="2"/>
        <v>7.042253521126761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145</v>
      </c>
      <c r="P18" s="52">
        <v>149</v>
      </c>
      <c r="Q18" s="52">
        <v>16816082</v>
      </c>
      <c r="R18" s="53">
        <f t="shared" si="5"/>
        <v>5803</v>
      </c>
      <c r="S18" s="54">
        <f t="shared" si="6"/>
        <v>139.27199999999999</v>
      </c>
      <c r="T18" s="54">
        <f t="shared" si="7"/>
        <v>5.8029999999999999</v>
      </c>
      <c r="U18" s="55">
        <v>9.5</v>
      </c>
      <c r="V18" s="55">
        <f t="shared" si="0"/>
        <v>9.5</v>
      </c>
      <c r="W18" s="174" t="s">
        <v>146</v>
      </c>
      <c r="X18" s="173">
        <v>0</v>
      </c>
      <c r="Y18" s="173">
        <v>0</v>
      </c>
      <c r="Z18" s="173">
        <v>1196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32980126</v>
      </c>
      <c r="AH18" s="58">
        <f t="shared" si="9"/>
        <v>1226</v>
      </c>
      <c r="AI18" s="59">
        <f t="shared" si="8"/>
        <v>211.27003274168533</v>
      </c>
      <c r="AJ18" s="170">
        <v>0</v>
      </c>
      <c r="AK18" s="170">
        <v>0</v>
      </c>
      <c r="AL18" s="170">
        <v>1</v>
      </c>
      <c r="AM18" s="170">
        <v>1</v>
      </c>
      <c r="AN18" s="170">
        <v>1</v>
      </c>
      <c r="AO18" s="170">
        <v>0</v>
      </c>
      <c r="AP18" s="173">
        <v>7277488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8</v>
      </c>
      <c r="E19" s="47">
        <f t="shared" si="2"/>
        <v>5.6338028169014089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138</v>
      </c>
      <c r="P19" s="52">
        <v>143</v>
      </c>
      <c r="Q19" s="52">
        <v>16822208</v>
      </c>
      <c r="R19" s="53">
        <f t="shared" si="5"/>
        <v>6126</v>
      </c>
      <c r="S19" s="54">
        <f t="shared" si="6"/>
        <v>147.024</v>
      </c>
      <c r="T19" s="54">
        <f t="shared" si="7"/>
        <v>6.1260000000000003</v>
      </c>
      <c r="U19" s="55">
        <v>9.1</v>
      </c>
      <c r="V19" s="55">
        <f t="shared" si="0"/>
        <v>9.1</v>
      </c>
      <c r="W19" s="174" t="s">
        <v>147</v>
      </c>
      <c r="X19" s="173">
        <v>0</v>
      </c>
      <c r="Y19" s="173">
        <v>1034</v>
      </c>
      <c r="Z19" s="173">
        <v>1196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32981492</v>
      </c>
      <c r="AH19" s="58">
        <f t="shared" si="9"/>
        <v>1366</v>
      </c>
      <c r="AI19" s="59">
        <f t="shared" si="8"/>
        <v>222.98400261181845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7277488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8</v>
      </c>
      <c r="E20" s="47">
        <f t="shared" si="2"/>
        <v>5.6338028169014089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135</v>
      </c>
      <c r="P20" s="52">
        <v>140</v>
      </c>
      <c r="Q20" s="52">
        <v>16828311</v>
      </c>
      <c r="R20" s="53">
        <f t="shared" si="5"/>
        <v>6103</v>
      </c>
      <c r="S20" s="54">
        <f t="shared" si="6"/>
        <v>146.47200000000001</v>
      </c>
      <c r="T20" s="54">
        <f t="shared" si="7"/>
        <v>6.1029999999999998</v>
      </c>
      <c r="U20" s="55">
        <v>8.6</v>
      </c>
      <c r="V20" s="55">
        <f t="shared" si="0"/>
        <v>8.6</v>
      </c>
      <c r="W20" s="174" t="s">
        <v>147</v>
      </c>
      <c r="X20" s="173">
        <v>0</v>
      </c>
      <c r="Y20" s="173">
        <v>1054</v>
      </c>
      <c r="Z20" s="173">
        <v>1196</v>
      </c>
      <c r="AA20" s="173">
        <v>1185</v>
      </c>
      <c r="AB20" s="173">
        <v>1199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32982858</v>
      </c>
      <c r="AH20" s="58">
        <f t="shared" si="9"/>
        <v>1366</v>
      </c>
      <c r="AI20" s="59">
        <f t="shared" si="8"/>
        <v>223.82434868097658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7277488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8</v>
      </c>
      <c r="E21" s="47">
        <f t="shared" si="2"/>
        <v>5.6338028169014089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138</v>
      </c>
      <c r="P21" s="52">
        <v>145</v>
      </c>
      <c r="Q21" s="52">
        <v>16834465</v>
      </c>
      <c r="R21" s="53">
        <f>Q21-Q20</f>
        <v>6154</v>
      </c>
      <c r="S21" s="54">
        <f t="shared" si="6"/>
        <v>147.696</v>
      </c>
      <c r="T21" s="54">
        <f t="shared" si="7"/>
        <v>6.1539999999999999</v>
      </c>
      <c r="U21" s="55">
        <v>8.1</v>
      </c>
      <c r="V21" s="55">
        <f t="shared" si="0"/>
        <v>8.1</v>
      </c>
      <c r="W21" s="174" t="s">
        <v>147</v>
      </c>
      <c r="X21" s="173">
        <v>0</v>
      </c>
      <c r="Y21" s="173">
        <v>1059</v>
      </c>
      <c r="Z21" s="173">
        <v>1196</v>
      </c>
      <c r="AA21" s="173">
        <v>1185</v>
      </c>
      <c r="AB21" s="173">
        <v>1199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32984234</v>
      </c>
      <c r="AH21" s="58">
        <f t="shared" si="9"/>
        <v>1376</v>
      </c>
      <c r="AI21" s="59">
        <f t="shared" si="8"/>
        <v>223.59441013974651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7277488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8</v>
      </c>
      <c r="E22" s="47">
        <f t="shared" si="2"/>
        <v>5.6338028169014089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133</v>
      </c>
      <c r="P22" s="52">
        <v>141</v>
      </c>
      <c r="Q22" s="52">
        <v>16840539</v>
      </c>
      <c r="R22" s="53">
        <f t="shared" si="5"/>
        <v>6074</v>
      </c>
      <c r="S22" s="54">
        <f t="shared" si="6"/>
        <v>145.77600000000001</v>
      </c>
      <c r="T22" s="54">
        <f t="shared" si="7"/>
        <v>6.0739999999999998</v>
      </c>
      <c r="U22" s="55">
        <v>7.3</v>
      </c>
      <c r="V22" s="55">
        <f t="shared" si="0"/>
        <v>7.3</v>
      </c>
      <c r="W22" s="174" t="s">
        <v>147</v>
      </c>
      <c r="X22" s="173">
        <v>0</v>
      </c>
      <c r="Y22" s="173">
        <v>1071</v>
      </c>
      <c r="Z22" s="173">
        <v>1196</v>
      </c>
      <c r="AA22" s="173">
        <v>1185</v>
      </c>
      <c r="AB22" s="173">
        <v>1199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32985622</v>
      </c>
      <c r="AH22" s="58">
        <f t="shared" si="9"/>
        <v>1388</v>
      </c>
      <c r="AI22" s="59">
        <f t="shared" si="8"/>
        <v>228.51498189002305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7277488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53" t="s">
        <v>136</v>
      </c>
      <c r="B23" s="45">
        <v>2.5</v>
      </c>
      <c r="C23" s="45">
        <v>0.54166666666666696</v>
      </c>
      <c r="D23" s="46">
        <v>6</v>
      </c>
      <c r="E23" s="47">
        <f t="shared" si="2"/>
        <v>4.2253521126760569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133</v>
      </c>
      <c r="P23" s="52">
        <v>141</v>
      </c>
      <c r="Q23" s="52">
        <v>16846446</v>
      </c>
      <c r="R23" s="53">
        <f t="shared" si="5"/>
        <v>5907</v>
      </c>
      <c r="S23" s="54">
        <f t="shared" si="6"/>
        <v>141.768</v>
      </c>
      <c r="T23" s="54">
        <f t="shared" si="7"/>
        <v>5.907</v>
      </c>
      <c r="U23" s="55">
        <v>6.9</v>
      </c>
      <c r="V23" s="55">
        <f t="shared" si="0"/>
        <v>6.9</v>
      </c>
      <c r="W23" s="174" t="s">
        <v>147</v>
      </c>
      <c r="X23" s="173">
        <v>0</v>
      </c>
      <c r="Y23" s="173">
        <v>1043</v>
      </c>
      <c r="Z23" s="173">
        <v>1196</v>
      </c>
      <c r="AA23" s="173">
        <v>1185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32986970</v>
      </c>
      <c r="AH23" s="58">
        <f t="shared" si="9"/>
        <v>1348</v>
      </c>
      <c r="AI23" s="59">
        <f t="shared" si="8"/>
        <v>228.2038259691891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7277488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6</v>
      </c>
      <c r="E24" s="47">
        <f t="shared" si="2"/>
        <v>4.2253521126760569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135</v>
      </c>
      <c r="P24" s="52">
        <v>134</v>
      </c>
      <c r="Q24" s="52">
        <v>16852211</v>
      </c>
      <c r="R24" s="53">
        <f t="shared" si="5"/>
        <v>5765</v>
      </c>
      <c r="S24" s="54">
        <f t="shared" si="6"/>
        <v>138.36000000000001</v>
      </c>
      <c r="T24" s="54">
        <f t="shared" si="7"/>
        <v>5.7649999999999997</v>
      </c>
      <c r="U24" s="55">
        <v>6.6</v>
      </c>
      <c r="V24" s="55">
        <f t="shared" si="0"/>
        <v>6.6</v>
      </c>
      <c r="W24" s="174" t="s">
        <v>147</v>
      </c>
      <c r="X24" s="173">
        <v>0</v>
      </c>
      <c r="Y24" s="173">
        <v>998</v>
      </c>
      <c r="Z24" s="173">
        <v>1196</v>
      </c>
      <c r="AA24" s="173">
        <v>1185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32988282</v>
      </c>
      <c r="AH24" s="58">
        <f t="shared" si="9"/>
        <v>1312</v>
      </c>
      <c r="AI24" s="59">
        <f t="shared" si="8"/>
        <v>227.58022549869906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7277488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6</v>
      </c>
      <c r="E25" s="47">
        <f t="shared" si="2"/>
        <v>4.2253521126760569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138</v>
      </c>
      <c r="P25" s="52">
        <v>141</v>
      </c>
      <c r="Q25" s="52">
        <v>16857925</v>
      </c>
      <c r="R25" s="53">
        <f t="shared" si="5"/>
        <v>5714</v>
      </c>
      <c r="S25" s="54">
        <f t="shared" si="6"/>
        <v>137.136</v>
      </c>
      <c r="T25" s="54">
        <f t="shared" si="7"/>
        <v>5.7140000000000004</v>
      </c>
      <c r="U25" s="55">
        <v>6.4</v>
      </c>
      <c r="V25" s="55">
        <f t="shared" si="0"/>
        <v>6.4</v>
      </c>
      <c r="W25" s="174" t="s">
        <v>147</v>
      </c>
      <c r="X25" s="173">
        <v>0</v>
      </c>
      <c r="Y25" s="173">
        <v>990</v>
      </c>
      <c r="Z25" s="173">
        <v>1196</v>
      </c>
      <c r="AA25" s="173">
        <v>1185</v>
      </c>
      <c r="AB25" s="173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32989614</v>
      </c>
      <c r="AH25" s="58">
        <f t="shared" si="9"/>
        <v>1332</v>
      </c>
      <c r="AI25" s="59">
        <f t="shared" si="8"/>
        <v>233.11165558277912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7277488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6</v>
      </c>
      <c r="E26" s="47">
        <f t="shared" si="2"/>
        <v>4.2253521126760569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135</v>
      </c>
      <c r="P26" s="52">
        <v>133</v>
      </c>
      <c r="Q26" s="52">
        <v>16863522</v>
      </c>
      <c r="R26" s="53">
        <f t="shared" si="5"/>
        <v>5597</v>
      </c>
      <c r="S26" s="54">
        <f t="shared" si="6"/>
        <v>134.328</v>
      </c>
      <c r="T26" s="54">
        <f t="shared" si="7"/>
        <v>5.5970000000000004</v>
      </c>
      <c r="U26" s="55">
        <v>6.4</v>
      </c>
      <c r="V26" s="55">
        <f t="shared" si="0"/>
        <v>6.4</v>
      </c>
      <c r="W26" s="174" t="s">
        <v>147</v>
      </c>
      <c r="X26" s="173">
        <v>0</v>
      </c>
      <c r="Y26" s="173">
        <v>983</v>
      </c>
      <c r="Z26" s="173">
        <v>1196</v>
      </c>
      <c r="AA26" s="173">
        <v>1185</v>
      </c>
      <c r="AB26" s="173">
        <v>1197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32990926</v>
      </c>
      <c r="AH26" s="58">
        <f t="shared" si="9"/>
        <v>1312</v>
      </c>
      <c r="AI26" s="59">
        <f t="shared" si="8"/>
        <v>234.41129176344469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7277488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5</v>
      </c>
      <c r="E27" s="47">
        <f t="shared" si="2"/>
        <v>3.5211267605633805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130</v>
      </c>
      <c r="P27" s="52">
        <v>133</v>
      </c>
      <c r="Q27" s="52">
        <v>16868999</v>
      </c>
      <c r="R27" s="53">
        <f t="shared" si="5"/>
        <v>5477</v>
      </c>
      <c r="S27" s="54">
        <f t="shared" si="6"/>
        <v>131.44800000000001</v>
      </c>
      <c r="T27" s="54">
        <f t="shared" si="7"/>
        <v>5.4770000000000003</v>
      </c>
      <c r="U27" s="55">
        <v>6.2</v>
      </c>
      <c r="V27" s="55">
        <f t="shared" si="0"/>
        <v>6.2</v>
      </c>
      <c r="W27" s="174" t="s">
        <v>147</v>
      </c>
      <c r="X27" s="173">
        <v>0</v>
      </c>
      <c r="Y27" s="173">
        <v>1013</v>
      </c>
      <c r="Z27" s="173">
        <v>1196</v>
      </c>
      <c r="AA27" s="173">
        <v>1185</v>
      </c>
      <c r="AB27" s="173">
        <v>1197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32992218</v>
      </c>
      <c r="AH27" s="58">
        <f t="shared" si="9"/>
        <v>1292</v>
      </c>
      <c r="AI27" s="59">
        <f t="shared" si="8"/>
        <v>235.89556326456088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7277488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4</v>
      </c>
      <c r="E28" s="47">
        <f t="shared" si="2"/>
        <v>2.8169014084507045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133</v>
      </c>
      <c r="P28" s="52">
        <v>129</v>
      </c>
      <c r="Q28" s="52">
        <v>16874446</v>
      </c>
      <c r="R28" s="53">
        <f t="shared" si="5"/>
        <v>5447</v>
      </c>
      <c r="S28" s="54">
        <f t="shared" si="6"/>
        <v>130.72800000000001</v>
      </c>
      <c r="T28" s="54">
        <f t="shared" si="7"/>
        <v>5.4470000000000001</v>
      </c>
      <c r="U28" s="55">
        <v>6.1</v>
      </c>
      <c r="V28" s="55">
        <f t="shared" si="0"/>
        <v>6.1</v>
      </c>
      <c r="W28" s="174" t="s">
        <v>147</v>
      </c>
      <c r="X28" s="173">
        <v>0</v>
      </c>
      <c r="Y28" s="173">
        <v>983</v>
      </c>
      <c r="Z28" s="173">
        <v>1176</v>
      </c>
      <c r="AA28" s="173">
        <v>1185</v>
      </c>
      <c r="AB28" s="173">
        <v>1180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32993478</v>
      </c>
      <c r="AH28" s="58">
        <f t="shared" si="9"/>
        <v>1260</v>
      </c>
      <c r="AI28" s="59">
        <f t="shared" si="8"/>
        <v>231.31999265650816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7277488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12</v>
      </c>
      <c r="E29" s="47">
        <f t="shared" si="2"/>
        <v>8.4507042253521139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113</v>
      </c>
      <c r="P29" s="52">
        <v>134</v>
      </c>
      <c r="Q29" s="52">
        <v>16879969</v>
      </c>
      <c r="R29" s="53">
        <f t="shared" si="5"/>
        <v>5523</v>
      </c>
      <c r="S29" s="54">
        <f t="shared" si="6"/>
        <v>132.55199999999999</v>
      </c>
      <c r="T29" s="54">
        <f t="shared" si="7"/>
        <v>5.5229999999999997</v>
      </c>
      <c r="U29" s="55">
        <v>5.3</v>
      </c>
      <c r="V29" s="55">
        <f t="shared" si="0"/>
        <v>5.3</v>
      </c>
      <c r="W29" s="174" t="s">
        <v>149</v>
      </c>
      <c r="X29" s="173">
        <v>0</v>
      </c>
      <c r="Y29" s="173">
        <v>1123</v>
      </c>
      <c r="Z29" s="173">
        <v>1197</v>
      </c>
      <c r="AA29" s="173">
        <v>0</v>
      </c>
      <c r="AB29" s="173">
        <v>1199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32994610</v>
      </c>
      <c r="AH29" s="58">
        <f t="shared" si="9"/>
        <v>1132</v>
      </c>
      <c r="AI29" s="59">
        <f t="shared" si="8"/>
        <v>204.96107188122397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7277488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11</v>
      </c>
      <c r="E30" s="47">
        <f t="shared" si="2"/>
        <v>7.746478873239437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123</v>
      </c>
      <c r="P30" s="52">
        <v>128</v>
      </c>
      <c r="Q30" s="52">
        <v>16885279</v>
      </c>
      <c r="R30" s="53">
        <f t="shared" si="5"/>
        <v>5310</v>
      </c>
      <c r="S30" s="54">
        <f t="shared" si="6"/>
        <v>127.44</v>
      </c>
      <c r="T30" s="54">
        <f t="shared" si="7"/>
        <v>5.31</v>
      </c>
      <c r="U30" s="55">
        <v>4.5999999999999996</v>
      </c>
      <c r="V30" s="55">
        <f t="shared" si="0"/>
        <v>4.5999999999999996</v>
      </c>
      <c r="W30" s="174" t="s">
        <v>149</v>
      </c>
      <c r="X30" s="173">
        <v>0</v>
      </c>
      <c r="Y30" s="173">
        <v>1034</v>
      </c>
      <c r="Z30" s="173">
        <v>1196</v>
      </c>
      <c r="AA30" s="173">
        <v>0</v>
      </c>
      <c r="AB30" s="173">
        <v>1199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32995660</v>
      </c>
      <c r="AH30" s="58">
        <f t="shared" si="9"/>
        <v>1050</v>
      </c>
      <c r="AI30" s="59">
        <f t="shared" si="8"/>
        <v>197.74011299435028</v>
      </c>
      <c r="AJ30" s="170">
        <v>0</v>
      </c>
      <c r="AK30" s="170">
        <v>1</v>
      </c>
      <c r="AL30" s="170">
        <v>1</v>
      </c>
      <c r="AM30" s="170">
        <v>0</v>
      </c>
      <c r="AN30" s="170">
        <v>1</v>
      </c>
      <c r="AO30" s="170">
        <v>0</v>
      </c>
      <c r="AP30" s="173">
        <v>7277488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12</v>
      </c>
      <c r="E31" s="47">
        <f>D31/1.42</f>
        <v>8.4507042253521139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119</v>
      </c>
      <c r="P31" s="52">
        <v>120</v>
      </c>
      <c r="Q31" s="52">
        <v>16890388</v>
      </c>
      <c r="R31" s="53">
        <f t="shared" si="5"/>
        <v>5109</v>
      </c>
      <c r="S31" s="54">
        <f t="shared" si="6"/>
        <v>122.616</v>
      </c>
      <c r="T31" s="54">
        <f t="shared" si="7"/>
        <v>5.109</v>
      </c>
      <c r="U31" s="55">
        <v>4.3</v>
      </c>
      <c r="V31" s="55">
        <f t="shared" si="0"/>
        <v>4.3</v>
      </c>
      <c r="W31" s="174" t="s">
        <v>149</v>
      </c>
      <c r="X31" s="173">
        <v>0</v>
      </c>
      <c r="Y31" s="173">
        <v>985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32996670</v>
      </c>
      <c r="AH31" s="58">
        <f t="shared" si="9"/>
        <v>1010</v>
      </c>
      <c r="AI31" s="59">
        <f t="shared" si="8"/>
        <v>197.6903503621061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7277488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18</v>
      </c>
      <c r="E32" s="47">
        <f t="shared" si="2"/>
        <v>12.67605633802817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116</v>
      </c>
      <c r="P32" s="52">
        <v>115</v>
      </c>
      <c r="Q32" s="52">
        <v>16895269</v>
      </c>
      <c r="R32" s="53">
        <f>Q32-Q31</f>
        <v>4881</v>
      </c>
      <c r="S32" s="54">
        <f t="shared" si="6"/>
        <v>117.14400000000001</v>
      </c>
      <c r="T32" s="54">
        <f t="shared" si="7"/>
        <v>4.8810000000000002</v>
      </c>
      <c r="U32" s="55">
        <v>4.2</v>
      </c>
      <c r="V32" s="55">
        <f t="shared" si="0"/>
        <v>4.2</v>
      </c>
      <c r="W32" s="174" t="s">
        <v>130</v>
      </c>
      <c r="X32" s="173">
        <v>0</v>
      </c>
      <c r="Y32" s="173">
        <v>0</v>
      </c>
      <c r="Z32" s="173">
        <v>1144</v>
      </c>
      <c r="AA32" s="173">
        <v>0</v>
      </c>
      <c r="AB32" s="173">
        <v>1140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32997588</v>
      </c>
      <c r="AH32" s="58">
        <f t="shared" si="9"/>
        <v>918</v>
      </c>
      <c r="AI32" s="59">
        <f t="shared" si="8"/>
        <v>188.07621389059619</v>
      </c>
      <c r="AJ32" s="170">
        <v>0</v>
      </c>
      <c r="AK32" s="170">
        <v>0</v>
      </c>
      <c r="AL32" s="170">
        <v>1</v>
      </c>
      <c r="AM32" s="170">
        <v>0</v>
      </c>
      <c r="AN32" s="170">
        <v>1</v>
      </c>
      <c r="AO32" s="170">
        <v>0</v>
      </c>
      <c r="AP32" s="173">
        <v>7277488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10</v>
      </c>
      <c r="E33" s="47">
        <f t="shared" si="2"/>
        <v>7.042253521126761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116</v>
      </c>
      <c r="P33" s="52">
        <v>99</v>
      </c>
      <c r="Q33" s="52">
        <v>16899669</v>
      </c>
      <c r="R33" s="53">
        <f t="shared" si="5"/>
        <v>4400</v>
      </c>
      <c r="S33" s="54">
        <f t="shared" si="6"/>
        <v>105.6</v>
      </c>
      <c r="T33" s="54">
        <f t="shared" si="7"/>
        <v>4.4000000000000004</v>
      </c>
      <c r="U33" s="55">
        <v>5</v>
      </c>
      <c r="V33" s="55">
        <f t="shared" si="0"/>
        <v>5</v>
      </c>
      <c r="W33" s="174" t="s">
        <v>130</v>
      </c>
      <c r="X33" s="173">
        <v>0</v>
      </c>
      <c r="Y33" s="173">
        <v>0</v>
      </c>
      <c r="Z33" s="173">
        <v>1046</v>
      </c>
      <c r="AA33" s="173">
        <v>0</v>
      </c>
      <c r="AB33" s="173">
        <v>1109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32998330</v>
      </c>
      <c r="AH33" s="58">
        <f t="shared" si="9"/>
        <v>742</v>
      </c>
      <c r="AI33" s="59">
        <f t="shared" si="8"/>
        <v>168.63636363636363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0.3</v>
      </c>
      <c r="AP33" s="173">
        <v>7278166</v>
      </c>
      <c r="AQ33" s="173">
        <f t="shared" si="1"/>
        <v>678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11</v>
      </c>
      <c r="E34" s="47">
        <f t="shared" si="2"/>
        <v>7.746478873239437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115</v>
      </c>
      <c r="P34" s="52">
        <v>97</v>
      </c>
      <c r="Q34" s="52">
        <v>16904070</v>
      </c>
      <c r="R34" s="53">
        <f t="shared" si="5"/>
        <v>4401</v>
      </c>
      <c r="S34" s="54">
        <f t="shared" si="6"/>
        <v>105.624</v>
      </c>
      <c r="T34" s="54">
        <f t="shared" si="7"/>
        <v>4.4009999999999998</v>
      </c>
      <c r="U34" s="55">
        <v>5.7</v>
      </c>
      <c r="V34" s="55">
        <f t="shared" si="0"/>
        <v>5.7</v>
      </c>
      <c r="W34" s="174" t="s">
        <v>130</v>
      </c>
      <c r="X34" s="173">
        <v>0</v>
      </c>
      <c r="Y34" s="173">
        <v>0</v>
      </c>
      <c r="Z34" s="173">
        <v>1032</v>
      </c>
      <c r="AA34" s="173">
        <v>0</v>
      </c>
      <c r="AB34" s="173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32999072</v>
      </c>
      <c r="AH34" s="58">
        <f t="shared" si="9"/>
        <v>742</v>
      </c>
      <c r="AI34" s="59">
        <f t="shared" si="8"/>
        <v>168.59804589865939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0.3</v>
      </c>
      <c r="AP34" s="173">
        <v>7278810</v>
      </c>
      <c r="AQ34" s="173">
        <f t="shared" si="1"/>
        <v>644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120.91666666666667</v>
      </c>
      <c r="Q35" s="80">
        <f>Q34-Q10</f>
        <v>121969</v>
      </c>
      <c r="R35" s="81">
        <f>SUM(R11:R34)</f>
        <v>121969</v>
      </c>
      <c r="S35" s="82">
        <f>AVERAGE(S11:S34)</f>
        <v>121.96899999999999</v>
      </c>
      <c r="T35" s="82">
        <f>SUM(T11:T34)</f>
        <v>121.96899999999998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24794</v>
      </c>
      <c r="AH35" s="88">
        <f>SUM(AH11:AH34)</f>
        <v>24794</v>
      </c>
      <c r="AI35" s="89">
        <f>$AH$35/$T35</f>
        <v>203.2811616066378</v>
      </c>
      <c r="AJ35" s="86"/>
      <c r="AK35" s="90"/>
      <c r="AL35" s="90"/>
      <c r="AM35" s="90"/>
      <c r="AN35" s="91"/>
      <c r="AO35" s="92"/>
      <c r="AP35" s="93">
        <f>AP34-AP10</f>
        <v>6378</v>
      </c>
      <c r="AQ35" s="94">
        <f>SUM(AQ11:AQ34)</f>
        <v>6378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75"/>
      <c r="D39" s="175"/>
      <c r="E39" s="175"/>
      <c r="F39" s="175"/>
      <c r="G39" s="175"/>
      <c r="H39" s="17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77" t="s">
        <v>135</v>
      </c>
      <c r="C40" s="175"/>
      <c r="D40" s="175"/>
      <c r="E40" s="175"/>
      <c r="F40" s="175"/>
      <c r="G40" s="175"/>
      <c r="H40" s="17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163</v>
      </c>
      <c r="C41" s="175"/>
      <c r="D41" s="175"/>
      <c r="E41" s="175"/>
      <c r="F41" s="175"/>
      <c r="G41" s="175"/>
      <c r="H41" s="17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187</v>
      </c>
      <c r="C42" s="175"/>
      <c r="D42" s="175"/>
      <c r="E42" s="175"/>
      <c r="F42" s="175"/>
      <c r="G42" s="175"/>
      <c r="H42" s="17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53"/>
      <c r="AX42" s="153"/>
      <c r="AY42" s="153"/>
    </row>
    <row r="43" spans="2:51" x14ac:dyDescent="0.25">
      <c r="B43" s="177" t="s">
        <v>124</v>
      </c>
      <c r="C43" s="175"/>
      <c r="D43" s="175"/>
      <c r="E43" s="160"/>
      <c r="F43" s="160"/>
      <c r="G43" s="160"/>
      <c r="H43" s="17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53"/>
      <c r="AX43" s="153"/>
      <c r="AY43" s="153"/>
    </row>
    <row r="44" spans="2:51" x14ac:dyDescent="0.25">
      <c r="B44" s="169" t="s">
        <v>188</v>
      </c>
      <c r="C44" s="175"/>
      <c r="D44" s="175"/>
      <c r="E44" s="175"/>
      <c r="F44" s="175"/>
      <c r="G44" s="175"/>
      <c r="H44" s="17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53"/>
      <c r="AX44" s="153"/>
      <c r="AY44" s="153"/>
    </row>
    <row r="45" spans="2:51" x14ac:dyDescent="0.25">
      <c r="B45" s="177" t="s">
        <v>125</v>
      </c>
      <c r="C45" s="175"/>
      <c r="D45" s="175"/>
      <c r="E45" s="175"/>
      <c r="F45" s="175"/>
      <c r="G45" s="175"/>
      <c r="H45" s="17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53"/>
      <c r="AX45" s="153"/>
      <c r="AY45" s="153"/>
    </row>
    <row r="46" spans="2:51" x14ac:dyDescent="0.25">
      <c r="B46" s="176" t="s">
        <v>126</v>
      </c>
      <c r="C46" s="175"/>
      <c r="D46" s="175"/>
      <c r="E46" s="175"/>
      <c r="F46" s="175"/>
      <c r="G46" s="175"/>
      <c r="H46" s="17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23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53"/>
      <c r="AX46" s="153"/>
      <c r="AY46" s="153"/>
    </row>
    <row r="47" spans="2:51" x14ac:dyDescent="0.25">
      <c r="B47" s="176" t="s">
        <v>137</v>
      </c>
      <c r="C47" s="175"/>
      <c r="D47" s="175"/>
      <c r="E47" s="175"/>
      <c r="F47" s="175"/>
      <c r="G47" s="175"/>
      <c r="H47" s="17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53"/>
      <c r="AX47" s="153"/>
      <c r="AY47" s="153"/>
    </row>
    <row r="48" spans="2:51" x14ac:dyDescent="0.25">
      <c r="B48" s="177" t="s">
        <v>189</v>
      </c>
      <c r="C48" s="175"/>
      <c r="D48" s="175"/>
      <c r="E48" s="175"/>
      <c r="F48" s="175"/>
      <c r="G48" s="175"/>
      <c r="H48" s="17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53"/>
      <c r="AX48" s="153"/>
      <c r="AY48" s="153"/>
    </row>
    <row r="49" spans="2:51" x14ac:dyDescent="0.25">
      <c r="B49" s="177" t="s">
        <v>132</v>
      </c>
      <c r="C49" s="175"/>
      <c r="D49" s="175"/>
      <c r="E49" s="175"/>
      <c r="F49" s="175"/>
      <c r="G49" s="175"/>
      <c r="H49" s="17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53"/>
      <c r="AX49" s="153"/>
      <c r="AY49" s="153"/>
    </row>
    <row r="50" spans="2:51" s="183" customFormat="1" x14ac:dyDescent="0.25">
      <c r="B50" s="189" t="s">
        <v>190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T50" s="109"/>
      <c r="AU50" s="109"/>
      <c r="AV50" s="112"/>
    </row>
    <row r="51" spans="2:51" x14ac:dyDescent="0.25">
      <c r="B51" s="188" t="s">
        <v>133</v>
      </c>
      <c r="C51" s="175"/>
      <c r="D51" s="175"/>
      <c r="E51" s="175"/>
      <c r="F51" s="175"/>
      <c r="G51" s="175"/>
      <c r="H51" s="17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53"/>
      <c r="AX51" s="153"/>
      <c r="AY51" s="153"/>
    </row>
    <row r="52" spans="2:51" s="183" customFormat="1" x14ac:dyDescent="0.25">
      <c r="B52" s="191" t="s">
        <v>151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T52" s="109"/>
      <c r="AU52" s="109"/>
      <c r="AV52" s="112"/>
    </row>
    <row r="53" spans="2:51" x14ac:dyDescent="0.25">
      <c r="B53" s="188" t="s">
        <v>134</v>
      </c>
      <c r="C53" s="175"/>
      <c r="D53" s="175"/>
      <c r="E53" s="175"/>
      <c r="F53" s="175"/>
      <c r="G53" s="175"/>
      <c r="H53" s="17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53"/>
      <c r="AX53" s="153"/>
      <c r="AY53" s="153"/>
    </row>
    <row r="54" spans="2:51" x14ac:dyDescent="0.25">
      <c r="B54" s="189" t="s">
        <v>162</v>
      </c>
      <c r="C54" s="190"/>
      <c r="D54" s="190"/>
      <c r="E54" s="190"/>
      <c r="F54" s="190"/>
      <c r="G54" s="190"/>
      <c r="H54" s="190"/>
      <c r="I54" s="192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53"/>
      <c r="AX54" s="153"/>
      <c r="AY54" s="153"/>
    </row>
    <row r="55" spans="2:51" x14ac:dyDescent="0.25">
      <c r="B55" s="188" t="s">
        <v>152</v>
      </c>
      <c r="C55" s="190"/>
      <c r="D55" s="190"/>
      <c r="E55" s="190"/>
      <c r="F55" s="190"/>
      <c r="G55" s="190"/>
      <c r="H55" s="190"/>
      <c r="I55" s="190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53"/>
      <c r="AX55" s="153"/>
      <c r="AY55" s="153"/>
    </row>
    <row r="56" spans="2:51" x14ac:dyDescent="0.25">
      <c r="B56" s="191" t="s">
        <v>191</v>
      </c>
      <c r="C56" s="190"/>
      <c r="D56" s="190"/>
      <c r="E56" s="190"/>
      <c r="F56" s="190"/>
      <c r="G56" s="190"/>
      <c r="H56" s="190"/>
      <c r="I56" s="190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25"/>
      <c r="U56" s="125"/>
      <c r="V56" s="12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53"/>
      <c r="AX56" s="153"/>
      <c r="AY56" s="153"/>
    </row>
    <row r="57" spans="2:51" x14ac:dyDescent="0.25">
      <c r="B57" s="185" t="s">
        <v>168</v>
      </c>
      <c r="C57" s="188"/>
      <c r="D57" s="190"/>
      <c r="E57" s="171"/>
      <c r="F57" s="190"/>
      <c r="G57" s="190"/>
      <c r="H57" s="190"/>
      <c r="I57" s="190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53"/>
      <c r="AX57" s="153"/>
      <c r="AY57" s="153"/>
    </row>
    <row r="58" spans="2:51" x14ac:dyDescent="0.25">
      <c r="B58" s="185" t="s">
        <v>128</v>
      </c>
      <c r="C58" s="184"/>
      <c r="D58" s="190"/>
      <c r="E58" s="171"/>
      <c r="F58" s="190"/>
      <c r="G58" s="190"/>
      <c r="H58" s="190"/>
      <c r="I58" s="190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53"/>
      <c r="AX58" s="153"/>
      <c r="AY58" s="153"/>
    </row>
    <row r="59" spans="2:51" x14ac:dyDescent="0.25">
      <c r="B59" s="185"/>
      <c r="C59" s="184"/>
      <c r="D59" s="190"/>
      <c r="E59" s="190"/>
      <c r="F59" s="190"/>
      <c r="G59" s="190"/>
      <c r="H59" s="190"/>
      <c r="I59" s="17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53"/>
      <c r="AX59" s="153"/>
      <c r="AY59" s="153"/>
    </row>
    <row r="60" spans="2:51" x14ac:dyDescent="0.25">
      <c r="B60" s="178"/>
      <c r="C60" s="176"/>
      <c r="D60" s="175"/>
      <c r="E60" s="171"/>
      <c r="F60" s="175"/>
      <c r="G60" s="175"/>
      <c r="H60" s="175"/>
      <c r="I60" s="17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25"/>
      <c r="U60" s="105"/>
      <c r="V60" s="105"/>
      <c r="W60" s="113"/>
      <c r="X60" s="113"/>
      <c r="Y60" s="113"/>
      <c r="Z60" s="168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53"/>
      <c r="AX60" s="153"/>
      <c r="AY60" s="153"/>
    </row>
    <row r="61" spans="2:51" x14ac:dyDescent="0.25">
      <c r="B61" s="178"/>
      <c r="C61" s="176"/>
      <c r="D61" s="175"/>
      <c r="E61" s="175"/>
      <c r="F61" s="175"/>
      <c r="G61" s="175"/>
      <c r="H61" s="175"/>
      <c r="I61" s="171"/>
      <c r="J61" s="155"/>
      <c r="K61" s="155"/>
      <c r="L61" s="155"/>
      <c r="M61" s="155"/>
      <c r="N61" s="155"/>
      <c r="O61" s="155"/>
      <c r="P61" s="155"/>
      <c r="Q61" s="155"/>
      <c r="R61" s="155"/>
      <c r="S61" s="168"/>
      <c r="T61" s="168"/>
      <c r="U61" s="168"/>
      <c r="V61" s="168"/>
      <c r="W61" s="168"/>
      <c r="X61" s="168"/>
      <c r="Y61" s="168"/>
      <c r="Z61" s="106"/>
      <c r="AA61" s="168"/>
      <c r="AB61" s="168"/>
      <c r="AC61" s="168"/>
      <c r="AD61" s="168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12"/>
      <c r="AW61" s="153"/>
      <c r="AX61" s="153"/>
      <c r="AY61" s="153"/>
    </row>
    <row r="62" spans="2:51" x14ac:dyDescent="0.25">
      <c r="B62" s="178"/>
      <c r="C62" s="166"/>
      <c r="D62" s="175"/>
      <c r="E62" s="175"/>
      <c r="F62" s="175"/>
      <c r="G62" s="175"/>
      <c r="H62" s="175"/>
      <c r="I62" s="171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06"/>
      <c r="X62" s="106"/>
      <c r="Y62" s="106"/>
      <c r="Z62" s="113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12"/>
      <c r="AW62" s="153"/>
      <c r="AX62" s="153"/>
      <c r="AY62" s="153"/>
    </row>
    <row r="63" spans="2:51" x14ac:dyDescent="0.25">
      <c r="B63" s="178"/>
      <c r="C63" s="166"/>
      <c r="D63" s="171"/>
      <c r="E63" s="175"/>
      <c r="F63" s="175"/>
      <c r="G63" s="175"/>
      <c r="H63" s="175"/>
      <c r="I63" s="175"/>
      <c r="J63" s="168"/>
      <c r="K63" s="168"/>
      <c r="L63" s="168"/>
      <c r="M63" s="168"/>
      <c r="N63" s="168"/>
      <c r="O63" s="168"/>
      <c r="P63" s="168"/>
      <c r="Q63" s="168"/>
      <c r="R63" s="168"/>
      <c r="S63" s="155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53"/>
      <c r="AX63" s="153"/>
      <c r="AY63" s="153"/>
    </row>
    <row r="64" spans="2:51" x14ac:dyDescent="0.25">
      <c r="B64" s="2"/>
      <c r="C64" s="177"/>
      <c r="D64" s="171"/>
      <c r="E64" s="175"/>
      <c r="F64" s="175"/>
      <c r="G64" s="175"/>
      <c r="H64" s="175"/>
      <c r="I64" s="17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53"/>
      <c r="AX64" s="153"/>
      <c r="AY64" s="153"/>
    </row>
    <row r="65" spans="1:51" x14ac:dyDescent="0.25">
      <c r="B65" s="2"/>
      <c r="C65" s="177"/>
      <c r="D65" s="175"/>
      <c r="E65" s="171"/>
      <c r="F65" s="175"/>
      <c r="G65" s="171"/>
      <c r="H65" s="171"/>
      <c r="I65" s="17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53"/>
      <c r="AX65" s="153"/>
      <c r="AY65" s="153"/>
    </row>
    <row r="66" spans="1:51" x14ac:dyDescent="0.25">
      <c r="B66" s="104"/>
      <c r="C66" s="176"/>
      <c r="D66" s="175"/>
      <c r="E66" s="171"/>
      <c r="F66" s="171"/>
      <c r="G66" s="171"/>
      <c r="H66" s="171"/>
      <c r="I66" s="17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53"/>
      <c r="AX66" s="153"/>
      <c r="AY66" s="153"/>
    </row>
    <row r="67" spans="1:51" x14ac:dyDescent="0.25">
      <c r="B67" s="104"/>
      <c r="C67" s="176"/>
      <c r="D67" s="175"/>
      <c r="E67" s="175"/>
      <c r="F67" s="171"/>
      <c r="G67" s="175"/>
      <c r="H67" s="175"/>
      <c r="I67" s="168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53"/>
      <c r="AX67" s="153"/>
      <c r="AY67" s="153"/>
    </row>
    <row r="68" spans="1:51" x14ac:dyDescent="0.25">
      <c r="B68" s="104"/>
      <c r="C68" s="168"/>
      <c r="D68" s="175"/>
      <c r="E68" s="175"/>
      <c r="F68" s="175"/>
      <c r="G68" s="175"/>
      <c r="H68" s="175"/>
      <c r="I68" s="168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53"/>
      <c r="AV68" s="112"/>
      <c r="AW68" s="153"/>
      <c r="AX68" s="153"/>
      <c r="AY68" s="153"/>
    </row>
    <row r="69" spans="1:51" x14ac:dyDescent="0.25">
      <c r="B69" s="104"/>
      <c r="C69" s="177"/>
      <c r="D69" s="168"/>
      <c r="E69" s="175"/>
      <c r="F69" s="175"/>
      <c r="G69" s="175"/>
      <c r="H69" s="175"/>
      <c r="I69" s="17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53"/>
      <c r="AV69" s="112"/>
      <c r="AW69" s="153"/>
      <c r="AX69" s="153"/>
      <c r="AY69" s="153"/>
    </row>
    <row r="70" spans="1:51" x14ac:dyDescent="0.25">
      <c r="A70" s="113"/>
      <c r="B70" s="168"/>
      <c r="C70" s="176"/>
      <c r="D70" s="168"/>
      <c r="E70" s="175"/>
      <c r="F70" s="175"/>
      <c r="G70" s="175"/>
      <c r="H70" s="175"/>
      <c r="I70" s="114"/>
      <c r="J70" s="114"/>
      <c r="K70" s="114"/>
      <c r="L70" s="114"/>
      <c r="M70" s="114"/>
      <c r="N70" s="114"/>
      <c r="O70" s="115"/>
      <c r="P70" s="109"/>
      <c r="R70" s="112"/>
      <c r="AS70" s="153"/>
      <c r="AT70" s="153"/>
      <c r="AU70" s="153"/>
      <c r="AV70" s="153"/>
      <c r="AW70" s="153"/>
      <c r="AX70" s="153"/>
      <c r="AY70" s="153"/>
    </row>
    <row r="71" spans="1:51" x14ac:dyDescent="0.25">
      <c r="A71" s="113"/>
      <c r="B71" s="168"/>
      <c r="C71" s="177"/>
      <c r="D71" s="175"/>
      <c r="E71" s="168"/>
      <c r="F71" s="175"/>
      <c r="G71" s="168"/>
      <c r="H71" s="168"/>
      <c r="I71" s="114"/>
      <c r="J71" s="114"/>
      <c r="K71" s="114"/>
      <c r="L71" s="114"/>
      <c r="M71" s="114"/>
      <c r="N71" s="114"/>
      <c r="O71" s="115"/>
      <c r="P71" s="109"/>
      <c r="R71" s="109"/>
      <c r="AS71" s="153"/>
      <c r="AT71" s="153"/>
      <c r="AU71" s="153"/>
      <c r="AV71" s="153"/>
      <c r="AW71" s="153"/>
      <c r="AX71" s="153"/>
      <c r="AY71" s="153"/>
    </row>
    <row r="72" spans="1:51" x14ac:dyDescent="0.25">
      <c r="A72" s="113"/>
      <c r="B72" s="104"/>
      <c r="C72" s="158"/>
      <c r="D72" s="175"/>
      <c r="E72" s="168"/>
      <c r="F72" s="168"/>
      <c r="G72" s="168"/>
      <c r="H72" s="168"/>
      <c r="I72" s="114"/>
      <c r="J72" s="114"/>
      <c r="K72" s="114"/>
      <c r="L72" s="114"/>
      <c r="M72" s="114"/>
      <c r="N72" s="114"/>
      <c r="O72" s="115"/>
      <c r="P72" s="109"/>
      <c r="R72" s="109"/>
      <c r="AS72" s="153"/>
      <c r="AT72" s="153"/>
      <c r="AU72" s="153"/>
      <c r="AV72" s="153"/>
      <c r="AW72" s="153"/>
      <c r="AX72" s="153"/>
      <c r="AY72" s="153"/>
    </row>
    <row r="73" spans="1:51" x14ac:dyDescent="0.25">
      <c r="A73" s="113"/>
      <c r="I73" s="114"/>
      <c r="J73" s="114"/>
      <c r="K73" s="114"/>
      <c r="L73" s="114"/>
      <c r="M73" s="114"/>
      <c r="N73" s="114"/>
      <c r="O73" s="115"/>
      <c r="P73" s="109"/>
      <c r="R73" s="109"/>
      <c r="AS73" s="153"/>
      <c r="AT73" s="153"/>
      <c r="AU73" s="153"/>
      <c r="AV73" s="153"/>
      <c r="AW73" s="153"/>
      <c r="AX73" s="153"/>
      <c r="AY73" s="153"/>
    </row>
    <row r="74" spans="1:51" x14ac:dyDescent="0.2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53"/>
      <c r="AT74" s="153"/>
      <c r="AU74" s="153"/>
      <c r="AV74" s="153"/>
      <c r="AW74" s="153"/>
      <c r="AX74" s="153"/>
      <c r="AY74" s="15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53"/>
      <c r="AT75" s="153"/>
      <c r="AU75" s="153"/>
      <c r="AV75" s="153"/>
      <c r="AW75" s="153"/>
      <c r="AX75" s="153"/>
      <c r="AY75" s="15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P76" s="109"/>
      <c r="R76" s="106"/>
      <c r="AS76" s="153"/>
      <c r="AT76" s="153"/>
      <c r="AU76" s="153"/>
      <c r="AV76" s="153"/>
      <c r="AW76" s="153"/>
      <c r="AX76" s="153"/>
      <c r="AY76" s="153"/>
    </row>
    <row r="77" spans="1:51" x14ac:dyDescent="0.25">
      <c r="A77" s="113"/>
      <c r="I77" s="114"/>
      <c r="J77" s="114"/>
      <c r="K77" s="114"/>
      <c r="L77" s="114"/>
      <c r="M77" s="114"/>
      <c r="N77" s="114"/>
      <c r="O77" s="115"/>
      <c r="R77" s="109"/>
      <c r="AS77" s="153"/>
      <c r="AT77" s="153"/>
      <c r="AU77" s="153"/>
      <c r="AV77" s="153"/>
      <c r="AW77" s="153"/>
      <c r="AX77" s="153"/>
      <c r="AY77" s="153"/>
    </row>
    <row r="78" spans="1:51" x14ac:dyDescent="0.25">
      <c r="O78" s="115"/>
      <c r="R78" s="109"/>
      <c r="AS78" s="153"/>
      <c r="AT78" s="153"/>
      <c r="AU78" s="153"/>
      <c r="AV78" s="153"/>
      <c r="AW78" s="153"/>
      <c r="AX78" s="153"/>
      <c r="AY78" s="153"/>
    </row>
    <row r="79" spans="1:51" x14ac:dyDescent="0.25">
      <c r="O79" s="115"/>
      <c r="R79" s="109"/>
      <c r="AS79" s="153"/>
      <c r="AT79" s="153"/>
      <c r="AU79" s="153"/>
      <c r="AV79" s="153"/>
      <c r="AW79" s="153"/>
      <c r="AX79" s="153"/>
      <c r="AY79" s="153"/>
    </row>
    <row r="80" spans="1:51" x14ac:dyDescent="0.25">
      <c r="O80" s="115"/>
      <c r="R80" s="109"/>
      <c r="AS80" s="153"/>
      <c r="AT80" s="153"/>
      <c r="AU80" s="153"/>
      <c r="AV80" s="153"/>
      <c r="AW80" s="153"/>
      <c r="AX80" s="153"/>
      <c r="AY80" s="153"/>
    </row>
    <row r="81" spans="15:51" x14ac:dyDescent="0.25">
      <c r="O81" s="115"/>
      <c r="R81" s="109"/>
      <c r="AS81" s="153"/>
      <c r="AT81" s="153"/>
      <c r="AU81" s="153"/>
      <c r="AV81" s="153"/>
      <c r="AW81" s="153"/>
      <c r="AX81" s="153"/>
      <c r="AY81" s="153"/>
    </row>
    <row r="82" spans="15:51" x14ac:dyDescent="0.25">
      <c r="O82" s="115"/>
      <c r="AS82" s="153"/>
      <c r="AT82" s="153"/>
      <c r="AU82" s="153"/>
      <c r="AV82" s="153"/>
      <c r="AW82" s="153"/>
      <c r="AX82" s="153"/>
      <c r="AY82" s="153"/>
    </row>
    <row r="83" spans="15:51" x14ac:dyDescent="0.25">
      <c r="O83" s="115"/>
      <c r="AS83" s="153"/>
      <c r="AT83" s="153"/>
      <c r="AU83" s="153"/>
      <c r="AV83" s="153"/>
      <c r="AW83" s="153"/>
      <c r="AX83" s="153"/>
      <c r="AY83" s="153"/>
    </row>
    <row r="84" spans="15:51" x14ac:dyDescent="0.25">
      <c r="O84" s="115"/>
      <c r="AS84" s="153"/>
      <c r="AT84" s="153"/>
      <c r="AU84" s="153"/>
      <c r="AV84" s="153"/>
      <c r="AW84" s="153"/>
      <c r="AX84" s="153"/>
      <c r="AY84" s="153"/>
    </row>
    <row r="85" spans="15:51" x14ac:dyDescent="0.25">
      <c r="O85" s="115"/>
      <c r="AS85" s="153"/>
      <c r="AT85" s="153"/>
      <c r="AU85" s="153"/>
      <c r="AV85" s="153"/>
      <c r="AW85" s="153"/>
      <c r="AX85" s="153"/>
      <c r="AY85" s="153"/>
    </row>
    <row r="86" spans="15:51" x14ac:dyDescent="0.25">
      <c r="O86" s="115"/>
      <c r="AS86" s="153"/>
      <c r="AT86" s="153"/>
      <c r="AU86" s="153"/>
      <c r="AV86" s="153"/>
      <c r="AW86" s="153"/>
      <c r="AX86" s="153"/>
      <c r="AY86" s="153"/>
    </row>
    <row r="87" spans="15:51" x14ac:dyDescent="0.25">
      <c r="O87" s="115"/>
      <c r="AS87" s="153"/>
      <c r="AT87" s="153"/>
      <c r="AU87" s="153"/>
      <c r="AV87" s="153"/>
      <c r="AW87" s="153"/>
      <c r="AX87" s="153"/>
      <c r="AY87" s="153"/>
    </row>
    <row r="88" spans="15:51" x14ac:dyDescent="0.25">
      <c r="O88" s="115"/>
      <c r="Q88" s="109"/>
      <c r="AS88" s="153"/>
      <c r="AT88" s="153"/>
      <c r="AU88" s="153"/>
      <c r="AV88" s="153"/>
      <c r="AW88" s="153"/>
      <c r="AX88" s="153"/>
      <c r="AY88" s="153"/>
    </row>
    <row r="89" spans="15:51" x14ac:dyDescent="0.25">
      <c r="O89" s="17"/>
      <c r="P89" s="109"/>
      <c r="Q89" s="109"/>
      <c r="AS89" s="153"/>
      <c r="AT89" s="153"/>
      <c r="AU89" s="153"/>
      <c r="AV89" s="153"/>
      <c r="AW89" s="153"/>
      <c r="AX89" s="153"/>
      <c r="AY89" s="153"/>
    </row>
    <row r="90" spans="15:51" x14ac:dyDescent="0.25">
      <c r="O90" s="17"/>
      <c r="P90" s="109"/>
      <c r="Q90" s="109"/>
      <c r="AS90" s="153"/>
      <c r="AT90" s="153"/>
      <c r="AU90" s="153"/>
      <c r="AV90" s="153"/>
      <c r="AW90" s="153"/>
      <c r="AX90" s="153"/>
      <c r="AY90" s="153"/>
    </row>
    <row r="91" spans="15:51" x14ac:dyDescent="0.25">
      <c r="O91" s="17"/>
      <c r="P91" s="109"/>
      <c r="Q91" s="109"/>
      <c r="AS91" s="153"/>
      <c r="AT91" s="153"/>
      <c r="AU91" s="153"/>
      <c r="AV91" s="153"/>
      <c r="AW91" s="153"/>
      <c r="AX91" s="153"/>
      <c r="AY91" s="153"/>
    </row>
    <row r="92" spans="15:51" x14ac:dyDescent="0.25">
      <c r="O92" s="17"/>
      <c r="P92" s="109"/>
      <c r="Q92" s="109"/>
      <c r="AS92" s="153"/>
      <c r="AT92" s="153"/>
      <c r="AU92" s="153"/>
      <c r="AV92" s="153"/>
      <c r="AW92" s="153"/>
      <c r="AX92" s="153"/>
      <c r="AY92" s="153"/>
    </row>
    <row r="93" spans="15:51" x14ac:dyDescent="0.25">
      <c r="O93" s="17"/>
      <c r="P93" s="109"/>
      <c r="Q93" s="109"/>
      <c r="AS93" s="153"/>
      <c r="AT93" s="153"/>
      <c r="AU93" s="153"/>
      <c r="AV93" s="153"/>
      <c r="AW93" s="153"/>
      <c r="AX93" s="153"/>
      <c r="AY93" s="153"/>
    </row>
    <row r="94" spans="15:51" x14ac:dyDescent="0.25">
      <c r="O94" s="17"/>
      <c r="P94" s="109"/>
      <c r="Q94" s="109"/>
      <c r="AS94" s="153"/>
      <c r="AT94" s="153"/>
      <c r="AU94" s="153"/>
      <c r="AV94" s="153"/>
      <c r="AW94" s="153"/>
      <c r="AX94" s="153"/>
      <c r="AY94" s="153"/>
    </row>
    <row r="95" spans="15:51" x14ac:dyDescent="0.25">
      <c r="O95" s="17"/>
      <c r="P95" s="109"/>
      <c r="Q95" s="109"/>
      <c r="AS95" s="153"/>
      <c r="AT95" s="153"/>
      <c r="AU95" s="153"/>
      <c r="AV95" s="153"/>
      <c r="AW95" s="153"/>
      <c r="AX95" s="153"/>
      <c r="AY95" s="153"/>
    </row>
    <row r="96" spans="15:51" x14ac:dyDescent="0.25">
      <c r="O96" s="17"/>
      <c r="P96" s="109"/>
      <c r="Q96" s="109"/>
      <c r="AS96" s="153"/>
      <c r="AT96" s="153"/>
      <c r="AU96" s="153"/>
      <c r="AV96" s="153"/>
      <c r="AW96" s="153"/>
      <c r="AX96" s="153"/>
      <c r="AY96" s="153"/>
    </row>
    <row r="97" spans="15:51" x14ac:dyDescent="0.25">
      <c r="O97" s="17"/>
      <c r="P97" s="109"/>
      <c r="Q97" s="109"/>
      <c r="AS97" s="153"/>
      <c r="AT97" s="153"/>
      <c r="AU97" s="153"/>
      <c r="AV97" s="153"/>
      <c r="AW97" s="153"/>
      <c r="AX97" s="153"/>
      <c r="AY97" s="153"/>
    </row>
    <row r="98" spans="15:51" x14ac:dyDescent="0.25">
      <c r="O98" s="17"/>
      <c r="P98" s="109"/>
      <c r="Q98" s="109"/>
      <c r="R98" s="109"/>
      <c r="S98" s="109"/>
      <c r="AS98" s="153"/>
      <c r="AT98" s="153"/>
      <c r="AU98" s="153"/>
      <c r="AV98" s="153"/>
      <c r="AW98" s="153"/>
      <c r="AX98" s="153"/>
      <c r="AY98" s="153"/>
    </row>
    <row r="99" spans="15:51" x14ac:dyDescent="0.25">
      <c r="O99" s="17"/>
      <c r="P99" s="109"/>
      <c r="Q99" s="109"/>
      <c r="R99" s="109"/>
      <c r="S99" s="109"/>
      <c r="T99" s="109"/>
      <c r="AS99" s="153"/>
      <c r="AT99" s="153"/>
      <c r="AU99" s="153"/>
      <c r="AV99" s="153"/>
      <c r="AW99" s="153"/>
      <c r="AX99" s="153"/>
      <c r="AY99" s="153"/>
    </row>
    <row r="100" spans="15:51" x14ac:dyDescent="0.25">
      <c r="O100" s="17"/>
      <c r="P100" s="109"/>
      <c r="Q100" s="109"/>
      <c r="R100" s="109"/>
      <c r="S100" s="109"/>
      <c r="T100" s="109"/>
      <c r="AS100" s="153"/>
      <c r="AT100" s="153"/>
      <c r="AU100" s="153"/>
      <c r="AV100" s="153"/>
      <c r="AW100" s="153"/>
      <c r="AX100" s="153"/>
      <c r="AY100" s="153"/>
    </row>
    <row r="101" spans="15:51" x14ac:dyDescent="0.25">
      <c r="O101" s="17"/>
      <c r="P101" s="109"/>
      <c r="T101" s="109"/>
      <c r="AS101" s="153"/>
      <c r="AT101" s="153"/>
      <c r="AU101" s="153"/>
      <c r="AV101" s="153"/>
      <c r="AW101" s="153"/>
      <c r="AX101" s="153"/>
      <c r="AY101" s="153"/>
    </row>
    <row r="102" spans="15:51" x14ac:dyDescent="0.25">
      <c r="O102" s="109"/>
      <c r="Q102" s="109"/>
      <c r="R102" s="109"/>
      <c r="S102" s="109"/>
      <c r="AS102" s="153"/>
      <c r="AT102" s="153"/>
      <c r="AU102" s="153"/>
      <c r="AV102" s="153"/>
      <c r="AW102" s="153"/>
      <c r="AX102" s="153"/>
      <c r="AY102" s="153"/>
    </row>
    <row r="103" spans="15:51" x14ac:dyDescent="0.25">
      <c r="O103" s="17"/>
      <c r="P103" s="109"/>
      <c r="Q103" s="109"/>
      <c r="R103" s="109"/>
      <c r="S103" s="109"/>
      <c r="T103" s="109"/>
      <c r="AS103" s="153"/>
      <c r="AT103" s="153"/>
      <c r="AU103" s="153"/>
      <c r="AV103" s="153"/>
      <c r="AW103" s="153"/>
      <c r="AX103" s="153"/>
      <c r="AY103" s="153"/>
    </row>
    <row r="104" spans="15:51" x14ac:dyDescent="0.25">
      <c r="O104" s="17"/>
      <c r="P104" s="109"/>
      <c r="Q104" s="109"/>
      <c r="R104" s="109"/>
      <c r="S104" s="109"/>
      <c r="T104" s="109"/>
      <c r="U104" s="109"/>
      <c r="AS104" s="153"/>
      <c r="AT104" s="153"/>
      <c r="AU104" s="153"/>
      <c r="AV104" s="153"/>
      <c r="AW104" s="153"/>
      <c r="AX104" s="153"/>
      <c r="AY104" s="153"/>
    </row>
    <row r="105" spans="15:51" x14ac:dyDescent="0.25">
      <c r="O105" s="17"/>
      <c r="P105" s="109"/>
      <c r="T105" s="109"/>
      <c r="U105" s="109"/>
      <c r="AS105" s="153"/>
      <c r="AT105" s="153"/>
      <c r="AU105" s="153"/>
      <c r="AV105" s="153"/>
      <c r="AW105" s="153"/>
      <c r="AX105" s="153"/>
      <c r="AY105" s="153"/>
    </row>
    <row r="117" spans="45:51" x14ac:dyDescent="0.25">
      <c r="AS117" s="153"/>
      <c r="AT117" s="153"/>
      <c r="AU117" s="153"/>
      <c r="AV117" s="153"/>
      <c r="AW117" s="153"/>
      <c r="AX117" s="153"/>
      <c r="AY117" s="153"/>
    </row>
  </sheetData>
  <protectedRanges>
    <protectedRange sqref="N61:R61 B72 S63:T69 B64:B69 S57:T60 N64:R69 T43 T55:T56" name="Range2_12_5_1_1"/>
    <protectedRange sqref="N10 L10 L6 D6 D8 AD8 AF8 O8:U8 AJ8:AR8 AF10 AR11:AR34 L24:N31 E23:E34 G23:G34 N12:N23 N32:N34 N11:AG11 E11:G22 O12:AG34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Q10" name="Range1_17_1_1_1"/>
    <protectedRange sqref="AG10" name="Range1_18_1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0:B71 J62:R63 D69:D70 I67:I68 Z60:Z61 S61:Y62 AA61:AU62 E71:E72 G71:H72 F72" name="Range2_2_1_10_1_1_1_2"/>
    <protectedRange sqref="C68" name="Range2_2_1_10_2_1_1_1"/>
    <protectedRange sqref="N57:R60 G67:H67 D65 F68 E67" name="Range2_12_1_6_1_1"/>
    <protectedRange sqref="D60:D61 I63:I65 I59:M60 G68:H69 G61:H63 E68:E69 F69:F70 F62:F64 E61:E63 J57:M58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0:F61 E60 G60:H60" name="Range2_2_12_1_1_1_1_1"/>
    <protectedRange sqref="C60" name="Range2_1_4_2_1_1_1"/>
    <protectedRange sqref="C62:C63" name="Range2_5_1_1_1"/>
    <protectedRange sqref="E65:E66 F66:F67 G65:H66 I61: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5:S56" name="Range2_12_2_1_1_1_2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J55:M55" name="Range2_2_12_1_4_3_1_1_1_3_3_1_1_3_1_1_1_1_1_1"/>
    <protectedRange sqref="T51:T54" name="Range2_12_5_1_1_3"/>
    <protectedRange sqref="T49:T50" name="Range2_12_5_1_1_2_2"/>
    <protectedRange sqref="S49:S53" name="Range2_12_4_1_1_1_4_2_2_2"/>
    <protectedRange sqref="Q49:R53" name="Range2_12_1_6_1_1_1_2_3_2_1_1_3"/>
    <protectedRange sqref="N49:P53" name="Range2_12_1_2_3_1_1_1_2_3_2_1_1_3"/>
    <protectedRange sqref="K49:M53" name="Range2_2_12_1_4_3_1_1_1_3_3_2_1_1_3"/>
    <protectedRange sqref="J49:J53" name="Range2_2_12_1_4_3_1_1_1_3_2_1_2_2"/>
    <protectedRange sqref="S54" name="Range2_12_2_1_1_1_2_1_1_1"/>
    <protectedRange sqref="G51:H53" name="Range2_2_12_1_3_1_2_1_1_1_2_1_1_1_1_1_1_2_1_1"/>
    <protectedRange sqref="D51:E53" name="Range2_2_12_1_3_1_2_1_1_1_2_1_1_1_1_3_1_1_1_1"/>
    <protectedRange sqref="F51:F53" name="Range2_2_12_1_3_1_2_1_1_1_3_1_1_1_1_1_3_1_1_1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I51:I53" name="Range2_2_12_1_4_3_1_1_1_2_1_2_1_1_3_1_1_1_1_1_1"/>
    <protectedRange sqref="T48" name="Range2_12_5_1_1_2_1_1"/>
    <protectedRange sqref="T44:T45" name="Range2_12_5_1_1_3_1_1_1_1_1"/>
    <protectedRange sqref="S44:S45" name="Range2_12_5_1_1_2_3_1_1_1_1_1_1_1"/>
    <protectedRange sqref="Q44:R45" name="Range2_12_1_6_1_1_1_1_2_1_1_1_1_1_1"/>
    <protectedRange sqref="N44:P45" name="Range2_12_1_2_3_1_1_1_1_2_1_1_1_1_1_1"/>
    <protectedRange sqref="I44:M45" name="Range2_2_12_1_4_3_1_1_1_1_2_1_1_1_1_1_1"/>
    <protectedRange sqref="E44:H45 E49:H50 E54:H54" name="Range2_2_12_1_3_1_2_1_1_1_1_2_1_1_1_1_1_1"/>
    <protectedRange sqref="D44:D45 D49:D50 D54" name="Range2_2_12_1_3_1_2_1_1_1_2_1_2_3_1_1_1_1"/>
    <protectedRange sqref="T46" name="Range2_12_5_1_1_2_1_1_1_1_1_1_1"/>
    <protectedRange sqref="S46" name="Range2_12_4_1_1_1_4_2_1_1_1_1_1_1"/>
    <protectedRange sqref="Q46:R46" name="Range2_12_1_6_1_1_1_2_3_2_1_1_1_1_1_1"/>
    <protectedRange sqref="N46:P46" name="Range2_12_1_2_3_1_1_1_2_3_2_1_1_1_1_1_1"/>
    <protectedRange sqref="J46:M46" name="Range2_2_12_1_4_3_1_1_1_3_3_2_1_1_1_1_1_1"/>
    <protectedRange sqref="I46" name="Range2_2_12_1_4_3_1_1_1_2_1_2_2_1_1_1_1_1"/>
    <protectedRange sqref="G46:H46 D46:E46" name="Range2_2_12_1_3_1_2_1_1_1_2_1_3_2_1_1_1_1_1"/>
    <protectedRange sqref="F46" name="Range2_2_12_1_3_1_2_1_1_1_1_1_2_2_1_1_1_1_1"/>
    <protectedRange sqref="T47" name="Range2_12_5_1_1_6_1_1_1_1_1_1_1"/>
    <protectedRange sqref="S47" name="Range2_12_5_1_1_5_3_1_1_1_1_1_1_1"/>
    <protectedRange sqref="Q47:R47" name="Range2_12_1_6_1_1_1_2_3_2_1_1_2_1_1_1_1_1"/>
    <protectedRange sqref="N47:P47" name="Range2_12_1_2_3_1_1_1_2_3_2_1_1_2_1_1_1_1_1"/>
    <protectedRange sqref="J47:M47" name="Range2_2_12_1_4_3_1_1_1_3_3_2_1_1_2_1_1_1_1_1"/>
    <protectedRange sqref="I47" name="Range2_2_12_1_4_3_1_1_1_2_1_2_2_1_2_1_1_1_1_1"/>
    <protectedRange sqref="G47:H47 D47:E47" name="Range2_2_12_1_3_1_2_1_1_1_2_1_3_2_1_2_1_1_1_1_1"/>
    <protectedRange sqref="F47" name="Range2_2_12_1_3_1_2_1_1_1_1_1_2_2_1_2_1_1_1_1_1"/>
    <protectedRange sqref="B44:B46 B50 B54" name="Range2_12_5_1_1_1_2_2_1_1_1_1_1_1_1_1"/>
    <protectedRange sqref="B47" name="Range2_12_5_1_1_1_3_1_1_1_1_1_1_1_1_1"/>
    <protectedRange sqref="S48" name="Range2_12_4_1_1_1_4_2_2_1_1"/>
    <protectedRange sqref="Q48:R48" name="Range2_12_1_6_1_1_1_2_3_2_1_1_1_1"/>
    <protectedRange sqref="N48:P48" name="Range2_12_1_2_3_1_1_1_2_3_2_1_1_1_1"/>
    <protectedRange sqref="K48:M48" name="Range2_2_12_1_4_3_1_1_1_3_3_2_1_1_1_1"/>
    <protectedRange sqref="J48" name="Range2_2_12_1_4_3_1_1_1_3_2_1_2_1_1"/>
    <protectedRange sqref="D48:E48" name="Range2_2_12_1_3_1_2_1_1_1_2_1_2_3_2_1_1"/>
    <protectedRange sqref="I48" name="Range2_2_12_1_4_2_1_1_1_4_1_2_1_1_1_2_1_1"/>
    <protectedRange sqref="F48:H48" name="Range2_2_12_1_3_1_1_1_1_1_4_1_2_1_2_1_2_1_1"/>
    <protectedRange sqref="I49:I50" name="Range2_2_12_1_4_2_1_1_1_4_1_2_1_1_1_2_2_1"/>
    <protectedRange sqref="B61:B63" name="Range2_12_5_1_1_2"/>
    <protectedRange sqref="B60" name="Range2_12_5_1_1_2_1_4_1_1_1_2_1_1_1_1_1_1_1"/>
    <protectedRange sqref="I55:I58" name="Range2_2_12_1_7_1_1_2"/>
    <protectedRange sqref="F59:H59" name="Range2_2_12_1_1_1_1_1_1"/>
    <protectedRange sqref="G58:H58" name="Range2_2_12_1_3_1_2_1_1_1_2_1_1_1_1_1_1_2_1_1_1_1_1"/>
    <protectedRange sqref="I54" name="Range2_2_12_1_4_3_1_1_1_3_3_1_1_3_1_1_1_1_1_1_2"/>
    <protectedRange sqref="F58 G57:H57" name="Range2_2_12_1_3_3_1_1_1_2_1_1_1_1_1_1_1_1_1_1_1_1"/>
    <protectedRange sqref="G55:H55" name="Range2_2_12_1_3_1_2_1_1_1_2_1_1_1_1_1_1_2_1_1_1"/>
    <protectedRange sqref="D55:E55" name="Range2_2_12_1_3_1_2_1_1_1_2_1_1_1_1_3_1_1_1_1_1"/>
    <protectedRange sqref="F57 F55" name="Range2_2_12_1_3_1_2_1_1_1_3_1_1_1_1_1_3_1_1_1_1_1"/>
    <protectedRange sqref="F56:H56" name="Range2_2_12_1_3_1_2_1_1_1_1_2_1_1_1_1_1_1_1"/>
    <protectedRange sqref="D58:D59 E59" name="Range2_2_12_1_7_1_1_2_1"/>
    <protectedRange sqref="C59" name="Range2_1_1_2_1_1_1"/>
    <protectedRange sqref="E58" name="Range2_2_12_1_1_1_1_1_1_1"/>
    <protectedRange sqref="C58" name="Range2_1_4_2_1_1_1_1"/>
    <protectedRange sqref="D57:E57" name="Range2_2_12_1_3_1_2_1_1_1_3_1_1_1_1_1_1_1_2_1_1_1"/>
    <protectedRange sqref="D56:E56" name="Range2_2_12_1_3_1_2_1_1_1_2_1_1_1_1_3_1_1_1_1_1_1"/>
    <protectedRange sqref="B58:B59" name="Range2_12_5_1_1_2_1"/>
    <protectedRange sqref="B57" name="Range2_12_5_1_1_2_1_4_1_1_1_2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70" priority="9" operator="containsText" text="N/A">
      <formula>NOT(ISERROR(SEARCH("N/A",X11)))</formula>
    </cfRule>
    <cfRule type="cellIs" dxfId="669" priority="27" operator="equal">
      <formula>0</formula>
    </cfRule>
  </conditionalFormatting>
  <conditionalFormatting sqref="X11:AE34">
    <cfRule type="cellIs" dxfId="668" priority="26" operator="greaterThanOrEqual">
      <formula>1185</formula>
    </cfRule>
  </conditionalFormatting>
  <conditionalFormatting sqref="X11:AE34">
    <cfRule type="cellIs" dxfId="667" priority="25" operator="between">
      <formula>0.1</formula>
      <formula>1184</formula>
    </cfRule>
  </conditionalFormatting>
  <conditionalFormatting sqref="X8 AJ11:AO11 AJ15:AL15 AJ12:AN14 AM15:AN31 AK17:AK32 AO12:AO32 AJ16:AJ34 AL16:AL34 AL32:AN34">
    <cfRule type="cellIs" dxfId="666" priority="24" operator="equal">
      <formula>0</formula>
    </cfRule>
  </conditionalFormatting>
  <conditionalFormatting sqref="X8 AJ11:AO11 AJ15:AL15 AJ12:AN14 AM15:AN31 AK17:AK32 AO12:AO32 AJ16:AJ34 AL16:AL34 AL32:AN34">
    <cfRule type="cellIs" dxfId="665" priority="23" operator="greaterThan">
      <formula>1179</formula>
    </cfRule>
  </conditionalFormatting>
  <conditionalFormatting sqref="X8 AJ11:AO11 AJ15:AL15 AJ12:AN14 AM15:AN31 AK17:AK32 AO12:AO32 AJ16:AJ34 AL16:AL34 AL32:AN34">
    <cfRule type="cellIs" dxfId="664" priority="22" operator="greaterThan">
      <formula>99</formula>
    </cfRule>
  </conditionalFormatting>
  <conditionalFormatting sqref="X8 AJ11:AO11 AJ15:AL15 AJ12:AN14 AM15:AN31 AK17:AK32 AO12:AO32 AJ16:AJ34 AL16:AL34 AL32:AN34">
    <cfRule type="cellIs" dxfId="663" priority="21" operator="greaterThan">
      <formula>0.99</formula>
    </cfRule>
  </conditionalFormatting>
  <conditionalFormatting sqref="AB8">
    <cfRule type="cellIs" dxfId="662" priority="20" operator="equal">
      <formula>0</formula>
    </cfRule>
  </conditionalFormatting>
  <conditionalFormatting sqref="AB8">
    <cfRule type="cellIs" dxfId="661" priority="19" operator="greaterThan">
      <formula>1179</formula>
    </cfRule>
  </conditionalFormatting>
  <conditionalFormatting sqref="AB8">
    <cfRule type="cellIs" dxfId="660" priority="18" operator="greaterThan">
      <formula>99</formula>
    </cfRule>
  </conditionalFormatting>
  <conditionalFormatting sqref="AB8">
    <cfRule type="cellIs" dxfId="659" priority="17" operator="greaterThan">
      <formula>0.99</formula>
    </cfRule>
  </conditionalFormatting>
  <conditionalFormatting sqref="AQ11:AQ34 AK33 AK16 AO33:AO34">
    <cfRule type="cellIs" dxfId="658" priority="16" operator="equal">
      <formula>0</formula>
    </cfRule>
  </conditionalFormatting>
  <conditionalFormatting sqref="AQ11:AQ34 AK33 AK16 AO33:AO34">
    <cfRule type="cellIs" dxfId="657" priority="15" operator="greaterThan">
      <formula>1179</formula>
    </cfRule>
  </conditionalFormatting>
  <conditionalFormatting sqref="AQ11:AQ34 AK33 AK16 AO33:AO34">
    <cfRule type="cellIs" dxfId="656" priority="14" operator="greaterThan">
      <formula>99</formula>
    </cfRule>
  </conditionalFormatting>
  <conditionalFormatting sqref="AQ11:AQ34 AK33 AK16 AO33:AO34">
    <cfRule type="cellIs" dxfId="655" priority="13" operator="greaterThan">
      <formula>0.99</formula>
    </cfRule>
  </conditionalFormatting>
  <conditionalFormatting sqref="AI11:AI34">
    <cfRule type="cellIs" dxfId="654" priority="12" operator="greaterThan">
      <formula>$AI$8</formula>
    </cfRule>
  </conditionalFormatting>
  <conditionalFormatting sqref="AH11:AH34">
    <cfRule type="cellIs" dxfId="653" priority="10" operator="greaterThan">
      <formula>$AH$8</formula>
    </cfRule>
    <cfRule type="cellIs" dxfId="652" priority="11" operator="greaterThan">
      <formula>$AH$8</formula>
    </cfRule>
  </conditionalFormatting>
  <conditionalFormatting sqref="AP11:AP34">
    <cfRule type="cellIs" dxfId="651" priority="8" operator="equal">
      <formula>0</formula>
    </cfRule>
  </conditionalFormatting>
  <conditionalFormatting sqref="AP11:AP34">
    <cfRule type="cellIs" dxfId="650" priority="7" operator="greaterThan">
      <formula>1179</formula>
    </cfRule>
  </conditionalFormatting>
  <conditionalFormatting sqref="AP11:AP34">
    <cfRule type="cellIs" dxfId="649" priority="6" operator="greaterThan">
      <formula>99</formula>
    </cfRule>
  </conditionalFormatting>
  <conditionalFormatting sqref="AP11:AP34">
    <cfRule type="cellIs" dxfId="648" priority="5" operator="greaterThan">
      <formula>0.99</formula>
    </cfRule>
  </conditionalFormatting>
  <conditionalFormatting sqref="AK34">
    <cfRule type="cellIs" dxfId="647" priority="4" operator="equal">
      <formula>0</formula>
    </cfRule>
  </conditionalFormatting>
  <conditionalFormatting sqref="AK34">
    <cfRule type="cellIs" dxfId="646" priority="3" operator="greaterThan">
      <formula>1179</formula>
    </cfRule>
  </conditionalFormatting>
  <conditionalFormatting sqref="AK34">
    <cfRule type="cellIs" dxfId="645" priority="2" operator="greaterThan">
      <formula>99</formula>
    </cfRule>
  </conditionalFormatting>
  <conditionalFormatting sqref="AK34">
    <cfRule type="cellIs" dxfId="644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7"/>
  <sheetViews>
    <sheetView showGridLines="0" topLeftCell="A52" zoomScaleNormal="100" workbookViewId="0">
      <selection activeCell="B49" sqref="B49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140625" style="183"/>
    <col min="17" max="18" width="9.140625" style="183" customWidth="1"/>
    <col min="19" max="32" width="9.140625" style="183"/>
    <col min="33" max="33" width="10.42578125" style="183" bestFit="1" customWidth="1"/>
    <col min="34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159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194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95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99" t="s">
        <v>10</v>
      </c>
      <c r="I7" s="198" t="s">
        <v>11</v>
      </c>
      <c r="J7" s="198" t="s">
        <v>12</v>
      </c>
      <c r="K7" s="198" t="s">
        <v>13</v>
      </c>
      <c r="L7" s="17"/>
      <c r="M7" s="17"/>
      <c r="N7" s="17"/>
      <c r="O7" s="19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98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98" t="s">
        <v>22</v>
      </c>
      <c r="AG7" s="198" t="s">
        <v>23</v>
      </c>
      <c r="AH7" s="198" t="s">
        <v>24</v>
      </c>
      <c r="AI7" s="198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98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41981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23270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98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96" t="s">
        <v>51</v>
      </c>
      <c r="V9" s="196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94" t="s">
        <v>55</v>
      </c>
      <c r="AG9" s="194" t="s">
        <v>56</v>
      </c>
      <c r="AH9" s="239" t="s">
        <v>57</v>
      </c>
      <c r="AI9" s="254" t="s">
        <v>58</v>
      </c>
      <c r="AJ9" s="196" t="s">
        <v>59</v>
      </c>
      <c r="AK9" s="196" t="s">
        <v>60</v>
      </c>
      <c r="AL9" s="196" t="s">
        <v>61</v>
      </c>
      <c r="AM9" s="196" t="s">
        <v>62</v>
      </c>
      <c r="AN9" s="196" t="s">
        <v>63</v>
      </c>
      <c r="AO9" s="196" t="s">
        <v>64</v>
      </c>
      <c r="AP9" s="196" t="s">
        <v>65</v>
      </c>
      <c r="AQ9" s="256" t="s">
        <v>66</v>
      </c>
      <c r="AR9" s="196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96" t="s">
        <v>72</v>
      </c>
      <c r="C10" s="196" t="s">
        <v>73</v>
      </c>
      <c r="D10" s="196" t="s">
        <v>74</v>
      </c>
      <c r="E10" s="196" t="s">
        <v>75</v>
      </c>
      <c r="F10" s="196" t="s">
        <v>74</v>
      </c>
      <c r="G10" s="196" t="s">
        <v>75</v>
      </c>
      <c r="H10" s="265"/>
      <c r="I10" s="196" t="s">
        <v>75</v>
      </c>
      <c r="J10" s="196" t="s">
        <v>75</v>
      </c>
      <c r="K10" s="196" t="s">
        <v>75</v>
      </c>
      <c r="L10" s="33" t="s">
        <v>29</v>
      </c>
      <c r="M10" s="266"/>
      <c r="N10" s="33" t="s">
        <v>29</v>
      </c>
      <c r="O10" s="257"/>
      <c r="P10" s="257"/>
      <c r="Q10" s="6">
        <v>16904070</v>
      </c>
      <c r="R10" s="247"/>
      <c r="S10" s="248"/>
      <c r="T10" s="249"/>
      <c r="U10" s="196" t="s">
        <v>75</v>
      </c>
      <c r="V10" s="196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v>32999072</v>
      </c>
      <c r="AH10" s="239"/>
      <c r="AI10" s="255"/>
      <c r="AJ10" s="196" t="s">
        <v>84</v>
      </c>
      <c r="AK10" s="196" t="s">
        <v>84</v>
      </c>
      <c r="AL10" s="196" t="s">
        <v>84</v>
      </c>
      <c r="AM10" s="196" t="s">
        <v>84</v>
      </c>
      <c r="AN10" s="196" t="s">
        <v>84</v>
      </c>
      <c r="AO10" s="196" t="s">
        <v>84</v>
      </c>
      <c r="AP10" s="5">
        <v>7278810</v>
      </c>
      <c r="AQ10" s="257"/>
      <c r="AR10" s="197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14</v>
      </c>
      <c r="E11" s="47">
        <f>D11/1.42</f>
        <v>9.8591549295774659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126</v>
      </c>
      <c r="P11" s="52">
        <v>95</v>
      </c>
      <c r="Q11" s="52">
        <v>16907749</v>
      </c>
      <c r="R11" s="53">
        <f>Q11-Q10</f>
        <v>3679</v>
      </c>
      <c r="S11" s="54">
        <f>R11*24/1000</f>
        <v>88.296000000000006</v>
      </c>
      <c r="T11" s="54">
        <f>R11/1000</f>
        <v>3.6789999999999998</v>
      </c>
      <c r="U11" s="55">
        <v>6.1</v>
      </c>
      <c r="V11" s="55">
        <f t="shared" ref="V11:V34" si="0">U11</f>
        <v>6.1</v>
      </c>
      <c r="W11" s="174" t="s">
        <v>130</v>
      </c>
      <c r="X11" s="173">
        <v>0</v>
      </c>
      <c r="Y11" s="173">
        <v>0</v>
      </c>
      <c r="Z11" s="173">
        <v>960</v>
      </c>
      <c r="AA11" s="173">
        <v>0</v>
      </c>
      <c r="AB11" s="173">
        <v>1110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32999666</v>
      </c>
      <c r="AH11" s="58">
        <f>IF(ISBLANK(AG11),"-",AG11-AG10)</f>
        <v>594</v>
      </c>
      <c r="AI11" s="59">
        <f>AH11/T11</f>
        <v>161.45691764066322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0.4</v>
      </c>
      <c r="AP11" s="173">
        <v>7279843</v>
      </c>
      <c r="AQ11" s="173">
        <f t="shared" ref="AQ11:AQ34" si="1">AP11-AP10</f>
        <v>1033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15</v>
      </c>
      <c r="E12" s="47">
        <f t="shared" ref="E12:E34" si="2">D12/1.42</f>
        <v>10.563380281690142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120</v>
      </c>
      <c r="P12" s="52">
        <v>90</v>
      </c>
      <c r="Q12" s="52">
        <v>16911430</v>
      </c>
      <c r="R12" s="53">
        <f t="shared" ref="R12:R34" si="5">Q12-Q11</f>
        <v>3681</v>
      </c>
      <c r="S12" s="54">
        <f t="shared" ref="S12:S34" si="6">R12*24/1000</f>
        <v>88.343999999999994</v>
      </c>
      <c r="T12" s="54">
        <f t="shared" ref="T12:T34" si="7">R12/1000</f>
        <v>3.681</v>
      </c>
      <c r="U12" s="55">
        <v>7.5</v>
      </c>
      <c r="V12" s="55">
        <f t="shared" si="0"/>
        <v>7.5</v>
      </c>
      <c r="W12" s="174" t="s">
        <v>130</v>
      </c>
      <c r="X12" s="173">
        <v>0</v>
      </c>
      <c r="Y12" s="173">
        <v>0</v>
      </c>
      <c r="Z12" s="173">
        <v>949</v>
      </c>
      <c r="AA12" s="173">
        <v>0</v>
      </c>
      <c r="AB12" s="173">
        <v>1110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33000257</v>
      </c>
      <c r="AH12" s="58">
        <f>IF(ISBLANK(AG12),"-",AG12-AG11)</f>
        <v>591</v>
      </c>
      <c r="AI12" s="59">
        <f t="shared" ref="AI12:AI34" si="8">AH12/T12</f>
        <v>160.55419722901385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0.4</v>
      </c>
      <c r="AP12" s="173">
        <v>7280876</v>
      </c>
      <c r="AQ12" s="173">
        <f t="shared" si="1"/>
        <v>1033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16</v>
      </c>
      <c r="E13" s="47">
        <f t="shared" si="2"/>
        <v>11.267605633802818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125</v>
      </c>
      <c r="P13" s="52">
        <v>89</v>
      </c>
      <c r="Q13" s="52">
        <v>16915114</v>
      </c>
      <c r="R13" s="53">
        <f t="shared" si="5"/>
        <v>3684</v>
      </c>
      <c r="S13" s="54">
        <f t="shared" si="6"/>
        <v>88.415999999999997</v>
      </c>
      <c r="T13" s="54">
        <f t="shared" si="7"/>
        <v>3.6840000000000002</v>
      </c>
      <c r="U13" s="55">
        <v>8.8000000000000007</v>
      </c>
      <c r="V13" s="55">
        <f t="shared" si="0"/>
        <v>8.8000000000000007</v>
      </c>
      <c r="W13" s="174" t="s">
        <v>130</v>
      </c>
      <c r="X13" s="173">
        <v>0</v>
      </c>
      <c r="Y13" s="173">
        <v>0</v>
      </c>
      <c r="Z13" s="173">
        <v>940</v>
      </c>
      <c r="AA13" s="173">
        <v>0</v>
      </c>
      <c r="AB13" s="173">
        <v>1109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33000858</v>
      </c>
      <c r="AH13" s="58">
        <f>IF(ISBLANK(AG13),"-",AG13-AG12)</f>
        <v>601</v>
      </c>
      <c r="AI13" s="59">
        <f t="shared" si="8"/>
        <v>163.13789359391964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0.4</v>
      </c>
      <c r="AP13" s="173">
        <v>7281909</v>
      </c>
      <c r="AQ13" s="173">
        <f t="shared" si="1"/>
        <v>1033</v>
      </c>
      <c r="AR13" s="61"/>
      <c r="AS13" s="62" t="s">
        <v>113</v>
      </c>
      <c r="AV13" s="44" t="s">
        <v>94</v>
      </c>
      <c r="AW13" s="44" t="s">
        <v>95</v>
      </c>
      <c r="AY13" s="108" t="s">
        <v>194</v>
      </c>
    </row>
    <row r="14" spans="2:51" x14ac:dyDescent="0.25">
      <c r="B14" s="45">
        <v>2.125</v>
      </c>
      <c r="C14" s="45">
        <v>0.16666666666666699</v>
      </c>
      <c r="D14" s="46">
        <v>26</v>
      </c>
      <c r="E14" s="47">
        <f t="shared" si="2"/>
        <v>18.30985915492958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92</v>
      </c>
      <c r="P14" s="52">
        <v>87</v>
      </c>
      <c r="Q14" s="52">
        <v>16918743</v>
      </c>
      <c r="R14" s="53">
        <f t="shared" si="5"/>
        <v>3629</v>
      </c>
      <c r="S14" s="54">
        <f t="shared" si="6"/>
        <v>87.096000000000004</v>
      </c>
      <c r="T14" s="54">
        <f t="shared" si="7"/>
        <v>3.629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962</v>
      </c>
      <c r="AA14" s="173">
        <v>0</v>
      </c>
      <c r="AB14" s="173">
        <v>1078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33001394</v>
      </c>
      <c r="AH14" s="58">
        <f t="shared" ref="AH14:AH34" si="9">IF(ISBLANK(AG14),"-",AG14-AG13)</f>
        <v>536</v>
      </c>
      <c r="AI14" s="59">
        <f t="shared" si="8"/>
        <v>147.69909065858363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0.4</v>
      </c>
      <c r="AP14" s="173">
        <v>7282541</v>
      </c>
      <c r="AQ14" s="173">
        <f t="shared" si="1"/>
        <v>632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25</v>
      </c>
      <c r="E15" s="47">
        <f t="shared" si="2"/>
        <v>17.605633802816904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92</v>
      </c>
      <c r="P15" s="52">
        <v>91</v>
      </c>
      <c r="Q15" s="52">
        <v>16922658</v>
      </c>
      <c r="R15" s="53">
        <f t="shared" si="5"/>
        <v>3915</v>
      </c>
      <c r="S15" s="54">
        <f t="shared" si="6"/>
        <v>93.96</v>
      </c>
      <c r="T15" s="54">
        <f t="shared" si="7"/>
        <v>3.915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902</v>
      </c>
      <c r="AA15" s="173">
        <v>0</v>
      </c>
      <c r="AB15" s="173">
        <v>1010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33001901</v>
      </c>
      <c r="AH15" s="58">
        <f t="shared" si="9"/>
        <v>507</v>
      </c>
      <c r="AI15" s="59">
        <f t="shared" si="8"/>
        <v>129.50191570881225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173">
        <v>7282541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159</v>
      </c>
    </row>
    <row r="16" spans="2:51" x14ac:dyDescent="0.25">
      <c r="B16" s="45">
        <v>2.2083333333333299</v>
      </c>
      <c r="C16" s="45">
        <v>0.25</v>
      </c>
      <c r="D16" s="46">
        <v>24</v>
      </c>
      <c r="E16" s="47">
        <f t="shared" si="2"/>
        <v>16.901408450704228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108</v>
      </c>
      <c r="P16" s="52">
        <v>106</v>
      </c>
      <c r="Q16" s="52">
        <v>16926573</v>
      </c>
      <c r="R16" s="53">
        <f t="shared" si="5"/>
        <v>3915</v>
      </c>
      <c r="S16" s="54">
        <f t="shared" si="6"/>
        <v>93.96</v>
      </c>
      <c r="T16" s="54">
        <f t="shared" si="7"/>
        <v>3.915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1028</v>
      </c>
      <c r="AA16" s="173">
        <v>0</v>
      </c>
      <c r="AB16" s="173">
        <v>1009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33002408</v>
      </c>
      <c r="AH16" s="58">
        <f t="shared" si="9"/>
        <v>507</v>
      </c>
      <c r="AI16" s="59">
        <f t="shared" si="8"/>
        <v>129.50191570881225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7282541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14</v>
      </c>
      <c r="E17" s="47">
        <f t="shared" si="2"/>
        <v>9.8591549295774659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140</v>
      </c>
      <c r="P17" s="52">
        <v>145</v>
      </c>
      <c r="Q17" s="52">
        <v>16932057</v>
      </c>
      <c r="R17" s="53">
        <f t="shared" si="5"/>
        <v>5484</v>
      </c>
      <c r="S17" s="54">
        <f t="shared" si="6"/>
        <v>131.61600000000001</v>
      </c>
      <c r="T17" s="54">
        <f t="shared" si="7"/>
        <v>5.484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1160</v>
      </c>
      <c r="AA17" s="173">
        <v>1185</v>
      </c>
      <c r="AB17" s="173">
        <v>1139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33003514</v>
      </c>
      <c r="AH17" s="58">
        <f t="shared" si="9"/>
        <v>1106</v>
      </c>
      <c r="AI17" s="59">
        <f t="shared" si="8"/>
        <v>201.67760758570387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173">
        <v>7282541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11</v>
      </c>
      <c r="E18" s="47">
        <f t="shared" si="2"/>
        <v>7.746478873239437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143</v>
      </c>
      <c r="P18" s="52">
        <v>148</v>
      </c>
      <c r="Q18" s="52">
        <v>16938031</v>
      </c>
      <c r="R18" s="53">
        <f t="shared" si="5"/>
        <v>5974</v>
      </c>
      <c r="S18" s="54">
        <f t="shared" si="6"/>
        <v>143.376</v>
      </c>
      <c r="T18" s="54">
        <f t="shared" si="7"/>
        <v>5.9740000000000002</v>
      </c>
      <c r="U18" s="55">
        <v>9.5</v>
      </c>
      <c r="V18" s="55">
        <f t="shared" si="0"/>
        <v>9.5</v>
      </c>
      <c r="W18" s="174" t="s">
        <v>146</v>
      </c>
      <c r="X18" s="173">
        <v>0</v>
      </c>
      <c r="Y18" s="173">
        <v>0</v>
      </c>
      <c r="Z18" s="173">
        <v>1179</v>
      </c>
      <c r="AA18" s="173">
        <v>1185</v>
      </c>
      <c r="AB18" s="173">
        <v>1189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33004780</v>
      </c>
      <c r="AH18" s="58">
        <f t="shared" si="9"/>
        <v>1266</v>
      </c>
      <c r="AI18" s="59">
        <f t="shared" si="8"/>
        <v>211.91831268831604</v>
      </c>
      <c r="AJ18" s="170">
        <v>0</v>
      </c>
      <c r="AK18" s="170">
        <v>0</v>
      </c>
      <c r="AL18" s="170">
        <v>1</v>
      </c>
      <c r="AM18" s="170">
        <v>1</v>
      </c>
      <c r="AN18" s="170">
        <v>1</v>
      </c>
      <c r="AO18" s="170">
        <v>0</v>
      </c>
      <c r="AP18" s="173">
        <v>7282541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10</v>
      </c>
      <c r="E19" s="47">
        <f t="shared" si="2"/>
        <v>7.042253521126761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144</v>
      </c>
      <c r="P19" s="52">
        <v>147</v>
      </c>
      <c r="Q19" s="52">
        <v>16943700</v>
      </c>
      <c r="R19" s="53">
        <f t="shared" si="5"/>
        <v>5669</v>
      </c>
      <c r="S19" s="54">
        <f t="shared" si="6"/>
        <v>136.05600000000001</v>
      </c>
      <c r="T19" s="54">
        <f t="shared" si="7"/>
        <v>5.6689999999999996</v>
      </c>
      <c r="U19" s="55">
        <v>9.5</v>
      </c>
      <c r="V19" s="55">
        <f t="shared" si="0"/>
        <v>9.5</v>
      </c>
      <c r="W19" s="174" t="s">
        <v>146</v>
      </c>
      <c r="X19" s="173">
        <v>0</v>
      </c>
      <c r="Y19" s="173">
        <v>0</v>
      </c>
      <c r="Z19" s="173">
        <v>1196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33005998</v>
      </c>
      <c r="AH19" s="58">
        <f t="shared" si="9"/>
        <v>1218</v>
      </c>
      <c r="AI19" s="59">
        <f t="shared" si="8"/>
        <v>214.8527077085906</v>
      </c>
      <c r="AJ19" s="170">
        <v>0</v>
      </c>
      <c r="AK19" s="170">
        <v>1</v>
      </c>
      <c r="AL19" s="170">
        <v>1</v>
      </c>
      <c r="AM19" s="170">
        <v>1</v>
      </c>
      <c r="AN19" s="170">
        <v>1</v>
      </c>
      <c r="AO19" s="170">
        <v>0</v>
      </c>
      <c r="AP19" s="173">
        <v>7282541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11</v>
      </c>
      <c r="E20" s="47">
        <f t="shared" si="2"/>
        <v>7.746478873239437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136</v>
      </c>
      <c r="P20" s="52">
        <v>141</v>
      </c>
      <c r="Q20" s="52">
        <v>16949292</v>
      </c>
      <c r="R20" s="53">
        <f t="shared" si="5"/>
        <v>5592</v>
      </c>
      <c r="S20" s="54">
        <f t="shared" si="6"/>
        <v>134.208</v>
      </c>
      <c r="T20" s="54">
        <f t="shared" si="7"/>
        <v>5.5919999999999996</v>
      </c>
      <c r="U20" s="55">
        <v>9.1999999999999993</v>
      </c>
      <c r="V20" s="55">
        <f t="shared" si="0"/>
        <v>9.1999999999999993</v>
      </c>
      <c r="W20" s="174" t="s">
        <v>147</v>
      </c>
      <c r="X20" s="173">
        <v>0</v>
      </c>
      <c r="Y20" s="173">
        <v>1018</v>
      </c>
      <c r="Z20" s="173">
        <v>1165</v>
      </c>
      <c r="AA20" s="173">
        <v>1185</v>
      </c>
      <c r="AB20" s="173">
        <v>1169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33007314</v>
      </c>
      <c r="AH20" s="58">
        <f t="shared" si="9"/>
        <v>1316</v>
      </c>
      <c r="AI20" s="59">
        <f t="shared" si="8"/>
        <v>235.33619456366239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7282541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11</v>
      </c>
      <c r="E21" s="47">
        <f t="shared" si="2"/>
        <v>7.746478873239437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135</v>
      </c>
      <c r="P21" s="52">
        <v>143</v>
      </c>
      <c r="Q21" s="52">
        <v>16955601</v>
      </c>
      <c r="R21" s="53">
        <f>Q21-Q20</f>
        <v>6309</v>
      </c>
      <c r="S21" s="54">
        <f t="shared" si="6"/>
        <v>151.416</v>
      </c>
      <c r="T21" s="54">
        <f t="shared" si="7"/>
        <v>6.3090000000000002</v>
      </c>
      <c r="U21" s="55">
        <v>8.9</v>
      </c>
      <c r="V21" s="55">
        <f t="shared" si="0"/>
        <v>8.9</v>
      </c>
      <c r="W21" s="174" t="s">
        <v>147</v>
      </c>
      <c r="X21" s="173">
        <v>0</v>
      </c>
      <c r="Y21" s="173">
        <v>1023</v>
      </c>
      <c r="Z21" s="173">
        <v>1165</v>
      </c>
      <c r="AA21" s="173">
        <v>1185</v>
      </c>
      <c r="AB21" s="173">
        <v>1169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33008574</v>
      </c>
      <c r="AH21" s="58">
        <f t="shared" si="9"/>
        <v>1260</v>
      </c>
      <c r="AI21" s="59">
        <f t="shared" si="8"/>
        <v>199.71469329529242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7282541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11</v>
      </c>
      <c r="E22" s="47">
        <f t="shared" si="2"/>
        <v>7.746478873239437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136</v>
      </c>
      <c r="P22" s="52">
        <v>139</v>
      </c>
      <c r="Q22" s="52">
        <v>16961446</v>
      </c>
      <c r="R22" s="53">
        <f t="shared" si="5"/>
        <v>5845</v>
      </c>
      <c r="S22" s="54">
        <f t="shared" si="6"/>
        <v>140.28</v>
      </c>
      <c r="T22" s="54">
        <f t="shared" si="7"/>
        <v>5.8449999999999998</v>
      </c>
      <c r="U22" s="55">
        <v>8.6999999999999993</v>
      </c>
      <c r="V22" s="55">
        <f t="shared" si="0"/>
        <v>8.6999999999999993</v>
      </c>
      <c r="W22" s="174" t="s">
        <v>147</v>
      </c>
      <c r="X22" s="173">
        <v>0</v>
      </c>
      <c r="Y22" s="173">
        <v>984</v>
      </c>
      <c r="Z22" s="173">
        <v>1165</v>
      </c>
      <c r="AA22" s="173">
        <v>1185</v>
      </c>
      <c r="AB22" s="173">
        <v>1169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33009872</v>
      </c>
      <c r="AH22" s="58">
        <f t="shared" si="9"/>
        <v>1298</v>
      </c>
      <c r="AI22" s="59">
        <f t="shared" si="8"/>
        <v>222.07014542343885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7282541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9</v>
      </c>
      <c r="E23" s="47">
        <f t="shared" si="2"/>
        <v>6.3380281690140849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126</v>
      </c>
      <c r="P23" s="52">
        <v>136</v>
      </c>
      <c r="Q23" s="52">
        <v>16967079</v>
      </c>
      <c r="R23" s="53">
        <f t="shared" si="5"/>
        <v>5633</v>
      </c>
      <c r="S23" s="54">
        <f t="shared" si="6"/>
        <v>135.19200000000001</v>
      </c>
      <c r="T23" s="54">
        <f t="shared" si="7"/>
        <v>5.633</v>
      </c>
      <c r="U23" s="55">
        <v>8.1999999999999993</v>
      </c>
      <c r="V23" s="55">
        <f t="shared" si="0"/>
        <v>8.1999999999999993</v>
      </c>
      <c r="W23" s="174" t="s">
        <v>147</v>
      </c>
      <c r="X23" s="173">
        <v>0</v>
      </c>
      <c r="Y23" s="173">
        <v>1039</v>
      </c>
      <c r="Z23" s="173">
        <v>1146</v>
      </c>
      <c r="AA23" s="173">
        <v>1185</v>
      </c>
      <c r="AB23" s="173">
        <v>1149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33011102</v>
      </c>
      <c r="AH23" s="58">
        <f t="shared" si="9"/>
        <v>1230</v>
      </c>
      <c r="AI23" s="59">
        <f t="shared" si="8"/>
        <v>218.35611574649388</v>
      </c>
      <c r="AJ23" s="170">
        <v>0</v>
      </c>
      <c r="AK23" s="170">
        <v>1</v>
      </c>
      <c r="AL23" s="170">
        <v>1</v>
      </c>
      <c r="AM23" s="170">
        <v>1</v>
      </c>
      <c r="AN23" s="170">
        <v>1</v>
      </c>
      <c r="AO23" s="170">
        <v>0</v>
      </c>
      <c r="AP23" s="173">
        <v>7282541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10</v>
      </c>
      <c r="E24" s="47">
        <f t="shared" si="2"/>
        <v>7.042253521126761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128</v>
      </c>
      <c r="P24" s="52">
        <v>134</v>
      </c>
      <c r="Q24" s="52">
        <v>16973127</v>
      </c>
      <c r="R24" s="53">
        <f t="shared" si="5"/>
        <v>6048</v>
      </c>
      <c r="S24" s="54">
        <f t="shared" si="6"/>
        <v>145.15199999999999</v>
      </c>
      <c r="T24" s="54">
        <f t="shared" si="7"/>
        <v>6.048</v>
      </c>
      <c r="U24" s="55">
        <v>7.7</v>
      </c>
      <c r="V24" s="55">
        <f t="shared" si="0"/>
        <v>7.7</v>
      </c>
      <c r="W24" s="174" t="s">
        <v>147</v>
      </c>
      <c r="X24" s="173">
        <v>0</v>
      </c>
      <c r="Y24" s="173">
        <v>1018</v>
      </c>
      <c r="Z24" s="173">
        <v>1146</v>
      </c>
      <c r="AA24" s="173">
        <v>1185</v>
      </c>
      <c r="AB24" s="173">
        <v>1149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33012438</v>
      </c>
      <c r="AH24" s="58">
        <f t="shared" si="9"/>
        <v>1336</v>
      </c>
      <c r="AI24" s="59">
        <f t="shared" si="8"/>
        <v>220.89947089947088</v>
      </c>
      <c r="AJ24" s="170">
        <v>0</v>
      </c>
      <c r="AK24" s="170">
        <v>1</v>
      </c>
      <c r="AL24" s="170">
        <v>1</v>
      </c>
      <c r="AM24" s="170">
        <v>1</v>
      </c>
      <c r="AN24" s="170">
        <v>1</v>
      </c>
      <c r="AO24" s="170">
        <v>0</v>
      </c>
      <c r="AP24" s="173">
        <v>7282541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10</v>
      </c>
      <c r="E25" s="47">
        <f t="shared" si="2"/>
        <v>7.042253521126761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132</v>
      </c>
      <c r="P25" s="52">
        <v>130</v>
      </c>
      <c r="Q25" s="52">
        <v>16978200</v>
      </c>
      <c r="R25" s="53">
        <f t="shared" si="5"/>
        <v>5073</v>
      </c>
      <c r="S25" s="54">
        <f t="shared" si="6"/>
        <v>121.752</v>
      </c>
      <c r="T25" s="54">
        <f t="shared" si="7"/>
        <v>5.0730000000000004</v>
      </c>
      <c r="U25" s="55">
        <v>7.5</v>
      </c>
      <c r="V25" s="55">
        <f t="shared" si="0"/>
        <v>7.5</v>
      </c>
      <c r="W25" s="174" t="s">
        <v>147</v>
      </c>
      <c r="X25" s="173">
        <v>0</v>
      </c>
      <c r="Y25" s="173">
        <v>988</v>
      </c>
      <c r="Z25" s="173">
        <v>1145</v>
      </c>
      <c r="AA25" s="173">
        <v>1185</v>
      </c>
      <c r="AB25" s="173">
        <v>1149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33013566</v>
      </c>
      <c r="AH25" s="58">
        <f t="shared" si="9"/>
        <v>1128</v>
      </c>
      <c r="AI25" s="59">
        <f t="shared" si="8"/>
        <v>222.35363690124186</v>
      </c>
      <c r="AJ25" s="170">
        <v>0</v>
      </c>
      <c r="AK25" s="170">
        <v>1</v>
      </c>
      <c r="AL25" s="170">
        <v>1</v>
      </c>
      <c r="AM25" s="170">
        <v>1</v>
      </c>
      <c r="AN25" s="170">
        <v>1</v>
      </c>
      <c r="AO25" s="170">
        <v>0</v>
      </c>
      <c r="AP25" s="173">
        <v>7282541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10</v>
      </c>
      <c r="E26" s="47">
        <f t="shared" si="2"/>
        <v>7.042253521126761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132</v>
      </c>
      <c r="P26" s="52">
        <v>127</v>
      </c>
      <c r="Q26" s="52">
        <v>16983600</v>
      </c>
      <c r="R26" s="53">
        <f t="shared" si="5"/>
        <v>5400</v>
      </c>
      <c r="S26" s="54">
        <f t="shared" si="6"/>
        <v>129.6</v>
      </c>
      <c r="T26" s="54">
        <f t="shared" si="7"/>
        <v>5.4</v>
      </c>
      <c r="U26" s="55">
        <v>7.5</v>
      </c>
      <c r="V26" s="55">
        <f t="shared" si="0"/>
        <v>7.5</v>
      </c>
      <c r="W26" s="174" t="s">
        <v>147</v>
      </c>
      <c r="X26" s="173">
        <v>0</v>
      </c>
      <c r="Y26" s="173">
        <v>964</v>
      </c>
      <c r="Z26" s="173">
        <v>1145</v>
      </c>
      <c r="AA26" s="173">
        <v>1185</v>
      </c>
      <c r="AB26" s="173">
        <v>1149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33014774</v>
      </c>
      <c r="AH26" s="58">
        <f t="shared" si="9"/>
        <v>1208</v>
      </c>
      <c r="AI26" s="59">
        <f t="shared" si="8"/>
        <v>223.7037037037037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7282541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11</v>
      </c>
      <c r="E27" s="47">
        <f t="shared" si="2"/>
        <v>7.746478873239437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116</v>
      </c>
      <c r="P27" s="52">
        <v>137</v>
      </c>
      <c r="Q27" s="52">
        <v>16989013</v>
      </c>
      <c r="R27" s="53">
        <f t="shared" si="5"/>
        <v>5413</v>
      </c>
      <c r="S27" s="54">
        <f t="shared" si="6"/>
        <v>129.91200000000001</v>
      </c>
      <c r="T27" s="54">
        <f t="shared" si="7"/>
        <v>5.4130000000000003</v>
      </c>
      <c r="U27" s="55">
        <v>7.2</v>
      </c>
      <c r="V27" s="55">
        <f t="shared" si="0"/>
        <v>7.2</v>
      </c>
      <c r="W27" s="174" t="s">
        <v>147</v>
      </c>
      <c r="X27" s="173">
        <v>0</v>
      </c>
      <c r="Y27" s="173">
        <v>1104</v>
      </c>
      <c r="Z27" s="173">
        <v>1104</v>
      </c>
      <c r="AA27" s="173">
        <v>1185</v>
      </c>
      <c r="AB27" s="173">
        <v>1108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33015970</v>
      </c>
      <c r="AH27" s="58">
        <f t="shared" si="9"/>
        <v>1196</v>
      </c>
      <c r="AI27" s="59">
        <f t="shared" si="8"/>
        <v>220.94956585996673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7282541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8</v>
      </c>
      <c r="E28" s="47">
        <f t="shared" si="2"/>
        <v>5.6338028169014089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125</v>
      </c>
      <c r="P28" s="52">
        <v>130</v>
      </c>
      <c r="Q28" s="52">
        <v>16994585</v>
      </c>
      <c r="R28" s="53">
        <f t="shared" si="5"/>
        <v>5572</v>
      </c>
      <c r="S28" s="54">
        <f t="shared" si="6"/>
        <v>133.72800000000001</v>
      </c>
      <c r="T28" s="54">
        <f t="shared" si="7"/>
        <v>5.5720000000000001</v>
      </c>
      <c r="U28" s="55">
        <v>6.7</v>
      </c>
      <c r="V28" s="55">
        <f t="shared" si="0"/>
        <v>6.7</v>
      </c>
      <c r="W28" s="174" t="s">
        <v>147</v>
      </c>
      <c r="X28" s="173">
        <v>0</v>
      </c>
      <c r="Y28" s="173">
        <v>1005</v>
      </c>
      <c r="Z28" s="173">
        <v>1126</v>
      </c>
      <c r="AA28" s="173">
        <v>1185</v>
      </c>
      <c r="AB28" s="173">
        <v>1128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33017176</v>
      </c>
      <c r="AH28" s="58">
        <f t="shared" si="9"/>
        <v>1206</v>
      </c>
      <c r="AI28" s="59">
        <f t="shared" si="8"/>
        <v>216.43933955491744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7282541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11</v>
      </c>
      <c r="E29" s="47">
        <f t="shared" si="2"/>
        <v>7.746478873239437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113</v>
      </c>
      <c r="P29" s="52">
        <v>130</v>
      </c>
      <c r="Q29" s="52">
        <v>16999971</v>
      </c>
      <c r="R29" s="53">
        <f t="shared" si="5"/>
        <v>5386</v>
      </c>
      <c r="S29" s="54">
        <f t="shared" si="6"/>
        <v>129.26400000000001</v>
      </c>
      <c r="T29" s="54">
        <f t="shared" si="7"/>
        <v>5.3860000000000001</v>
      </c>
      <c r="U29" s="55">
        <v>6</v>
      </c>
      <c r="V29" s="55">
        <f t="shared" si="0"/>
        <v>6</v>
      </c>
      <c r="W29" s="174" t="s">
        <v>149</v>
      </c>
      <c r="X29" s="173">
        <v>0</v>
      </c>
      <c r="Y29" s="173">
        <v>1082</v>
      </c>
      <c r="Z29" s="173">
        <v>1196</v>
      </c>
      <c r="AA29" s="173">
        <v>0</v>
      </c>
      <c r="AB29" s="173">
        <v>1199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33018262</v>
      </c>
      <c r="AH29" s="58">
        <f t="shared" si="9"/>
        <v>1086</v>
      </c>
      <c r="AI29" s="59">
        <f t="shared" si="8"/>
        <v>201.63386557742294</v>
      </c>
      <c r="AJ29" s="170">
        <v>0</v>
      </c>
      <c r="AK29" s="170">
        <v>1</v>
      </c>
      <c r="AL29" s="170">
        <v>1</v>
      </c>
      <c r="AM29" s="170">
        <v>0</v>
      </c>
      <c r="AN29" s="170">
        <v>1</v>
      </c>
      <c r="AO29" s="170">
        <v>0</v>
      </c>
      <c r="AP29" s="173">
        <v>7282541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11</v>
      </c>
      <c r="E30" s="47">
        <f t="shared" si="2"/>
        <v>7.746478873239437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116</v>
      </c>
      <c r="P30" s="52">
        <v>124</v>
      </c>
      <c r="Q30" s="52">
        <v>17005223</v>
      </c>
      <c r="R30" s="53">
        <f t="shared" si="5"/>
        <v>5252</v>
      </c>
      <c r="S30" s="54">
        <f t="shared" si="6"/>
        <v>126.048</v>
      </c>
      <c r="T30" s="54">
        <f t="shared" si="7"/>
        <v>5.2519999999999998</v>
      </c>
      <c r="U30" s="55">
        <v>5.4</v>
      </c>
      <c r="V30" s="55">
        <f t="shared" si="0"/>
        <v>5.4</v>
      </c>
      <c r="W30" s="174" t="s">
        <v>149</v>
      </c>
      <c r="X30" s="173">
        <v>0</v>
      </c>
      <c r="Y30" s="173">
        <v>1016</v>
      </c>
      <c r="Z30" s="173">
        <v>1196</v>
      </c>
      <c r="AA30" s="173">
        <v>0</v>
      </c>
      <c r="AB30" s="173">
        <v>1199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33019302</v>
      </c>
      <c r="AH30" s="58">
        <f t="shared" si="9"/>
        <v>1040</v>
      </c>
      <c r="AI30" s="59">
        <f t="shared" si="8"/>
        <v>198.01980198019803</v>
      </c>
      <c r="AJ30" s="170">
        <v>0</v>
      </c>
      <c r="AK30" s="170">
        <v>1</v>
      </c>
      <c r="AL30" s="170">
        <v>1</v>
      </c>
      <c r="AM30" s="170">
        <v>0</v>
      </c>
      <c r="AN30" s="170">
        <v>1</v>
      </c>
      <c r="AO30" s="170">
        <v>0</v>
      </c>
      <c r="AP30" s="173">
        <v>7282541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15</v>
      </c>
      <c r="E31" s="47">
        <f>D31/1.42</f>
        <v>10.563380281690142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110</v>
      </c>
      <c r="P31" s="52">
        <v>119</v>
      </c>
      <c r="Q31" s="52">
        <v>17010251</v>
      </c>
      <c r="R31" s="53">
        <f t="shared" si="5"/>
        <v>5028</v>
      </c>
      <c r="S31" s="54">
        <f t="shared" si="6"/>
        <v>120.672</v>
      </c>
      <c r="T31" s="54">
        <f t="shared" si="7"/>
        <v>5.0279999999999996</v>
      </c>
      <c r="U31" s="55">
        <v>5</v>
      </c>
      <c r="V31" s="55">
        <f t="shared" si="0"/>
        <v>5</v>
      </c>
      <c r="W31" s="174" t="s">
        <v>149</v>
      </c>
      <c r="X31" s="173">
        <v>0</v>
      </c>
      <c r="Y31" s="173">
        <v>995</v>
      </c>
      <c r="Z31" s="173">
        <v>1145</v>
      </c>
      <c r="AA31" s="173">
        <v>0</v>
      </c>
      <c r="AB31" s="173">
        <v>1150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33020278</v>
      </c>
      <c r="AH31" s="58">
        <f t="shared" si="9"/>
        <v>976</v>
      </c>
      <c r="AI31" s="59">
        <f t="shared" si="8"/>
        <v>194.11296738265713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7282541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21</v>
      </c>
      <c r="E32" s="47">
        <f t="shared" si="2"/>
        <v>14.788732394366198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114</v>
      </c>
      <c r="P32" s="52">
        <v>109</v>
      </c>
      <c r="Q32" s="52">
        <v>17015000</v>
      </c>
      <c r="R32" s="53">
        <f>Q32-Q31</f>
        <v>4749</v>
      </c>
      <c r="S32" s="54">
        <f t="shared" si="6"/>
        <v>113.976</v>
      </c>
      <c r="T32" s="54">
        <f t="shared" si="7"/>
        <v>4.7489999999999997</v>
      </c>
      <c r="U32" s="55">
        <v>4.8</v>
      </c>
      <c r="V32" s="55">
        <f t="shared" si="0"/>
        <v>4.8</v>
      </c>
      <c r="W32" s="174" t="s">
        <v>149</v>
      </c>
      <c r="X32" s="173">
        <v>0</v>
      </c>
      <c r="Y32" s="173">
        <v>906</v>
      </c>
      <c r="Z32" s="173">
        <v>1115</v>
      </c>
      <c r="AA32" s="173">
        <v>0</v>
      </c>
      <c r="AB32" s="173">
        <v>1110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33021126</v>
      </c>
      <c r="AH32" s="58">
        <f t="shared" si="9"/>
        <v>848</v>
      </c>
      <c r="AI32" s="59">
        <f t="shared" si="8"/>
        <v>178.56390819119815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7282541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16</v>
      </c>
      <c r="E33" s="47">
        <f t="shared" si="2"/>
        <v>11.267605633802818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110</v>
      </c>
      <c r="P33" s="52">
        <v>93</v>
      </c>
      <c r="Q33" s="52">
        <v>17018838</v>
      </c>
      <c r="R33" s="53">
        <f t="shared" si="5"/>
        <v>3838</v>
      </c>
      <c r="S33" s="54">
        <f t="shared" si="6"/>
        <v>92.111999999999995</v>
      </c>
      <c r="T33" s="54">
        <f t="shared" si="7"/>
        <v>3.8380000000000001</v>
      </c>
      <c r="U33" s="55">
        <v>5.5</v>
      </c>
      <c r="V33" s="55">
        <f t="shared" si="0"/>
        <v>5.5</v>
      </c>
      <c r="W33" s="174" t="s">
        <v>130</v>
      </c>
      <c r="X33" s="173">
        <v>0</v>
      </c>
      <c r="Y33" s="173">
        <v>0</v>
      </c>
      <c r="Z33" s="173">
        <v>949</v>
      </c>
      <c r="AA33" s="173">
        <v>0</v>
      </c>
      <c r="AB33" s="173">
        <v>1110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33021734</v>
      </c>
      <c r="AH33" s="58">
        <f t="shared" si="9"/>
        <v>608</v>
      </c>
      <c r="AI33" s="59">
        <f t="shared" si="8"/>
        <v>158.41584158415841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0.25</v>
      </c>
      <c r="AP33" s="173">
        <v>7283207</v>
      </c>
      <c r="AQ33" s="173">
        <f t="shared" si="1"/>
        <v>666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19</v>
      </c>
      <c r="E34" s="47">
        <f t="shared" si="2"/>
        <v>13.380281690140846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107</v>
      </c>
      <c r="P34" s="52">
        <v>88</v>
      </c>
      <c r="Q34" s="52">
        <v>17022676</v>
      </c>
      <c r="R34" s="53">
        <f t="shared" si="5"/>
        <v>3838</v>
      </c>
      <c r="S34" s="54">
        <f t="shared" si="6"/>
        <v>92.111999999999995</v>
      </c>
      <c r="T34" s="54">
        <f t="shared" si="7"/>
        <v>3.8380000000000001</v>
      </c>
      <c r="U34" s="55">
        <v>6.1</v>
      </c>
      <c r="V34" s="55">
        <f t="shared" si="0"/>
        <v>6.1</v>
      </c>
      <c r="W34" s="174" t="s">
        <v>130</v>
      </c>
      <c r="X34" s="173">
        <v>0</v>
      </c>
      <c r="Y34" s="173">
        <v>0</v>
      </c>
      <c r="Z34" s="173">
        <v>910</v>
      </c>
      <c r="AA34" s="173">
        <v>0</v>
      </c>
      <c r="AB34" s="173">
        <v>1109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33022342</v>
      </c>
      <c r="AH34" s="58">
        <f t="shared" si="9"/>
        <v>608</v>
      </c>
      <c r="AI34" s="59">
        <f t="shared" si="8"/>
        <v>158.41584158415841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0.25</v>
      </c>
      <c r="AP34" s="173">
        <v>7283874</v>
      </c>
      <c r="AQ34" s="173">
        <f t="shared" si="1"/>
        <v>667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119.91666666666667</v>
      </c>
      <c r="Q35" s="80">
        <f>Q34-Q10</f>
        <v>118606</v>
      </c>
      <c r="R35" s="81">
        <f>SUM(R11:R34)</f>
        <v>118606</v>
      </c>
      <c r="S35" s="82">
        <f>AVERAGE(S11:S34)</f>
        <v>118.60599999999999</v>
      </c>
      <c r="T35" s="82">
        <f>SUM(T11:T34)</f>
        <v>118.60599999999998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23270</v>
      </c>
      <c r="AH35" s="88">
        <f>SUM(AH11:AH34)</f>
        <v>23270</v>
      </c>
      <c r="AI35" s="89">
        <f>$AH$35/$T35</f>
        <v>196.19580796924274</v>
      </c>
      <c r="AJ35" s="86"/>
      <c r="AK35" s="90"/>
      <c r="AL35" s="90"/>
      <c r="AM35" s="90"/>
      <c r="AN35" s="91"/>
      <c r="AO35" s="92"/>
      <c r="AP35" s="93">
        <f>AP34-AP10</f>
        <v>5064</v>
      </c>
      <c r="AQ35" s="94">
        <f>SUM(AQ11:AQ34)</f>
        <v>5064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163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192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193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204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209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189" t="s">
        <v>190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8" t="s">
        <v>133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191" t="s">
        <v>151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188" t="s">
        <v>134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189" t="s">
        <v>162</v>
      </c>
      <c r="C54" s="190"/>
      <c r="D54" s="190"/>
      <c r="E54" s="190"/>
      <c r="F54" s="190"/>
      <c r="G54" s="190"/>
      <c r="H54" s="190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188" t="s">
        <v>152</v>
      </c>
      <c r="C55" s="190"/>
      <c r="D55" s="190"/>
      <c r="E55" s="190"/>
      <c r="F55" s="190"/>
      <c r="G55" s="190"/>
      <c r="H55" s="190"/>
      <c r="I55" s="190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91" t="s">
        <v>127</v>
      </c>
      <c r="C56" s="190"/>
      <c r="D56" s="190"/>
      <c r="E56" s="190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5"/>
      <c r="U56" s="125"/>
      <c r="V56" s="125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85" t="s">
        <v>195</v>
      </c>
      <c r="C57" s="188"/>
      <c r="D57" s="190"/>
      <c r="E57" s="171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05"/>
      <c r="V57" s="10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85" t="s">
        <v>128</v>
      </c>
      <c r="C58" s="184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185"/>
      <c r="C59" s="184"/>
      <c r="D59" s="190"/>
      <c r="E59" s="190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85"/>
      <c r="C60" s="184"/>
      <c r="D60" s="190"/>
      <c r="E60" s="171"/>
      <c r="F60" s="190"/>
      <c r="G60" s="190"/>
      <c r="H60" s="19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9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4"/>
      <c r="D61" s="190"/>
      <c r="E61" s="190"/>
      <c r="F61" s="190"/>
      <c r="G61" s="190"/>
      <c r="H61" s="190"/>
      <c r="I61" s="171"/>
      <c r="J61" s="192"/>
      <c r="K61" s="192"/>
      <c r="L61" s="192"/>
      <c r="M61" s="192"/>
      <c r="N61" s="192"/>
      <c r="O61" s="192"/>
      <c r="P61" s="192"/>
      <c r="Q61" s="192"/>
      <c r="R61" s="192"/>
      <c r="S61" s="193"/>
      <c r="T61" s="193"/>
      <c r="U61" s="193"/>
      <c r="V61" s="193"/>
      <c r="W61" s="193"/>
      <c r="X61" s="193"/>
      <c r="Y61" s="193"/>
      <c r="Z61" s="106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12"/>
      <c r="AW61" s="183"/>
      <c r="AX61" s="183"/>
      <c r="AY61" s="183"/>
    </row>
    <row r="62" spans="2:51" x14ac:dyDescent="0.25">
      <c r="B62" s="185"/>
      <c r="C62" s="186"/>
      <c r="D62" s="190"/>
      <c r="E62" s="190"/>
      <c r="F62" s="190"/>
      <c r="G62" s="190"/>
      <c r="H62" s="190"/>
      <c r="I62" s="171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06"/>
      <c r="X62" s="106"/>
      <c r="Y62" s="106"/>
      <c r="Z62" s="113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12"/>
      <c r="AW62" s="183"/>
      <c r="AX62" s="183"/>
      <c r="AY62" s="183"/>
    </row>
    <row r="63" spans="2:51" x14ac:dyDescent="0.25">
      <c r="B63" s="185"/>
      <c r="C63" s="186"/>
      <c r="D63" s="171"/>
      <c r="E63" s="190"/>
      <c r="F63" s="190"/>
      <c r="G63" s="190"/>
      <c r="H63" s="190"/>
      <c r="I63" s="190"/>
      <c r="J63" s="193"/>
      <c r="K63" s="193"/>
      <c r="L63" s="193"/>
      <c r="M63" s="193"/>
      <c r="N63" s="193"/>
      <c r="O63" s="193"/>
      <c r="P63" s="193"/>
      <c r="Q63" s="193"/>
      <c r="R63" s="193"/>
      <c r="S63" s="192"/>
      <c r="T63" s="125"/>
      <c r="U63" s="105"/>
      <c r="V63" s="105"/>
      <c r="W63" s="113"/>
      <c r="X63" s="113"/>
      <c r="Y63" s="113"/>
      <c r="Z63" s="113"/>
      <c r="AA63" s="113"/>
      <c r="AB63" s="113"/>
      <c r="AC63" s="113"/>
      <c r="AD63" s="113"/>
      <c r="AE63" s="113"/>
      <c r="AM63" s="114"/>
      <c r="AN63" s="114"/>
      <c r="AO63" s="114"/>
      <c r="AP63" s="114"/>
      <c r="AQ63" s="114"/>
      <c r="AR63" s="114"/>
      <c r="AS63" s="115"/>
      <c r="AV63" s="112"/>
      <c r="AW63" s="183"/>
      <c r="AX63" s="183"/>
      <c r="AY63" s="183"/>
    </row>
    <row r="64" spans="2:51" x14ac:dyDescent="0.25">
      <c r="B64" s="185"/>
      <c r="C64" s="188"/>
      <c r="D64" s="171"/>
      <c r="E64" s="190"/>
      <c r="F64" s="190"/>
      <c r="G64" s="190"/>
      <c r="H64" s="190"/>
      <c r="I64" s="190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2"/>
      <c r="C65" s="188"/>
      <c r="D65" s="190"/>
      <c r="E65" s="171"/>
      <c r="F65" s="190"/>
      <c r="G65" s="171"/>
      <c r="H65" s="171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84"/>
      <c r="D66" s="190"/>
      <c r="E66" s="171"/>
      <c r="F66" s="171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104"/>
      <c r="C67" s="184"/>
      <c r="D67" s="190"/>
      <c r="E67" s="190"/>
      <c r="F67" s="171"/>
      <c r="G67" s="190"/>
      <c r="H67" s="190"/>
      <c r="I67" s="193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104"/>
      <c r="C68" s="193"/>
      <c r="D68" s="190"/>
      <c r="E68" s="190"/>
      <c r="F68" s="190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U68" s="183"/>
      <c r="AV68" s="112"/>
      <c r="AW68" s="183"/>
      <c r="AX68" s="183"/>
      <c r="AY68" s="183"/>
    </row>
    <row r="69" spans="1:51" x14ac:dyDescent="0.25">
      <c r="B69" s="104"/>
      <c r="C69" s="188"/>
      <c r="D69" s="193"/>
      <c r="E69" s="190"/>
      <c r="F69" s="190"/>
      <c r="G69" s="190"/>
      <c r="H69" s="190"/>
      <c r="I69" s="190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A70" s="113"/>
      <c r="B70" s="104"/>
      <c r="C70" s="184"/>
      <c r="D70" s="193"/>
      <c r="E70" s="190"/>
      <c r="F70" s="190"/>
      <c r="G70" s="190"/>
      <c r="H70" s="190"/>
      <c r="I70" s="114"/>
      <c r="J70" s="114"/>
      <c r="K70" s="114"/>
      <c r="L70" s="114"/>
      <c r="M70" s="114"/>
      <c r="N70" s="114"/>
      <c r="O70" s="115"/>
      <c r="P70" s="109"/>
      <c r="R70" s="112"/>
      <c r="AS70" s="183"/>
      <c r="AT70" s="183"/>
      <c r="AU70" s="183"/>
      <c r="AV70" s="183"/>
      <c r="AW70" s="183"/>
      <c r="AX70" s="183"/>
      <c r="AY70" s="183"/>
    </row>
    <row r="71" spans="1:51" x14ac:dyDescent="0.25">
      <c r="A71" s="113"/>
      <c r="B71" s="193"/>
      <c r="C71" s="188"/>
      <c r="D71" s="190"/>
      <c r="E71" s="193"/>
      <c r="F71" s="190"/>
      <c r="G71" s="193"/>
      <c r="H71" s="193"/>
      <c r="I71" s="114"/>
      <c r="J71" s="114"/>
      <c r="K71" s="114"/>
      <c r="L71" s="114"/>
      <c r="M71" s="114"/>
      <c r="N71" s="114"/>
      <c r="O71" s="115"/>
      <c r="P71" s="109"/>
      <c r="R71" s="109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93"/>
      <c r="C72" s="187"/>
      <c r="D72" s="190"/>
      <c r="E72" s="193"/>
      <c r="F72" s="193"/>
      <c r="G72" s="193"/>
      <c r="H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04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P76" s="109"/>
      <c r="R76" s="106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I77" s="114"/>
      <c r="J77" s="114"/>
      <c r="K77" s="114"/>
      <c r="L77" s="114"/>
      <c r="M77" s="114"/>
      <c r="N77" s="114"/>
      <c r="O77" s="115"/>
      <c r="R77" s="109"/>
      <c r="AS77" s="183"/>
      <c r="AT77" s="183"/>
      <c r="AU77" s="183"/>
      <c r="AV77" s="183"/>
      <c r="AW77" s="183"/>
      <c r="AX77" s="183"/>
      <c r="AY77" s="183"/>
    </row>
    <row r="78" spans="1:51" x14ac:dyDescent="0.25"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Q88" s="109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7"/>
      <c r="P89" s="109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R98" s="109"/>
      <c r="S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T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09"/>
      <c r="Q102" s="109"/>
      <c r="R102" s="109"/>
      <c r="S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7"/>
      <c r="P103" s="109"/>
      <c r="Q103" s="109"/>
      <c r="R103" s="109"/>
      <c r="S103" s="109"/>
      <c r="T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U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17" spans="45:51" x14ac:dyDescent="0.25">
      <c r="AS117" s="183"/>
      <c r="AT117" s="183"/>
      <c r="AU117" s="183"/>
      <c r="AV117" s="183"/>
      <c r="AW117" s="183"/>
      <c r="AX117" s="183"/>
      <c r="AY117" s="183"/>
    </row>
  </sheetData>
  <protectedRanges>
    <protectedRange sqref="N61:R61 B73 S63:T69 B65:B70 S57:T60 N64:R69 T43 T55:T56" name="Range2_12_5_1_1"/>
    <protectedRange sqref="N10 L10 L6 D6 D8 AD8 AF8 O8:U8 AJ8:AR8 AF10 AR11:AR34 L24:N31 E23:E34 G23:G34 N12:N23 N32:N34 N11:AG11 E11:G22 O12:AG34" name="Range1_16_3_1_1"/>
    <protectedRange sqref="I66 J64:M69 J61:M61 I6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0:H70 F71 E70" name="Range2_2_2_9_2_1_1"/>
    <protectedRange sqref="D68 D71:D72" name="Range2_1_1_1_1_1_9_2_1_1"/>
    <protectedRange sqref="Q10" name="Range1_17_1_1_1"/>
    <protectedRange sqref="AG10" name="Range1_18_1_1_1"/>
    <protectedRange sqref="C69 C71" name="Range2_4_1_1_1"/>
    <protectedRange sqref="AS16:AS34" name="Range1_1_1_1"/>
    <protectedRange sqref="P3:U5" name="Range1_16_1_1_1_1"/>
    <protectedRange sqref="C72 C70 C67" name="Range2_1_3_1_1"/>
    <protectedRange sqref="H11:H34" name="Range1_1_1_1_1_1_1"/>
    <protectedRange sqref="B71:B72 J62:R63 D69:D70 I67:I68 Z60:Z61 S61:Y62 AA61:AU62 E71:E72 G71:H72 F72" name="Range2_2_1_10_1_1_1_2"/>
    <protectedRange sqref="C68" name="Range2_2_1_10_2_1_1_1"/>
    <protectedRange sqref="N57:R60 G67:H67 D65 F68 E67" name="Range2_12_1_6_1_1"/>
    <protectedRange sqref="D60:D61 I63:I65 I59:M60 G68:H69 G61:H63 E68:E69 F69:F70 F62:F64 E61:E63 J57:M58" name="Range2_2_12_1_7_1_1"/>
    <protectedRange sqref="D66:D67" name="Range2_1_1_1_1_11_1_2_1_1"/>
    <protectedRange sqref="E64 G64:H64 F65" name="Range2_2_2_9_1_1_1_1"/>
    <protectedRange sqref="D62" name="Range2_1_1_1_1_1_9_1_1_1_1"/>
    <protectedRange sqref="C66 C61" name="Range2_1_1_2_1_1"/>
    <protectedRange sqref="C65" name="Range2_1_2_2_1_1"/>
    <protectedRange sqref="C64" name="Range2_3_2_1_1"/>
    <protectedRange sqref="F60:F61 E60 G60:H60" name="Range2_2_12_1_1_1_1_1"/>
    <protectedRange sqref="C60" name="Range2_1_4_2_1_1_1"/>
    <protectedRange sqref="C62:C63" name="Range2_5_1_1_1"/>
    <protectedRange sqref="E65:E66 F66:F67 G65:H66 I61:I62" name="Range2_2_1_1_1_1"/>
    <protectedRange sqref="D63:D64" name="Range2_1_1_1_1_1_1_1_1"/>
    <protectedRange sqref="AS11:AS15" name="Range1_4_1_1_1_1"/>
    <protectedRange sqref="J11:J15 J26:J34" name="Range1_1_2_1_10_1_1_1_1"/>
    <protectedRange sqref="R76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5:S56" name="Range2_12_2_1_1_1_2_1_1"/>
    <protectedRange sqref="Q56:R56" name="Range2_12_1_4_1_1_1_1_1_1_1_1_1_1_1_1_1_1"/>
    <protectedRange sqref="N56:P56" name="Range2_12_1_2_1_1_1_1_1_1_1_1_1_1_1_1_1_1_1"/>
    <protectedRange sqref="J56:M56" name="Range2_2_12_1_4_1_1_1_1_1_1_1_1_1_1_1_1_1_1_1"/>
    <protectedRange sqref="Q55:R55" name="Range2_12_1_6_1_1_1_2_3_1_1_3_1_1_1_1_1_1"/>
    <protectedRange sqref="N55:P55" name="Range2_12_1_2_3_1_1_1_2_3_1_1_3_1_1_1_1_1_1"/>
    <protectedRange sqref="J55:M55" name="Range2_2_12_1_4_3_1_1_1_3_3_1_1_3_1_1_1_1_1_1"/>
    <protectedRange sqref="T50:T54" name="Range2_12_5_1_1_3"/>
    <protectedRange sqref="T48:T49" name="Range2_12_5_1_1_2_2"/>
    <protectedRange sqref="S48:S53" name="Range2_12_4_1_1_1_4_2_2_2"/>
    <protectedRange sqref="Q48:R53" name="Range2_12_1_6_1_1_1_2_3_2_1_1_3"/>
    <protectedRange sqref="N48:P53" name="Range2_12_1_2_3_1_1_1_2_3_2_1_1_3"/>
    <protectedRange sqref="K48:M53" name="Range2_2_12_1_4_3_1_1_1_3_3_2_1_1_3"/>
    <protectedRange sqref="J48:J53" name="Range2_2_12_1_4_3_1_1_1_3_2_1_2_2"/>
    <protectedRange sqref="S54" name="Range2_12_2_1_1_1_2_1_1_1"/>
    <protectedRange sqref="G50:H53" name="Range2_2_12_1_3_1_2_1_1_1_2_1_1_1_1_1_1_2_1_1"/>
    <protectedRange sqref="D50:E53" name="Range2_2_12_1_3_1_2_1_1_1_2_1_1_1_1_3_1_1_1_1"/>
    <protectedRange sqref="F50:F53" name="Range2_2_12_1_3_1_2_1_1_1_3_1_1_1_1_1_3_1_1_1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I50:I53" name="Range2_2_12_1_4_3_1_1_1_2_1_2_1_1_3_1_1_1_1_1_1"/>
    <protectedRange sqref="T47" name="Range2_12_5_1_1_2_1_1"/>
    <protectedRange sqref="T44" name="Range2_12_5_1_1_3_1_1_1_1_1"/>
    <protectedRange sqref="S44" name="Range2_12_5_1_1_2_3_1_1_1_1_1_1_1"/>
    <protectedRange sqref="Q44:R44" name="Range2_12_1_6_1_1_1_1_2_1_1_1_1_1_1"/>
    <protectedRange sqref="N44:P44" name="Range2_12_1_2_3_1_1_1_1_2_1_1_1_1_1_1"/>
    <protectedRange sqref="I44:M44" name="Range2_2_12_1_4_3_1_1_1_1_2_1_1_1_1_1_1"/>
    <protectedRange sqref="E44:H44 E48:H49" name="Range2_2_12_1_3_1_2_1_1_1_1_2_1_1_1_1_1_1"/>
    <protectedRange sqref="D44 D48:D49" name="Range2_2_12_1_3_1_2_1_1_1_2_1_2_3_1_1_1_1"/>
    <protectedRange sqref="T45" name="Range2_12_5_1_1_2_1_1_1_1_1_1_1"/>
    <protectedRange sqref="S45" name="Range2_12_4_1_1_1_4_2_1_1_1_1_1_1"/>
    <protectedRange sqref="Q45:R45" name="Range2_12_1_6_1_1_1_2_3_2_1_1_1_1_1_1"/>
    <protectedRange sqref="N45:P45" name="Range2_12_1_2_3_1_1_1_2_3_2_1_1_1_1_1_1"/>
    <protectedRange sqref="J45:M45" name="Range2_2_12_1_4_3_1_1_1_3_3_2_1_1_1_1_1_1"/>
    <protectedRange sqref="I45" name="Range2_2_12_1_4_3_1_1_1_2_1_2_2_1_1_1_1_1"/>
    <protectedRange sqref="G45:H45 D45:E45" name="Range2_2_12_1_3_1_2_1_1_1_2_1_3_2_1_1_1_1_1"/>
    <protectedRange sqref="F45" name="Range2_2_12_1_3_1_2_1_1_1_1_1_2_2_1_1_1_1_1"/>
    <protectedRange sqref="T46" name="Range2_12_5_1_1_6_1_1_1_1_1_1_1"/>
    <protectedRange sqref="S46" name="Range2_12_5_1_1_5_3_1_1_1_1_1_1_1"/>
    <protectedRange sqref="Q46:R46" name="Range2_12_1_6_1_1_1_2_3_2_1_1_2_1_1_1_1_1"/>
    <protectedRange sqref="N46:P46" name="Range2_12_1_2_3_1_1_1_2_3_2_1_1_2_1_1_1_1_1"/>
    <protectedRange sqref="J46:M46" name="Range2_2_12_1_4_3_1_1_1_3_3_2_1_1_2_1_1_1_1_1"/>
    <protectedRange sqref="I46" name="Range2_2_12_1_4_3_1_1_1_2_1_2_2_1_2_1_1_1_1_1"/>
    <protectedRange sqref="G46:H46 D46:E46" name="Range2_2_12_1_3_1_2_1_1_1_2_1_3_2_1_2_1_1_1_1_1"/>
    <protectedRange sqref="F46" name="Range2_2_12_1_3_1_2_1_1_1_1_1_2_2_1_2_1_1_1_1_1"/>
    <protectedRange sqref="B44:B46 B50" name="Range2_12_5_1_1_1_2_2_1_1_1_1_1_1_1_1"/>
    <protectedRange sqref="B47" name="Range2_12_5_1_1_1_3_1_1_1_1_1_1_1_1_1"/>
    <protectedRange sqref="S47" name="Range2_12_4_1_1_1_4_2_2_1_1"/>
    <protectedRange sqref="Q47:R47" name="Range2_12_1_6_1_1_1_2_3_2_1_1_1_1"/>
    <protectedRange sqref="N47:P47" name="Range2_12_1_2_3_1_1_1_2_3_2_1_1_1_1"/>
    <protectedRange sqref="K47:M47" name="Range2_2_12_1_4_3_1_1_1_3_3_2_1_1_1_1"/>
    <protectedRange sqref="J47" name="Range2_2_12_1_4_3_1_1_1_3_2_1_2_1_1"/>
    <protectedRange sqref="D47:E47" name="Range2_2_12_1_3_1_2_1_1_1_2_1_2_3_2_1_1"/>
    <protectedRange sqref="I47" name="Range2_2_12_1_4_2_1_1_1_4_1_2_1_1_1_2_1_1"/>
    <protectedRange sqref="F47:H47" name="Range2_2_12_1_3_1_1_1_1_1_4_1_2_1_2_1_2_1_1"/>
    <protectedRange sqref="I48:I49" name="Range2_2_12_1_4_2_1_1_1_4_1_2_1_1_1_2_2_1"/>
    <protectedRange sqref="B62:B64" name="Range2_12_5_1_1_2"/>
    <protectedRange sqref="B61" name="Range2_12_5_1_1_2_1_4_1_1_1_2_1_1_1_1_1_1_1"/>
    <protectedRange sqref="I55:I58" name="Range2_2_12_1_7_1_1_2"/>
    <protectedRange sqref="F59:H59" name="Range2_2_12_1_1_1_1_1_1"/>
    <protectedRange sqref="I54" name="Range2_2_12_1_4_3_1_1_1_3_3_1_1_3_1_1_1_1_1_1_2"/>
    <protectedRange sqref="D59:E59" name="Range2_2_12_1_7_1_1_2_1"/>
    <protectedRange sqref="C59" name="Range2_1_1_2_1_1_1"/>
    <protectedRange sqref="B59:B60" name="Range2_12_5_1_1_2_1"/>
    <protectedRange sqref="E54:H54" name="Range2_2_12_1_3_1_2_1_1_1_1_2_1_1_1_1_1_1_2"/>
    <protectedRange sqref="D54" name="Range2_2_12_1_3_1_2_1_1_1_2_1_2_3_1_1_1_1_1"/>
    <protectedRange sqref="B54" name="Range2_12_5_1_1_1_2_2_1_1_1_1_1_1_1_1_1"/>
    <protectedRange sqref="G58:H58" name="Range2_2_12_1_3_1_2_1_1_1_2_1_1_1_1_1_1_2_1_1_1_1_1_1"/>
    <protectedRange sqref="F58 G57:H57" name="Range2_2_12_1_3_3_1_1_1_2_1_1_1_1_1_1_1_1_1_1_1_1_1"/>
    <protectedRange sqref="G55:H55" name="Range2_2_12_1_3_1_2_1_1_1_2_1_1_1_1_1_1_2_1_1_1_1"/>
    <protectedRange sqref="D55:E55" name="Range2_2_12_1_3_1_2_1_1_1_2_1_1_1_1_3_1_1_1_1_1_2"/>
    <protectedRange sqref="F57 F55" name="Range2_2_12_1_3_1_2_1_1_1_3_1_1_1_1_1_3_1_1_1_1_1_1"/>
    <protectedRange sqref="F56:H56" name="Range2_2_12_1_3_1_2_1_1_1_1_2_1_1_1_1_1_1_1_1"/>
    <protectedRange sqref="D58" name="Range2_2_12_1_7_1_1_2_1_1"/>
    <protectedRange sqref="E58" name="Range2_2_12_1_1_1_1_1_1_1_1"/>
    <protectedRange sqref="C58" name="Range2_1_4_2_1_1_1_1_1"/>
    <protectedRange sqref="D57:E57" name="Range2_2_12_1_3_1_2_1_1_1_3_1_1_1_1_1_1_1_2_1_1_1_1"/>
    <protectedRange sqref="D56:E56" name="Range2_2_12_1_3_1_2_1_1_1_2_1_1_1_1_3_1_1_1_1_1_1_1"/>
    <protectedRange sqref="B58" name="Range2_12_5_1_1_2_1_2"/>
    <protectedRange sqref="B57" name="Range2_12_5_1_1_2_1_4_1_1_1_2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43" priority="9" operator="containsText" text="N/A">
      <formula>NOT(ISERROR(SEARCH("N/A",X11)))</formula>
    </cfRule>
    <cfRule type="cellIs" dxfId="642" priority="27" operator="equal">
      <formula>0</formula>
    </cfRule>
  </conditionalFormatting>
  <conditionalFormatting sqref="X11:AE34">
    <cfRule type="cellIs" dxfId="641" priority="26" operator="greaterThanOrEqual">
      <formula>1185</formula>
    </cfRule>
  </conditionalFormatting>
  <conditionalFormatting sqref="X11:AE34">
    <cfRule type="cellIs" dxfId="640" priority="25" operator="between">
      <formula>0.1</formula>
      <formula>1184</formula>
    </cfRule>
  </conditionalFormatting>
  <conditionalFormatting sqref="X8 AJ11:AO11 AJ15:AL15 AJ12:AN14 AJ16:AJ29 AK17:AK29 AL16:AL29 AM15:AN29 AO12:AO30 AK32 AO32 AJ30:AO31 AJ32:AJ34 AL32:AN34">
    <cfRule type="cellIs" dxfId="639" priority="24" operator="equal">
      <formula>0</formula>
    </cfRule>
  </conditionalFormatting>
  <conditionalFormatting sqref="X8 AJ11:AO11 AJ15:AL15 AJ12:AN14 AJ16:AJ29 AK17:AK29 AL16:AL29 AM15:AN29 AO12:AO30 AK32 AO32 AJ30:AO31 AJ32:AJ34 AL32:AN34">
    <cfRule type="cellIs" dxfId="638" priority="23" operator="greaterThan">
      <formula>1179</formula>
    </cfRule>
  </conditionalFormatting>
  <conditionalFormatting sqref="X8 AJ11:AO11 AJ15:AL15 AJ12:AN14 AJ16:AJ29 AK17:AK29 AL16:AL29 AM15:AN29 AO12:AO30 AK32 AO32 AJ30:AO31 AJ32:AJ34 AL32:AN34">
    <cfRule type="cellIs" dxfId="637" priority="22" operator="greaterThan">
      <formula>99</formula>
    </cfRule>
  </conditionalFormatting>
  <conditionalFormatting sqref="X8 AJ11:AO11 AJ15:AL15 AJ12:AN14 AJ16:AJ29 AK17:AK29 AL16:AL29 AM15:AN29 AO12:AO30 AK32 AO32 AJ30:AO31 AJ32:AJ34 AL32:AN34">
    <cfRule type="cellIs" dxfId="636" priority="21" operator="greaterThan">
      <formula>0.99</formula>
    </cfRule>
  </conditionalFormatting>
  <conditionalFormatting sqref="AB8">
    <cfRule type="cellIs" dxfId="635" priority="20" operator="equal">
      <formula>0</formula>
    </cfRule>
  </conditionalFormatting>
  <conditionalFormatting sqref="AB8">
    <cfRule type="cellIs" dxfId="634" priority="19" operator="greaterThan">
      <formula>1179</formula>
    </cfRule>
  </conditionalFormatting>
  <conditionalFormatting sqref="AB8">
    <cfRule type="cellIs" dxfId="633" priority="18" operator="greaterThan">
      <formula>99</formula>
    </cfRule>
  </conditionalFormatting>
  <conditionalFormatting sqref="AB8">
    <cfRule type="cellIs" dxfId="632" priority="17" operator="greaterThan">
      <formula>0.99</formula>
    </cfRule>
  </conditionalFormatting>
  <conditionalFormatting sqref="AQ11:AQ34 AK33 AK16 AO33:AO34">
    <cfRule type="cellIs" dxfId="631" priority="16" operator="equal">
      <formula>0</formula>
    </cfRule>
  </conditionalFormatting>
  <conditionalFormatting sqref="AQ11:AQ34 AK33 AK16 AO33:AO34">
    <cfRule type="cellIs" dxfId="630" priority="15" operator="greaterThan">
      <formula>1179</formula>
    </cfRule>
  </conditionalFormatting>
  <conditionalFormatting sqref="AQ11:AQ34 AK33 AK16 AO33:AO34">
    <cfRule type="cellIs" dxfId="629" priority="14" operator="greaterThan">
      <formula>99</formula>
    </cfRule>
  </conditionalFormatting>
  <conditionalFormatting sqref="AQ11:AQ34 AK33 AK16 AO33:AO34">
    <cfRule type="cellIs" dxfId="628" priority="13" operator="greaterThan">
      <formula>0.99</formula>
    </cfRule>
  </conditionalFormatting>
  <conditionalFormatting sqref="AI11:AI34">
    <cfRule type="cellIs" dxfId="627" priority="12" operator="greaterThan">
      <formula>$AI$8</formula>
    </cfRule>
  </conditionalFormatting>
  <conditionalFormatting sqref="AH11:AH34">
    <cfRule type="cellIs" dxfId="626" priority="10" operator="greaterThan">
      <formula>$AH$8</formula>
    </cfRule>
    <cfRule type="cellIs" dxfId="625" priority="11" operator="greaterThan">
      <formula>$AH$8</formula>
    </cfRule>
  </conditionalFormatting>
  <conditionalFormatting sqref="AP11:AP34">
    <cfRule type="cellIs" dxfId="624" priority="8" operator="equal">
      <formula>0</formula>
    </cfRule>
  </conditionalFormatting>
  <conditionalFormatting sqref="AP11:AP34">
    <cfRule type="cellIs" dxfId="623" priority="7" operator="greaterThan">
      <formula>1179</formula>
    </cfRule>
  </conditionalFormatting>
  <conditionalFormatting sqref="AP11:AP34">
    <cfRule type="cellIs" dxfId="622" priority="6" operator="greaterThan">
      <formula>99</formula>
    </cfRule>
  </conditionalFormatting>
  <conditionalFormatting sqref="AP11:AP34">
    <cfRule type="cellIs" dxfId="621" priority="5" operator="greaterThan">
      <formula>0.99</formula>
    </cfRule>
  </conditionalFormatting>
  <conditionalFormatting sqref="AK34">
    <cfRule type="cellIs" dxfId="620" priority="4" operator="equal">
      <formula>0</formula>
    </cfRule>
  </conditionalFormatting>
  <conditionalFormatting sqref="AK34">
    <cfRule type="cellIs" dxfId="619" priority="3" operator="greaterThan">
      <formula>1179</formula>
    </cfRule>
  </conditionalFormatting>
  <conditionalFormatting sqref="AK34">
    <cfRule type="cellIs" dxfId="618" priority="2" operator="greaterThan">
      <formula>99</formula>
    </cfRule>
  </conditionalFormatting>
  <conditionalFormatting sqref="AK34">
    <cfRule type="cellIs" dxfId="617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$AY$10:$AY$40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Y118"/>
  <sheetViews>
    <sheetView showGridLines="0" topLeftCell="A42" zoomScaleNormal="100" workbookViewId="0">
      <selection activeCell="E63" sqref="E63"/>
    </sheetView>
  </sheetViews>
  <sheetFormatPr defaultRowHeight="15" x14ac:dyDescent="0.25"/>
  <cols>
    <col min="1" max="1" width="5.7109375" style="183" customWidth="1"/>
    <col min="2" max="2" width="10.28515625" style="183" customWidth="1"/>
    <col min="3" max="3" width="14" style="183" customWidth="1"/>
    <col min="4" max="7" width="9.140625" style="183"/>
    <col min="8" max="8" width="20.42578125" style="183" customWidth="1"/>
    <col min="9" max="10" width="9.140625" style="183"/>
    <col min="11" max="11" width="9" style="183" customWidth="1"/>
    <col min="12" max="14" width="9.140625" style="183" hidden="1" customWidth="1"/>
    <col min="15" max="16" width="9.140625" style="183"/>
    <col min="17" max="18" width="9.140625" style="183" customWidth="1"/>
    <col min="19" max="32" width="9.140625" style="183"/>
    <col min="33" max="33" width="10.42578125" style="183" bestFit="1" customWidth="1"/>
    <col min="34" max="44" width="9.140625" style="183"/>
    <col min="45" max="45" width="83.85546875" style="17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83"/>
  </cols>
  <sheetData>
    <row r="2" spans="2:51" ht="21" x14ac:dyDescent="0.25">
      <c r="B2" s="7"/>
      <c r="C2" s="109"/>
      <c r="D2" s="109"/>
      <c r="E2" s="8"/>
      <c r="F2" s="8"/>
      <c r="G2" s="109"/>
      <c r="H2" s="9"/>
      <c r="I2" s="9"/>
      <c r="J2" s="109"/>
      <c r="K2" s="9"/>
      <c r="L2" s="9"/>
      <c r="M2" s="109"/>
      <c r="N2" s="109"/>
      <c r="O2" s="10"/>
      <c r="P2" s="11" t="s">
        <v>0</v>
      </c>
      <c r="Q2" s="11"/>
      <c r="R2" s="12"/>
      <c r="S2" s="13"/>
      <c r="T2" s="14"/>
      <c r="U2" s="14"/>
      <c r="V2" s="15"/>
      <c r="W2" s="16"/>
      <c r="X2" s="14"/>
      <c r="Y2" s="14"/>
      <c r="Z2" s="14"/>
      <c r="AA2" s="14"/>
      <c r="AB2" s="14"/>
      <c r="AC2" s="14"/>
      <c r="AD2" s="14"/>
      <c r="AE2" s="14"/>
      <c r="AM2" s="109"/>
      <c r="AN2" s="109"/>
      <c r="AO2" s="109"/>
      <c r="AP2" s="109"/>
      <c r="AQ2" s="109"/>
      <c r="AR2" s="109"/>
    </row>
    <row r="3" spans="2:51" ht="21" x14ac:dyDescent="0.25">
      <c r="B3" s="18" t="s">
        <v>1</v>
      </c>
      <c r="C3" s="18"/>
      <c r="D3" s="18"/>
      <c r="E3" s="109"/>
      <c r="F3" s="9"/>
      <c r="G3" s="9"/>
      <c r="H3" s="109"/>
      <c r="I3" s="109"/>
      <c r="J3" s="109"/>
      <c r="K3" s="19"/>
      <c r="L3" s="20"/>
      <c r="M3" s="109"/>
      <c r="N3" s="109"/>
      <c r="O3" s="21" t="s">
        <v>2</v>
      </c>
      <c r="P3" s="278" t="s">
        <v>141</v>
      </c>
      <c r="Q3" s="279"/>
      <c r="R3" s="279"/>
      <c r="S3" s="279"/>
      <c r="T3" s="279"/>
      <c r="U3" s="280"/>
      <c r="V3" s="22"/>
      <c r="W3" s="22"/>
      <c r="X3" s="22"/>
      <c r="Y3" s="22"/>
      <c r="Z3" s="22"/>
      <c r="AH3" s="109"/>
      <c r="AI3" s="109"/>
      <c r="AJ3" s="109"/>
      <c r="AK3" s="109"/>
      <c r="AL3" s="17"/>
      <c r="AM3" s="109"/>
      <c r="AN3" s="109"/>
      <c r="AO3" s="109"/>
      <c r="AP3" s="109"/>
      <c r="AQ3" s="109"/>
      <c r="AR3" s="109"/>
      <c r="AS3" s="109"/>
    </row>
    <row r="4" spans="2:51" x14ac:dyDescent="0.25">
      <c r="B4" s="23" t="s">
        <v>3</v>
      </c>
      <c r="C4" s="23"/>
      <c r="D4" s="23"/>
      <c r="E4" s="109"/>
      <c r="F4" s="24"/>
      <c r="G4" s="109"/>
      <c r="H4" s="109"/>
      <c r="I4" s="109"/>
      <c r="J4" s="109"/>
      <c r="K4" s="109"/>
      <c r="L4" s="109"/>
      <c r="M4" s="109"/>
      <c r="N4" s="109"/>
      <c r="O4" s="21" t="s">
        <v>4</v>
      </c>
      <c r="P4" s="278" t="s">
        <v>159</v>
      </c>
      <c r="Q4" s="279"/>
      <c r="R4" s="279"/>
      <c r="S4" s="279"/>
      <c r="T4" s="279"/>
      <c r="U4" s="280"/>
      <c r="V4" s="22"/>
      <c r="W4" s="22"/>
      <c r="X4" s="22"/>
      <c r="Y4" s="22"/>
      <c r="Z4" s="22"/>
      <c r="AH4" s="109"/>
      <c r="AI4" s="109"/>
      <c r="AJ4" s="109"/>
      <c r="AK4" s="109"/>
      <c r="AL4" s="17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5"/>
      <c r="F5" s="25"/>
      <c r="G5" s="109"/>
      <c r="H5" s="109"/>
      <c r="I5" s="109"/>
      <c r="J5" s="109"/>
      <c r="K5" s="109"/>
      <c r="L5" s="109"/>
      <c r="M5" s="109"/>
      <c r="N5" s="109"/>
      <c r="O5" s="21" t="s">
        <v>5</v>
      </c>
      <c r="P5" s="278" t="s">
        <v>202</v>
      </c>
      <c r="Q5" s="279"/>
      <c r="R5" s="279"/>
      <c r="S5" s="279"/>
      <c r="T5" s="279"/>
      <c r="U5" s="280"/>
      <c r="V5" s="22"/>
      <c r="W5" s="22"/>
      <c r="X5" s="22"/>
      <c r="Y5" s="22"/>
      <c r="Z5" s="22"/>
      <c r="AH5" s="109"/>
      <c r="AI5" s="109"/>
      <c r="AJ5" s="109"/>
      <c r="AK5" s="109"/>
      <c r="AL5" s="17"/>
      <c r="AM5" s="109"/>
      <c r="AN5" s="109"/>
      <c r="AO5" s="109"/>
      <c r="AP5" s="109"/>
      <c r="AQ5" s="109"/>
      <c r="AR5" s="109"/>
      <c r="AS5" s="109"/>
    </row>
    <row r="6" spans="2:51" x14ac:dyDescent="0.25">
      <c r="B6" s="278" t="s">
        <v>6</v>
      </c>
      <c r="C6" s="280"/>
      <c r="D6" s="281" t="s">
        <v>7</v>
      </c>
      <c r="E6" s="282"/>
      <c r="F6" s="282"/>
      <c r="G6" s="282"/>
      <c r="H6" s="283"/>
      <c r="I6" s="109"/>
      <c r="J6" s="109"/>
      <c r="K6" s="195"/>
      <c r="L6" s="284">
        <v>41686</v>
      </c>
      <c r="M6" s="285"/>
      <c r="N6" s="26"/>
      <c r="O6" s="26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  <c r="AJ6" s="29"/>
      <c r="AM6" s="30"/>
      <c r="AN6" s="30"/>
      <c r="AO6" s="30"/>
      <c r="AP6" s="30"/>
      <c r="AQ6" s="30"/>
      <c r="AR6" s="30"/>
      <c r="AS6" s="31"/>
    </row>
    <row r="7" spans="2:51" ht="36" x14ac:dyDescent="0.25">
      <c r="B7" s="267" t="s">
        <v>8</v>
      </c>
      <c r="C7" s="268"/>
      <c r="D7" s="267" t="s">
        <v>9</v>
      </c>
      <c r="E7" s="269"/>
      <c r="F7" s="269"/>
      <c r="G7" s="268"/>
      <c r="H7" s="199" t="s">
        <v>10</v>
      </c>
      <c r="I7" s="198" t="s">
        <v>11</v>
      </c>
      <c r="J7" s="198" t="s">
        <v>12</v>
      </c>
      <c r="K7" s="198" t="s">
        <v>13</v>
      </c>
      <c r="L7" s="17"/>
      <c r="M7" s="17"/>
      <c r="N7" s="17"/>
      <c r="O7" s="199" t="s">
        <v>14</v>
      </c>
      <c r="P7" s="267" t="s">
        <v>15</v>
      </c>
      <c r="Q7" s="269"/>
      <c r="R7" s="269"/>
      <c r="S7" s="269"/>
      <c r="T7" s="268"/>
      <c r="U7" s="266" t="s">
        <v>16</v>
      </c>
      <c r="V7" s="266"/>
      <c r="W7" s="198" t="s">
        <v>17</v>
      </c>
      <c r="X7" s="267" t="s">
        <v>18</v>
      </c>
      <c r="Y7" s="268"/>
      <c r="Z7" s="267" t="s">
        <v>19</v>
      </c>
      <c r="AA7" s="268"/>
      <c r="AB7" s="267" t="s">
        <v>20</v>
      </c>
      <c r="AC7" s="268"/>
      <c r="AD7" s="267" t="s">
        <v>21</v>
      </c>
      <c r="AE7" s="268"/>
      <c r="AF7" s="198" t="s">
        <v>22</v>
      </c>
      <c r="AG7" s="198" t="s">
        <v>23</v>
      </c>
      <c r="AH7" s="198" t="s">
        <v>24</v>
      </c>
      <c r="AI7" s="198" t="s">
        <v>25</v>
      </c>
      <c r="AJ7" s="267" t="s">
        <v>26</v>
      </c>
      <c r="AK7" s="269"/>
      <c r="AL7" s="269"/>
      <c r="AM7" s="269"/>
      <c r="AN7" s="268"/>
      <c r="AO7" s="267" t="s">
        <v>27</v>
      </c>
      <c r="AP7" s="269"/>
      <c r="AQ7" s="268"/>
      <c r="AR7" s="198" t="s">
        <v>28</v>
      </c>
      <c r="AS7" s="32"/>
      <c r="AT7" s="17"/>
      <c r="AU7" s="17"/>
      <c r="AV7" s="17"/>
      <c r="AW7" s="17"/>
      <c r="AX7" s="17"/>
      <c r="AY7" s="17"/>
    </row>
    <row r="8" spans="2:51" x14ac:dyDescent="0.25">
      <c r="B8" s="270">
        <v>41982</v>
      </c>
      <c r="C8" s="271"/>
      <c r="D8" s="272" t="s">
        <v>29</v>
      </c>
      <c r="E8" s="273"/>
      <c r="F8" s="273"/>
      <c r="G8" s="274"/>
      <c r="H8" s="33"/>
      <c r="I8" s="272" t="s">
        <v>29</v>
      </c>
      <c r="J8" s="273"/>
      <c r="K8" s="274"/>
      <c r="L8" s="34"/>
      <c r="M8" s="34"/>
      <c r="N8" s="34"/>
      <c r="O8" s="33" t="s">
        <v>30</v>
      </c>
      <c r="P8" s="33" t="s">
        <v>30</v>
      </c>
      <c r="Q8" s="33" t="s">
        <v>31</v>
      </c>
      <c r="R8" s="33" t="s">
        <v>31</v>
      </c>
      <c r="S8" s="33" t="s">
        <v>30</v>
      </c>
      <c r="T8" s="33" t="s">
        <v>32</v>
      </c>
      <c r="U8" s="275" t="s">
        <v>33</v>
      </c>
      <c r="V8" s="275"/>
      <c r="W8" s="35" t="s">
        <v>34</v>
      </c>
      <c r="X8" s="258">
        <v>0</v>
      </c>
      <c r="Y8" s="259"/>
      <c r="Z8" s="276" t="s">
        <v>35</v>
      </c>
      <c r="AA8" s="277"/>
      <c r="AB8" s="258">
        <v>1185</v>
      </c>
      <c r="AC8" s="259"/>
      <c r="AD8" s="260">
        <v>800</v>
      </c>
      <c r="AE8" s="261"/>
      <c r="AF8" s="33"/>
      <c r="AG8" s="35">
        <f>AG34-AG10</f>
        <v>22980</v>
      </c>
      <c r="AH8" s="36"/>
      <c r="AI8" s="36"/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3" t="s">
        <v>36</v>
      </c>
      <c r="AP8" s="33" t="s">
        <v>31</v>
      </c>
      <c r="AQ8" s="33" t="s">
        <v>31</v>
      </c>
      <c r="AR8" s="33" t="s">
        <v>37</v>
      </c>
      <c r="AS8" s="32"/>
      <c r="AV8" s="37" t="s">
        <v>38</v>
      </c>
    </row>
    <row r="9" spans="2:51" ht="60" x14ac:dyDescent="0.25">
      <c r="B9" s="250" t="s">
        <v>39</v>
      </c>
      <c r="C9" s="250"/>
      <c r="D9" s="262" t="s">
        <v>40</v>
      </c>
      <c r="E9" s="263"/>
      <c r="F9" s="264" t="s">
        <v>41</v>
      </c>
      <c r="G9" s="263"/>
      <c r="H9" s="265" t="s">
        <v>42</v>
      </c>
      <c r="I9" s="250" t="s">
        <v>43</v>
      </c>
      <c r="J9" s="250"/>
      <c r="K9" s="250"/>
      <c r="L9" s="198" t="s">
        <v>44</v>
      </c>
      <c r="M9" s="266" t="s">
        <v>45</v>
      </c>
      <c r="N9" s="38" t="s">
        <v>46</v>
      </c>
      <c r="O9" s="256" t="s">
        <v>47</v>
      </c>
      <c r="P9" s="256" t="s">
        <v>48</v>
      </c>
      <c r="Q9" s="39" t="s">
        <v>49</v>
      </c>
      <c r="R9" s="244" t="s">
        <v>50</v>
      </c>
      <c r="S9" s="245"/>
      <c r="T9" s="246"/>
      <c r="U9" s="196" t="s">
        <v>51</v>
      </c>
      <c r="V9" s="196" t="s">
        <v>52</v>
      </c>
      <c r="W9" s="250" t="s">
        <v>53</v>
      </c>
      <c r="X9" s="251" t="s">
        <v>54</v>
      </c>
      <c r="Y9" s="252"/>
      <c r="Z9" s="252"/>
      <c r="AA9" s="252"/>
      <c r="AB9" s="252"/>
      <c r="AC9" s="252"/>
      <c r="AD9" s="252"/>
      <c r="AE9" s="253"/>
      <c r="AF9" s="194" t="s">
        <v>55</v>
      </c>
      <c r="AG9" s="194" t="s">
        <v>56</v>
      </c>
      <c r="AH9" s="239" t="s">
        <v>57</v>
      </c>
      <c r="AI9" s="254" t="s">
        <v>58</v>
      </c>
      <c r="AJ9" s="196" t="s">
        <v>59</v>
      </c>
      <c r="AK9" s="196" t="s">
        <v>60</v>
      </c>
      <c r="AL9" s="196" t="s">
        <v>61</v>
      </c>
      <c r="AM9" s="196" t="s">
        <v>62</v>
      </c>
      <c r="AN9" s="196" t="s">
        <v>63</v>
      </c>
      <c r="AO9" s="196" t="s">
        <v>64</v>
      </c>
      <c r="AP9" s="196" t="s">
        <v>65</v>
      </c>
      <c r="AQ9" s="256" t="s">
        <v>66</v>
      </c>
      <c r="AR9" s="196" t="s">
        <v>67</v>
      </c>
      <c r="AS9" s="239" t="s">
        <v>68</v>
      </c>
      <c r="AV9" s="40" t="s">
        <v>69</v>
      </c>
      <c r="AW9" s="40" t="s">
        <v>70</v>
      </c>
      <c r="AY9" s="41" t="s">
        <v>71</v>
      </c>
    </row>
    <row r="10" spans="2:51" x14ac:dyDescent="0.25">
      <c r="B10" s="196" t="s">
        <v>72</v>
      </c>
      <c r="C10" s="196" t="s">
        <v>73</v>
      </c>
      <c r="D10" s="196" t="s">
        <v>74</v>
      </c>
      <c r="E10" s="196" t="s">
        <v>75</v>
      </c>
      <c r="F10" s="196" t="s">
        <v>74</v>
      </c>
      <c r="G10" s="196" t="s">
        <v>75</v>
      </c>
      <c r="H10" s="265"/>
      <c r="I10" s="196" t="s">
        <v>75</v>
      </c>
      <c r="J10" s="196" t="s">
        <v>75</v>
      </c>
      <c r="K10" s="196" t="s">
        <v>75</v>
      </c>
      <c r="L10" s="33" t="s">
        <v>29</v>
      </c>
      <c r="M10" s="266"/>
      <c r="N10" s="33" t="s">
        <v>29</v>
      </c>
      <c r="O10" s="257"/>
      <c r="P10" s="257"/>
      <c r="Q10" s="6">
        <f>'DEC 8'!Q34</f>
        <v>17022676</v>
      </c>
      <c r="R10" s="247"/>
      <c r="S10" s="248"/>
      <c r="T10" s="249"/>
      <c r="U10" s="196" t="s">
        <v>75</v>
      </c>
      <c r="V10" s="196" t="s">
        <v>75</v>
      </c>
      <c r="W10" s="250"/>
      <c r="X10" s="42" t="s">
        <v>76</v>
      </c>
      <c r="Y10" s="42" t="s">
        <v>77</v>
      </c>
      <c r="Z10" s="42" t="s">
        <v>78</v>
      </c>
      <c r="AA10" s="42" t="s">
        <v>79</v>
      </c>
      <c r="AB10" s="42" t="s">
        <v>80</v>
      </c>
      <c r="AC10" s="42" t="s">
        <v>81</v>
      </c>
      <c r="AD10" s="42" t="s">
        <v>82</v>
      </c>
      <c r="AE10" s="42" t="s">
        <v>83</v>
      </c>
      <c r="AF10" s="43"/>
      <c r="AG10" s="4">
        <f>'DEC 8'!AG34</f>
        <v>33022342</v>
      </c>
      <c r="AH10" s="239"/>
      <c r="AI10" s="255"/>
      <c r="AJ10" s="196" t="s">
        <v>84</v>
      </c>
      <c r="AK10" s="196" t="s">
        <v>84</v>
      </c>
      <c r="AL10" s="196" t="s">
        <v>84</v>
      </c>
      <c r="AM10" s="196" t="s">
        <v>84</v>
      </c>
      <c r="AN10" s="196" t="s">
        <v>84</v>
      </c>
      <c r="AO10" s="196" t="s">
        <v>84</v>
      </c>
      <c r="AP10" s="5">
        <f>'DEC 8'!AP34</f>
        <v>7283874</v>
      </c>
      <c r="AQ10" s="257"/>
      <c r="AR10" s="197" t="s">
        <v>85</v>
      </c>
      <c r="AS10" s="239"/>
      <c r="AV10" s="44" t="s">
        <v>86</v>
      </c>
      <c r="AW10" s="44" t="s">
        <v>87</v>
      </c>
      <c r="AY10" s="108" t="s">
        <v>131</v>
      </c>
    </row>
    <row r="11" spans="2:51" x14ac:dyDescent="0.25">
      <c r="B11" s="45">
        <v>2</v>
      </c>
      <c r="C11" s="45">
        <v>4.1666666666666664E-2</v>
      </c>
      <c r="D11" s="46">
        <v>17</v>
      </c>
      <c r="E11" s="47">
        <f>D11/1.42</f>
        <v>11.971830985915494</v>
      </c>
      <c r="F11" s="172">
        <v>66</v>
      </c>
      <c r="G11" s="47">
        <f>F11/1.42</f>
        <v>46.478873239436624</v>
      </c>
      <c r="H11" s="48" t="s">
        <v>88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89</v>
      </c>
      <c r="N11" s="51">
        <v>11.4</v>
      </c>
      <c r="O11" s="52">
        <v>119</v>
      </c>
      <c r="P11" s="52">
        <v>90</v>
      </c>
      <c r="Q11" s="52">
        <v>17026168</v>
      </c>
      <c r="R11" s="53">
        <f>Q11-Q10</f>
        <v>3492</v>
      </c>
      <c r="S11" s="54">
        <f>R11*24/1000</f>
        <v>83.808000000000007</v>
      </c>
      <c r="T11" s="54">
        <f>R11/1000</f>
        <v>3.492</v>
      </c>
      <c r="U11" s="55">
        <v>6.9</v>
      </c>
      <c r="V11" s="55">
        <f t="shared" ref="V11:V34" si="0">U11</f>
        <v>6.9</v>
      </c>
      <c r="W11" s="174" t="s">
        <v>130</v>
      </c>
      <c r="X11" s="173">
        <v>0</v>
      </c>
      <c r="Y11" s="173">
        <v>0</v>
      </c>
      <c r="Z11" s="173">
        <v>928</v>
      </c>
      <c r="AA11" s="173">
        <v>0</v>
      </c>
      <c r="AB11" s="173">
        <v>1109</v>
      </c>
      <c r="AC11" s="56" t="s">
        <v>90</v>
      </c>
      <c r="AD11" s="56" t="s">
        <v>90</v>
      </c>
      <c r="AE11" s="56" t="s">
        <v>90</v>
      </c>
      <c r="AF11" s="57" t="s">
        <v>90</v>
      </c>
      <c r="AG11" s="57">
        <v>33022872</v>
      </c>
      <c r="AH11" s="58">
        <f>IF(ISBLANK(AG11),"-",AG11-AG10)</f>
        <v>530</v>
      </c>
      <c r="AI11" s="59">
        <f>AH11/T11</f>
        <v>151.77548682703321</v>
      </c>
      <c r="AJ11" s="170">
        <v>0</v>
      </c>
      <c r="AK11" s="170">
        <v>0</v>
      </c>
      <c r="AL11" s="170">
        <v>1</v>
      </c>
      <c r="AM11" s="170">
        <v>0</v>
      </c>
      <c r="AN11" s="170">
        <v>1</v>
      </c>
      <c r="AO11" s="170">
        <v>0.3</v>
      </c>
      <c r="AP11" s="173">
        <v>7284945</v>
      </c>
      <c r="AQ11" s="173">
        <f t="shared" ref="AQ11:AQ34" si="1">AP11-AP10</f>
        <v>1071</v>
      </c>
      <c r="AR11" s="61"/>
      <c r="AS11" s="62" t="s">
        <v>113</v>
      </c>
      <c r="AV11" s="44" t="s">
        <v>88</v>
      </c>
      <c r="AW11" s="44" t="s">
        <v>91</v>
      </c>
      <c r="AY11" s="108" t="s">
        <v>138</v>
      </c>
    </row>
    <row r="12" spans="2:51" x14ac:dyDescent="0.25">
      <c r="B12" s="45">
        <v>2.0416666666666701</v>
      </c>
      <c r="C12" s="45">
        <v>8.3333333333333329E-2</v>
      </c>
      <c r="D12" s="46">
        <v>22</v>
      </c>
      <c r="E12" s="47">
        <f t="shared" ref="E12:E34" si="2">D12/1.42</f>
        <v>15.492957746478874</v>
      </c>
      <c r="F12" s="172">
        <v>66</v>
      </c>
      <c r="G12" s="47">
        <f t="shared" ref="G12:G34" si="3">F12/1.42</f>
        <v>46.478873239436624</v>
      </c>
      <c r="H12" s="48" t="s">
        <v>88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89</v>
      </c>
      <c r="N12" s="51">
        <v>11.2</v>
      </c>
      <c r="O12" s="52">
        <v>115</v>
      </c>
      <c r="P12" s="52">
        <v>85</v>
      </c>
      <c r="Q12" s="52">
        <v>17029660</v>
      </c>
      <c r="R12" s="53">
        <f t="shared" ref="R12:R34" si="5">Q12-Q11</f>
        <v>3492</v>
      </c>
      <c r="S12" s="54">
        <f t="shared" ref="S12:S34" si="6">R12*24/1000</f>
        <v>83.808000000000007</v>
      </c>
      <c r="T12" s="54">
        <f t="shared" ref="T12:T34" si="7">R12/1000</f>
        <v>3.492</v>
      </c>
      <c r="U12" s="55">
        <v>8.9</v>
      </c>
      <c r="V12" s="55">
        <f t="shared" si="0"/>
        <v>8.9</v>
      </c>
      <c r="W12" s="174" t="s">
        <v>130</v>
      </c>
      <c r="X12" s="173">
        <v>0</v>
      </c>
      <c r="Y12" s="173">
        <v>0</v>
      </c>
      <c r="Z12" s="173">
        <v>910</v>
      </c>
      <c r="AA12" s="173">
        <v>0</v>
      </c>
      <c r="AB12" s="173">
        <v>1040</v>
      </c>
      <c r="AC12" s="56" t="s">
        <v>90</v>
      </c>
      <c r="AD12" s="56" t="s">
        <v>90</v>
      </c>
      <c r="AE12" s="56" t="s">
        <v>90</v>
      </c>
      <c r="AF12" s="57" t="s">
        <v>90</v>
      </c>
      <c r="AG12" s="57">
        <v>33023401</v>
      </c>
      <c r="AH12" s="58">
        <f>IF(ISBLANK(AG12),"-",AG12-AG11)</f>
        <v>529</v>
      </c>
      <c r="AI12" s="59">
        <f t="shared" ref="AI12:AI34" si="8">AH12/T12</f>
        <v>151.48911798396335</v>
      </c>
      <c r="AJ12" s="170">
        <v>0</v>
      </c>
      <c r="AK12" s="170">
        <v>0</v>
      </c>
      <c r="AL12" s="170">
        <v>1</v>
      </c>
      <c r="AM12" s="170">
        <v>0</v>
      </c>
      <c r="AN12" s="170">
        <v>1</v>
      </c>
      <c r="AO12" s="170">
        <v>0.3</v>
      </c>
      <c r="AP12" s="173">
        <v>7286016</v>
      </c>
      <c r="AQ12" s="173">
        <f t="shared" si="1"/>
        <v>1071</v>
      </c>
      <c r="AR12" s="63"/>
      <c r="AS12" s="62" t="s">
        <v>113</v>
      </c>
      <c r="AV12" s="44" t="s">
        <v>92</v>
      </c>
      <c r="AW12" s="44" t="s">
        <v>93</v>
      </c>
      <c r="AY12" s="108" t="s">
        <v>139</v>
      </c>
    </row>
    <row r="13" spans="2:51" x14ac:dyDescent="0.25">
      <c r="B13" s="45">
        <v>2.0833333333333299</v>
      </c>
      <c r="C13" s="45">
        <v>0.125</v>
      </c>
      <c r="D13" s="46">
        <v>29</v>
      </c>
      <c r="E13" s="47">
        <f t="shared" si="2"/>
        <v>20.422535211267608</v>
      </c>
      <c r="F13" s="172">
        <v>66</v>
      </c>
      <c r="G13" s="47">
        <f t="shared" si="3"/>
        <v>46.478873239436624</v>
      </c>
      <c r="H13" s="48" t="s">
        <v>88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89</v>
      </c>
      <c r="N13" s="51">
        <v>11.2</v>
      </c>
      <c r="O13" s="52">
        <v>111</v>
      </c>
      <c r="P13" s="52">
        <v>78</v>
      </c>
      <c r="Q13" s="52">
        <v>17033153</v>
      </c>
      <c r="R13" s="53">
        <f t="shared" si="5"/>
        <v>3493</v>
      </c>
      <c r="S13" s="54">
        <f t="shared" si="6"/>
        <v>83.831999999999994</v>
      </c>
      <c r="T13" s="54">
        <f t="shared" si="7"/>
        <v>3.4929999999999999</v>
      </c>
      <c r="U13" s="55">
        <v>9.5</v>
      </c>
      <c r="V13" s="55">
        <f t="shared" si="0"/>
        <v>9.5</v>
      </c>
      <c r="W13" s="174" t="s">
        <v>130</v>
      </c>
      <c r="X13" s="173">
        <v>0</v>
      </c>
      <c r="Y13" s="173">
        <v>0</v>
      </c>
      <c r="Z13" s="173">
        <v>899</v>
      </c>
      <c r="AA13" s="173">
        <v>0</v>
      </c>
      <c r="AB13" s="173">
        <v>1020</v>
      </c>
      <c r="AC13" s="56" t="s">
        <v>90</v>
      </c>
      <c r="AD13" s="56" t="s">
        <v>90</v>
      </c>
      <c r="AE13" s="56" t="s">
        <v>90</v>
      </c>
      <c r="AF13" s="57" t="s">
        <v>90</v>
      </c>
      <c r="AG13" s="57">
        <v>33023946</v>
      </c>
      <c r="AH13" s="58">
        <f>IF(ISBLANK(AG13),"-",AG13-AG12)</f>
        <v>545</v>
      </c>
      <c r="AI13" s="59">
        <f t="shared" si="8"/>
        <v>156.02633839106787</v>
      </c>
      <c r="AJ13" s="170">
        <v>0</v>
      </c>
      <c r="AK13" s="170">
        <v>0</v>
      </c>
      <c r="AL13" s="170">
        <v>1</v>
      </c>
      <c r="AM13" s="170">
        <v>0</v>
      </c>
      <c r="AN13" s="170">
        <v>1</v>
      </c>
      <c r="AO13" s="170">
        <v>0.3</v>
      </c>
      <c r="AP13" s="173">
        <v>7287088</v>
      </c>
      <c r="AQ13" s="173">
        <f t="shared" si="1"/>
        <v>1072</v>
      </c>
      <c r="AR13" s="61"/>
      <c r="AS13" s="62" t="s">
        <v>113</v>
      </c>
      <c r="AV13" s="44" t="s">
        <v>94</v>
      </c>
      <c r="AW13" s="44" t="s">
        <v>95</v>
      </c>
      <c r="AY13" s="108" t="s">
        <v>202</v>
      </c>
    </row>
    <row r="14" spans="2:51" x14ac:dyDescent="0.25">
      <c r="B14" s="45">
        <v>2.125</v>
      </c>
      <c r="C14" s="45">
        <v>0.16666666666666699</v>
      </c>
      <c r="D14" s="46">
        <v>29</v>
      </c>
      <c r="E14" s="47">
        <f t="shared" si="2"/>
        <v>20.422535211267608</v>
      </c>
      <c r="F14" s="172">
        <v>66</v>
      </c>
      <c r="G14" s="47">
        <f t="shared" si="3"/>
        <v>46.478873239436624</v>
      </c>
      <c r="H14" s="48" t="s">
        <v>88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89</v>
      </c>
      <c r="N14" s="51">
        <v>12.8</v>
      </c>
      <c r="O14" s="52">
        <v>98</v>
      </c>
      <c r="P14" s="52">
        <v>80</v>
      </c>
      <c r="Q14" s="52">
        <v>17036775</v>
      </c>
      <c r="R14" s="53">
        <f t="shared" si="5"/>
        <v>3622</v>
      </c>
      <c r="S14" s="54">
        <f t="shared" si="6"/>
        <v>86.927999999999997</v>
      </c>
      <c r="T14" s="54">
        <f t="shared" si="7"/>
        <v>3.6219999999999999</v>
      </c>
      <c r="U14" s="55">
        <v>9.5</v>
      </c>
      <c r="V14" s="55">
        <f t="shared" si="0"/>
        <v>9.5</v>
      </c>
      <c r="W14" s="174" t="s">
        <v>130</v>
      </c>
      <c r="X14" s="173">
        <v>0</v>
      </c>
      <c r="Y14" s="173">
        <v>0</v>
      </c>
      <c r="Z14" s="173">
        <v>823</v>
      </c>
      <c r="AA14" s="173">
        <v>0</v>
      </c>
      <c r="AB14" s="173">
        <v>978</v>
      </c>
      <c r="AC14" s="56" t="s">
        <v>90</v>
      </c>
      <c r="AD14" s="56" t="s">
        <v>90</v>
      </c>
      <c r="AE14" s="56" t="s">
        <v>90</v>
      </c>
      <c r="AF14" s="57" t="s">
        <v>90</v>
      </c>
      <c r="AG14" s="57">
        <v>33024399</v>
      </c>
      <c r="AH14" s="58">
        <f t="shared" ref="AH14:AH34" si="9">IF(ISBLANK(AG14),"-",AG14-AG13)</f>
        <v>453</v>
      </c>
      <c r="AI14" s="59">
        <f t="shared" si="8"/>
        <v>125.06902263942574</v>
      </c>
      <c r="AJ14" s="170">
        <v>0</v>
      </c>
      <c r="AK14" s="170">
        <v>0</v>
      </c>
      <c r="AL14" s="170">
        <v>1</v>
      </c>
      <c r="AM14" s="170">
        <v>0</v>
      </c>
      <c r="AN14" s="170">
        <v>1</v>
      </c>
      <c r="AO14" s="170">
        <v>0</v>
      </c>
      <c r="AP14" s="173">
        <v>7287088</v>
      </c>
      <c r="AQ14" s="173">
        <f t="shared" si="1"/>
        <v>0</v>
      </c>
      <c r="AR14" s="61"/>
      <c r="AS14" s="62" t="s">
        <v>113</v>
      </c>
      <c r="AT14" s="64"/>
      <c r="AV14" s="44" t="s">
        <v>96</v>
      </c>
      <c r="AW14" s="44" t="s">
        <v>97</v>
      </c>
      <c r="AY14" s="108" t="s">
        <v>141</v>
      </c>
    </row>
    <row r="15" spans="2:51" x14ac:dyDescent="0.25">
      <c r="B15" s="45">
        <v>2.1666666666666701</v>
      </c>
      <c r="C15" s="45">
        <v>0.20833333333333301</v>
      </c>
      <c r="D15" s="46">
        <v>31</v>
      </c>
      <c r="E15" s="47">
        <f t="shared" si="2"/>
        <v>21.83098591549296</v>
      </c>
      <c r="F15" s="172">
        <v>66</v>
      </c>
      <c r="G15" s="47">
        <f t="shared" si="3"/>
        <v>46.478873239436624</v>
      </c>
      <c r="H15" s="48" t="s">
        <v>88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89</v>
      </c>
      <c r="N15" s="51">
        <v>13.1</v>
      </c>
      <c r="O15" s="52">
        <v>92</v>
      </c>
      <c r="P15" s="52">
        <v>85</v>
      </c>
      <c r="Q15" s="52">
        <v>17040391</v>
      </c>
      <c r="R15" s="53">
        <f t="shared" si="5"/>
        <v>3616</v>
      </c>
      <c r="S15" s="54">
        <f t="shared" si="6"/>
        <v>86.784000000000006</v>
      </c>
      <c r="T15" s="54">
        <f t="shared" si="7"/>
        <v>3.6160000000000001</v>
      </c>
      <c r="U15" s="55">
        <v>9.5</v>
      </c>
      <c r="V15" s="55">
        <f t="shared" si="0"/>
        <v>9.5</v>
      </c>
      <c r="W15" s="174" t="s">
        <v>130</v>
      </c>
      <c r="X15" s="173">
        <v>0</v>
      </c>
      <c r="Y15" s="173">
        <v>0</v>
      </c>
      <c r="Z15" s="173">
        <v>840</v>
      </c>
      <c r="AA15" s="173">
        <v>0</v>
      </c>
      <c r="AB15" s="173">
        <v>978</v>
      </c>
      <c r="AC15" s="56" t="s">
        <v>90</v>
      </c>
      <c r="AD15" s="56" t="s">
        <v>90</v>
      </c>
      <c r="AE15" s="56" t="s">
        <v>90</v>
      </c>
      <c r="AF15" s="57" t="s">
        <v>90</v>
      </c>
      <c r="AG15" s="57">
        <v>33024858</v>
      </c>
      <c r="AH15" s="58">
        <f t="shared" si="9"/>
        <v>459</v>
      </c>
      <c r="AI15" s="59">
        <f t="shared" si="8"/>
        <v>126.9358407079646</v>
      </c>
      <c r="AJ15" s="170">
        <v>0</v>
      </c>
      <c r="AK15" s="170">
        <v>0</v>
      </c>
      <c r="AL15" s="170">
        <v>1</v>
      </c>
      <c r="AM15" s="170">
        <v>0</v>
      </c>
      <c r="AN15" s="170">
        <v>1</v>
      </c>
      <c r="AO15" s="170">
        <v>0</v>
      </c>
      <c r="AP15" s="173">
        <v>7287088</v>
      </c>
      <c r="AQ15" s="173">
        <f t="shared" si="1"/>
        <v>0</v>
      </c>
      <c r="AR15" s="61"/>
      <c r="AS15" s="62" t="s">
        <v>113</v>
      </c>
      <c r="AV15" s="44" t="s">
        <v>98</v>
      </c>
      <c r="AW15" s="44" t="s">
        <v>99</v>
      </c>
      <c r="AY15" s="108" t="s">
        <v>159</v>
      </c>
    </row>
    <row r="16" spans="2:51" x14ac:dyDescent="0.25">
      <c r="B16" s="45">
        <v>2.2083333333333299</v>
      </c>
      <c r="C16" s="45">
        <v>0.25</v>
      </c>
      <c r="D16" s="46">
        <v>25</v>
      </c>
      <c r="E16" s="47">
        <f t="shared" si="2"/>
        <v>17.605633802816904</v>
      </c>
      <c r="F16" s="65">
        <v>68</v>
      </c>
      <c r="G16" s="47">
        <f t="shared" si="3"/>
        <v>47.887323943661976</v>
      </c>
      <c r="H16" s="48" t="s">
        <v>88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100</v>
      </c>
      <c r="N16" s="51">
        <v>13.1</v>
      </c>
      <c r="O16" s="52">
        <v>105</v>
      </c>
      <c r="P16" s="52">
        <v>105</v>
      </c>
      <c r="Q16" s="52">
        <v>17044195</v>
      </c>
      <c r="R16" s="53">
        <f t="shared" si="5"/>
        <v>3804</v>
      </c>
      <c r="S16" s="54">
        <f t="shared" si="6"/>
        <v>91.296000000000006</v>
      </c>
      <c r="T16" s="54">
        <f t="shared" si="7"/>
        <v>3.8039999999999998</v>
      </c>
      <c r="U16" s="55">
        <v>9.5</v>
      </c>
      <c r="V16" s="55">
        <f t="shared" si="0"/>
        <v>9.5</v>
      </c>
      <c r="W16" s="174" t="s">
        <v>130</v>
      </c>
      <c r="X16" s="173">
        <v>0</v>
      </c>
      <c r="Y16" s="173">
        <v>0</v>
      </c>
      <c r="Z16" s="173">
        <v>907</v>
      </c>
      <c r="AA16" s="173">
        <v>0</v>
      </c>
      <c r="AB16" s="173">
        <v>1001</v>
      </c>
      <c r="AC16" s="56" t="s">
        <v>90</v>
      </c>
      <c r="AD16" s="56" t="s">
        <v>90</v>
      </c>
      <c r="AE16" s="56" t="s">
        <v>90</v>
      </c>
      <c r="AF16" s="57" t="s">
        <v>90</v>
      </c>
      <c r="AG16" s="57">
        <v>33025316</v>
      </c>
      <c r="AH16" s="58">
        <f t="shared" si="9"/>
        <v>458</v>
      </c>
      <c r="AI16" s="59">
        <f t="shared" si="8"/>
        <v>120.39957939011568</v>
      </c>
      <c r="AJ16" s="170">
        <v>0</v>
      </c>
      <c r="AK16" s="170">
        <v>0</v>
      </c>
      <c r="AL16" s="170">
        <v>1</v>
      </c>
      <c r="AM16" s="170">
        <v>0</v>
      </c>
      <c r="AN16" s="170">
        <v>1</v>
      </c>
      <c r="AO16" s="170">
        <v>0</v>
      </c>
      <c r="AP16" s="173">
        <v>7287088</v>
      </c>
      <c r="AQ16" s="173">
        <f t="shared" si="1"/>
        <v>0</v>
      </c>
      <c r="AR16" s="63"/>
      <c r="AS16" s="62" t="s">
        <v>101</v>
      </c>
      <c r="AV16" s="44" t="s">
        <v>102</v>
      </c>
      <c r="AW16" s="44" t="s">
        <v>103</v>
      </c>
      <c r="AY16" s="108"/>
    </row>
    <row r="17" spans="1:51" x14ac:dyDescent="0.25">
      <c r="B17" s="45">
        <v>2.25</v>
      </c>
      <c r="C17" s="45">
        <v>0.29166666666666702</v>
      </c>
      <c r="D17" s="46">
        <v>21</v>
      </c>
      <c r="E17" s="47">
        <f t="shared" si="2"/>
        <v>14.788732394366198</v>
      </c>
      <c r="F17" s="65">
        <v>83</v>
      </c>
      <c r="G17" s="47">
        <f t="shared" si="3"/>
        <v>58.450704225352112</v>
      </c>
      <c r="H17" s="48" t="s">
        <v>88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100</v>
      </c>
      <c r="N17" s="51">
        <v>16.7</v>
      </c>
      <c r="O17" s="52">
        <v>130</v>
      </c>
      <c r="P17" s="52">
        <v>127</v>
      </c>
      <c r="Q17" s="52">
        <v>17049379</v>
      </c>
      <c r="R17" s="53">
        <f t="shared" si="5"/>
        <v>5184</v>
      </c>
      <c r="S17" s="54">
        <f t="shared" si="6"/>
        <v>124.416</v>
      </c>
      <c r="T17" s="54">
        <f t="shared" si="7"/>
        <v>5.1840000000000002</v>
      </c>
      <c r="U17" s="55">
        <v>9.5</v>
      </c>
      <c r="V17" s="55">
        <f t="shared" si="0"/>
        <v>9.5</v>
      </c>
      <c r="W17" s="174" t="s">
        <v>146</v>
      </c>
      <c r="X17" s="173">
        <v>0</v>
      </c>
      <c r="Y17" s="173">
        <v>0</v>
      </c>
      <c r="Z17" s="173">
        <v>964</v>
      </c>
      <c r="AA17" s="173">
        <v>1185</v>
      </c>
      <c r="AB17" s="173">
        <v>1199</v>
      </c>
      <c r="AC17" s="56" t="s">
        <v>90</v>
      </c>
      <c r="AD17" s="56" t="s">
        <v>90</v>
      </c>
      <c r="AE17" s="56" t="s">
        <v>90</v>
      </c>
      <c r="AF17" s="57" t="s">
        <v>90</v>
      </c>
      <c r="AG17" s="57">
        <v>33026384</v>
      </c>
      <c r="AH17" s="58">
        <f t="shared" si="9"/>
        <v>1068</v>
      </c>
      <c r="AI17" s="59">
        <f t="shared" si="8"/>
        <v>206.0185185185185</v>
      </c>
      <c r="AJ17" s="170">
        <v>0</v>
      </c>
      <c r="AK17" s="170">
        <v>0</v>
      </c>
      <c r="AL17" s="170">
        <v>1</v>
      </c>
      <c r="AM17" s="170">
        <v>1</v>
      </c>
      <c r="AN17" s="170">
        <v>1</v>
      </c>
      <c r="AO17" s="170">
        <v>0</v>
      </c>
      <c r="AP17" s="173">
        <v>7287088</v>
      </c>
      <c r="AQ17" s="173">
        <f t="shared" si="1"/>
        <v>0</v>
      </c>
      <c r="AR17" s="61"/>
      <c r="AS17" s="62" t="s">
        <v>101</v>
      </c>
      <c r="AT17" s="64"/>
      <c r="AV17" s="44" t="s">
        <v>104</v>
      </c>
      <c r="AW17" s="44" t="s">
        <v>105</v>
      </c>
      <c r="AY17" s="112"/>
    </row>
    <row r="18" spans="1:51" x14ac:dyDescent="0.25">
      <c r="B18" s="45">
        <v>2.2916666666666701</v>
      </c>
      <c r="C18" s="45">
        <v>0.33333333333333298</v>
      </c>
      <c r="D18" s="46">
        <v>14</v>
      </c>
      <c r="E18" s="47">
        <f t="shared" si="2"/>
        <v>9.8591549295774659</v>
      </c>
      <c r="F18" s="65">
        <v>83</v>
      </c>
      <c r="G18" s="47">
        <f t="shared" si="3"/>
        <v>58.450704225352112</v>
      </c>
      <c r="H18" s="48" t="s">
        <v>88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100</v>
      </c>
      <c r="N18" s="51">
        <v>17.3</v>
      </c>
      <c r="O18" s="52">
        <v>142</v>
      </c>
      <c r="P18" s="52">
        <v>137</v>
      </c>
      <c r="Q18" s="52">
        <v>17054975</v>
      </c>
      <c r="R18" s="53">
        <f t="shared" si="5"/>
        <v>5596</v>
      </c>
      <c r="S18" s="54">
        <f t="shared" si="6"/>
        <v>134.304</v>
      </c>
      <c r="T18" s="54">
        <f t="shared" si="7"/>
        <v>5.5960000000000001</v>
      </c>
      <c r="U18" s="55">
        <v>9.5</v>
      </c>
      <c r="V18" s="55">
        <f t="shared" si="0"/>
        <v>9.5</v>
      </c>
      <c r="W18" s="174" t="s">
        <v>146</v>
      </c>
      <c r="X18" s="173">
        <v>0</v>
      </c>
      <c r="Y18" s="173">
        <v>0</v>
      </c>
      <c r="Z18" s="173">
        <v>1181</v>
      </c>
      <c r="AA18" s="173">
        <v>1185</v>
      </c>
      <c r="AB18" s="173">
        <v>1199</v>
      </c>
      <c r="AC18" s="56" t="s">
        <v>90</v>
      </c>
      <c r="AD18" s="56" t="s">
        <v>90</v>
      </c>
      <c r="AE18" s="56" t="s">
        <v>90</v>
      </c>
      <c r="AF18" s="57" t="s">
        <v>90</v>
      </c>
      <c r="AG18" s="57">
        <v>33027546</v>
      </c>
      <c r="AH18" s="58">
        <f t="shared" si="9"/>
        <v>1162</v>
      </c>
      <c r="AI18" s="59">
        <f t="shared" si="8"/>
        <v>207.6483202287348</v>
      </c>
      <c r="AJ18" s="170">
        <v>0</v>
      </c>
      <c r="AK18" s="170">
        <v>0</v>
      </c>
      <c r="AL18" s="170">
        <v>1</v>
      </c>
      <c r="AM18" s="170">
        <v>1</v>
      </c>
      <c r="AN18" s="170">
        <v>1</v>
      </c>
      <c r="AO18" s="170">
        <v>0</v>
      </c>
      <c r="AP18" s="173">
        <v>7287088</v>
      </c>
      <c r="AQ18" s="173">
        <f t="shared" si="1"/>
        <v>0</v>
      </c>
      <c r="AR18" s="61"/>
      <c r="AS18" s="62" t="s">
        <v>101</v>
      </c>
      <c r="AV18" s="44" t="s">
        <v>106</v>
      </c>
      <c r="AW18" s="44" t="s">
        <v>107</v>
      </c>
      <c r="AY18" s="112"/>
    </row>
    <row r="19" spans="1:51" x14ac:dyDescent="0.25">
      <c r="B19" s="45">
        <v>2.3333333333333299</v>
      </c>
      <c r="C19" s="45">
        <v>0.375</v>
      </c>
      <c r="D19" s="46">
        <v>11</v>
      </c>
      <c r="E19" s="47">
        <f t="shared" si="2"/>
        <v>7.746478873239437</v>
      </c>
      <c r="F19" s="65">
        <v>83</v>
      </c>
      <c r="G19" s="47">
        <f t="shared" si="3"/>
        <v>58.450704225352112</v>
      </c>
      <c r="H19" s="48" t="s">
        <v>88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100</v>
      </c>
      <c r="N19" s="51">
        <v>18.399999999999999</v>
      </c>
      <c r="O19" s="52">
        <v>144</v>
      </c>
      <c r="P19" s="52">
        <v>143</v>
      </c>
      <c r="Q19" s="52">
        <v>17060770</v>
      </c>
      <c r="R19" s="53">
        <f t="shared" si="5"/>
        <v>5795</v>
      </c>
      <c r="S19" s="54">
        <f t="shared" si="6"/>
        <v>139.08000000000001</v>
      </c>
      <c r="T19" s="54">
        <f t="shared" si="7"/>
        <v>5.7949999999999999</v>
      </c>
      <c r="U19" s="55">
        <v>9.5</v>
      </c>
      <c r="V19" s="55">
        <f t="shared" si="0"/>
        <v>9.5</v>
      </c>
      <c r="W19" s="174" t="s">
        <v>146</v>
      </c>
      <c r="X19" s="173">
        <v>0</v>
      </c>
      <c r="Y19" s="173">
        <v>0</v>
      </c>
      <c r="Z19" s="173">
        <v>1185</v>
      </c>
      <c r="AA19" s="173">
        <v>1185</v>
      </c>
      <c r="AB19" s="173">
        <v>1199</v>
      </c>
      <c r="AC19" s="56" t="s">
        <v>90</v>
      </c>
      <c r="AD19" s="56" t="s">
        <v>90</v>
      </c>
      <c r="AE19" s="56" t="s">
        <v>90</v>
      </c>
      <c r="AF19" s="57" t="s">
        <v>90</v>
      </c>
      <c r="AG19" s="57">
        <v>33028780</v>
      </c>
      <c r="AH19" s="58">
        <f t="shared" si="9"/>
        <v>1234</v>
      </c>
      <c r="AI19" s="59">
        <f t="shared" si="8"/>
        <v>212.94219154443485</v>
      </c>
      <c r="AJ19" s="170">
        <v>0</v>
      </c>
      <c r="AK19" s="170">
        <v>0</v>
      </c>
      <c r="AL19" s="170">
        <v>1</v>
      </c>
      <c r="AM19" s="170">
        <v>1</v>
      </c>
      <c r="AN19" s="170">
        <v>1</v>
      </c>
      <c r="AO19" s="170">
        <v>0</v>
      </c>
      <c r="AP19" s="173">
        <v>7287088</v>
      </c>
      <c r="AQ19" s="173">
        <f t="shared" si="1"/>
        <v>0</v>
      </c>
      <c r="AR19" s="61"/>
      <c r="AS19" s="62" t="s">
        <v>101</v>
      </c>
      <c r="AV19" s="44" t="s">
        <v>108</v>
      </c>
      <c r="AW19" s="44" t="s">
        <v>109</v>
      </c>
      <c r="AY19" s="112"/>
    </row>
    <row r="20" spans="1:51" x14ac:dyDescent="0.25">
      <c r="B20" s="45">
        <v>2.375</v>
      </c>
      <c r="C20" s="45">
        <v>0.41666666666666669</v>
      </c>
      <c r="D20" s="46">
        <v>12</v>
      </c>
      <c r="E20" s="47">
        <f t="shared" si="2"/>
        <v>8.4507042253521139</v>
      </c>
      <c r="F20" s="65">
        <v>83</v>
      </c>
      <c r="G20" s="47">
        <f t="shared" si="3"/>
        <v>58.450704225352112</v>
      </c>
      <c r="H20" s="48" t="s">
        <v>88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100</v>
      </c>
      <c r="N20" s="51">
        <v>17.7</v>
      </c>
      <c r="O20" s="52">
        <v>135</v>
      </c>
      <c r="P20" s="52">
        <v>145</v>
      </c>
      <c r="Q20" s="52">
        <v>17066747</v>
      </c>
      <c r="R20" s="53">
        <f t="shared" si="5"/>
        <v>5977</v>
      </c>
      <c r="S20" s="54">
        <f t="shared" si="6"/>
        <v>143.44800000000001</v>
      </c>
      <c r="T20" s="54">
        <f t="shared" si="7"/>
        <v>5.9770000000000003</v>
      </c>
      <c r="U20" s="55">
        <v>9.5</v>
      </c>
      <c r="V20" s="55">
        <v>9</v>
      </c>
      <c r="W20" s="174" t="s">
        <v>146</v>
      </c>
      <c r="X20" s="173">
        <v>0</v>
      </c>
      <c r="Y20" s="173">
        <v>1049</v>
      </c>
      <c r="Z20" s="173">
        <v>1155</v>
      </c>
      <c r="AA20" s="173">
        <v>1185</v>
      </c>
      <c r="AB20" s="173">
        <v>1159</v>
      </c>
      <c r="AC20" s="56" t="s">
        <v>90</v>
      </c>
      <c r="AD20" s="56" t="s">
        <v>90</v>
      </c>
      <c r="AE20" s="56" t="s">
        <v>90</v>
      </c>
      <c r="AF20" s="57" t="s">
        <v>90</v>
      </c>
      <c r="AG20" s="57">
        <v>33030042</v>
      </c>
      <c r="AH20" s="58">
        <f t="shared" si="9"/>
        <v>1262</v>
      </c>
      <c r="AI20" s="59">
        <f t="shared" si="8"/>
        <v>211.14271373598794</v>
      </c>
      <c r="AJ20" s="170">
        <v>0</v>
      </c>
      <c r="AK20" s="170">
        <v>1</v>
      </c>
      <c r="AL20" s="170">
        <v>1</v>
      </c>
      <c r="AM20" s="170">
        <v>1</v>
      </c>
      <c r="AN20" s="170">
        <v>1</v>
      </c>
      <c r="AO20" s="170">
        <v>0</v>
      </c>
      <c r="AP20" s="173">
        <v>7287088</v>
      </c>
      <c r="AQ20" s="173">
        <f t="shared" si="1"/>
        <v>0</v>
      </c>
      <c r="AR20" s="63"/>
      <c r="AS20" s="62" t="s">
        <v>101</v>
      </c>
      <c r="AY20" s="112"/>
    </row>
    <row r="21" spans="1:51" x14ac:dyDescent="0.25">
      <c r="B21" s="45">
        <v>2.4166666666666701</v>
      </c>
      <c r="C21" s="45">
        <v>0.45833333333333298</v>
      </c>
      <c r="D21" s="46">
        <v>12</v>
      </c>
      <c r="E21" s="47">
        <f t="shared" si="2"/>
        <v>8.4507042253521139</v>
      </c>
      <c r="F21" s="65">
        <v>83</v>
      </c>
      <c r="G21" s="47">
        <f t="shared" si="3"/>
        <v>58.450704225352112</v>
      </c>
      <c r="H21" s="48" t="s">
        <v>88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100</v>
      </c>
      <c r="N21" s="51">
        <v>17.7</v>
      </c>
      <c r="O21" s="52">
        <v>134</v>
      </c>
      <c r="P21" s="52">
        <v>142</v>
      </c>
      <c r="Q21" s="52">
        <v>17072682</v>
      </c>
      <c r="R21" s="53">
        <f>Q21-Q20</f>
        <v>5935</v>
      </c>
      <c r="S21" s="54">
        <f t="shared" si="6"/>
        <v>142.44</v>
      </c>
      <c r="T21" s="54">
        <f t="shared" si="7"/>
        <v>5.9349999999999996</v>
      </c>
      <c r="U21" s="55">
        <v>9</v>
      </c>
      <c r="V21" s="55">
        <v>8.5</v>
      </c>
      <c r="W21" s="174" t="s">
        <v>147</v>
      </c>
      <c r="X21" s="173">
        <v>0</v>
      </c>
      <c r="Y21" s="173">
        <v>1025</v>
      </c>
      <c r="Z21" s="173">
        <v>1155</v>
      </c>
      <c r="AA21" s="173">
        <v>1185</v>
      </c>
      <c r="AB21" s="173">
        <v>1159</v>
      </c>
      <c r="AC21" s="56" t="s">
        <v>90</v>
      </c>
      <c r="AD21" s="56" t="s">
        <v>90</v>
      </c>
      <c r="AE21" s="56" t="s">
        <v>90</v>
      </c>
      <c r="AF21" s="57" t="s">
        <v>90</v>
      </c>
      <c r="AG21" s="57">
        <v>33031318</v>
      </c>
      <c r="AH21" s="58">
        <f t="shared" si="9"/>
        <v>1276</v>
      </c>
      <c r="AI21" s="59">
        <f t="shared" si="8"/>
        <v>214.99578770008426</v>
      </c>
      <c r="AJ21" s="170">
        <v>0</v>
      </c>
      <c r="AK21" s="170">
        <v>1</v>
      </c>
      <c r="AL21" s="170">
        <v>1</v>
      </c>
      <c r="AM21" s="170">
        <v>1</v>
      </c>
      <c r="AN21" s="170">
        <v>1</v>
      </c>
      <c r="AO21" s="170">
        <v>0</v>
      </c>
      <c r="AP21" s="173">
        <v>7287088</v>
      </c>
      <c r="AQ21" s="173">
        <f t="shared" si="1"/>
        <v>0</v>
      </c>
      <c r="AR21" s="61"/>
      <c r="AS21" s="62" t="s">
        <v>101</v>
      </c>
      <c r="AY21" s="112"/>
    </row>
    <row r="22" spans="1:51" x14ac:dyDescent="0.25">
      <c r="B22" s="45">
        <v>2.4583333333333299</v>
      </c>
      <c r="C22" s="45">
        <v>0.5</v>
      </c>
      <c r="D22" s="46">
        <v>12</v>
      </c>
      <c r="E22" s="47">
        <f t="shared" si="2"/>
        <v>8.4507042253521139</v>
      </c>
      <c r="F22" s="65">
        <v>83</v>
      </c>
      <c r="G22" s="47">
        <f t="shared" si="3"/>
        <v>58.450704225352112</v>
      </c>
      <c r="H22" s="48" t="s">
        <v>88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100</v>
      </c>
      <c r="N22" s="51">
        <v>17.3</v>
      </c>
      <c r="O22" s="52">
        <v>137</v>
      </c>
      <c r="P22" s="52">
        <v>134</v>
      </c>
      <c r="Q22" s="52">
        <v>17078407</v>
      </c>
      <c r="R22" s="53">
        <f t="shared" si="5"/>
        <v>5725</v>
      </c>
      <c r="S22" s="54">
        <f t="shared" si="6"/>
        <v>137.4</v>
      </c>
      <c r="T22" s="54">
        <f t="shared" si="7"/>
        <v>5.7249999999999996</v>
      </c>
      <c r="U22" s="55">
        <v>8.1999999999999993</v>
      </c>
      <c r="V22" s="55">
        <f t="shared" si="0"/>
        <v>8.1999999999999993</v>
      </c>
      <c r="W22" s="174" t="s">
        <v>147</v>
      </c>
      <c r="X22" s="173">
        <v>0</v>
      </c>
      <c r="Y22" s="173">
        <v>985</v>
      </c>
      <c r="Z22" s="173">
        <v>1155</v>
      </c>
      <c r="AA22" s="173">
        <v>1185</v>
      </c>
      <c r="AB22" s="173">
        <v>1159</v>
      </c>
      <c r="AC22" s="56" t="s">
        <v>90</v>
      </c>
      <c r="AD22" s="56" t="s">
        <v>90</v>
      </c>
      <c r="AE22" s="56" t="s">
        <v>90</v>
      </c>
      <c r="AF22" s="57" t="s">
        <v>90</v>
      </c>
      <c r="AG22" s="57">
        <v>33032570</v>
      </c>
      <c r="AH22" s="58">
        <f t="shared" si="9"/>
        <v>1252</v>
      </c>
      <c r="AI22" s="59">
        <f t="shared" si="8"/>
        <v>218.68995633187774</v>
      </c>
      <c r="AJ22" s="170">
        <v>0</v>
      </c>
      <c r="AK22" s="170">
        <v>1</v>
      </c>
      <c r="AL22" s="170">
        <v>1</v>
      </c>
      <c r="AM22" s="170">
        <v>1</v>
      </c>
      <c r="AN22" s="170">
        <v>1</v>
      </c>
      <c r="AO22" s="170">
        <v>0</v>
      </c>
      <c r="AP22" s="173">
        <v>7287088</v>
      </c>
      <c r="AQ22" s="173">
        <f t="shared" si="1"/>
        <v>0</v>
      </c>
      <c r="AR22" s="61"/>
      <c r="AS22" s="62" t="s">
        <v>101</v>
      </c>
      <c r="AV22" s="66" t="s">
        <v>110</v>
      </c>
      <c r="AY22" s="112"/>
    </row>
    <row r="23" spans="1:51" x14ac:dyDescent="0.25">
      <c r="A23" s="183" t="s">
        <v>136</v>
      </c>
      <c r="B23" s="45">
        <v>2.5</v>
      </c>
      <c r="C23" s="45">
        <v>0.54166666666666696</v>
      </c>
      <c r="D23" s="46">
        <v>16</v>
      </c>
      <c r="E23" s="47">
        <f t="shared" si="2"/>
        <v>11.267605633802818</v>
      </c>
      <c r="F23" s="172">
        <v>81</v>
      </c>
      <c r="G23" s="47">
        <f t="shared" si="3"/>
        <v>57.04225352112676</v>
      </c>
      <c r="H23" s="48" t="s">
        <v>88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100</v>
      </c>
      <c r="N23" s="51">
        <v>17.5</v>
      </c>
      <c r="O23" s="52">
        <v>117</v>
      </c>
      <c r="P23" s="52">
        <v>138</v>
      </c>
      <c r="Q23" s="52">
        <v>17084111</v>
      </c>
      <c r="R23" s="53">
        <f t="shared" si="5"/>
        <v>5704</v>
      </c>
      <c r="S23" s="54">
        <f t="shared" si="6"/>
        <v>136.89599999999999</v>
      </c>
      <c r="T23" s="54">
        <f t="shared" si="7"/>
        <v>5.7039999999999997</v>
      </c>
      <c r="U23" s="55">
        <v>7.4</v>
      </c>
      <c r="V23" s="55">
        <f t="shared" si="0"/>
        <v>7.4</v>
      </c>
      <c r="W23" s="174" t="s">
        <v>149</v>
      </c>
      <c r="X23" s="173">
        <v>0</v>
      </c>
      <c r="Y23" s="173">
        <v>1146</v>
      </c>
      <c r="Z23" s="173">
        <v>1195</v>
      </c>
      <c r="AA23" s="173">
        <v>0</v>
      </c>
      <c r="AB23" s="173">
        <v>1199</v>
      </c>
      <c r="AC23" s="56" t="s">
        <v>90</v>
      </c>
      <c r="AD23" s="56" t="s">
        <v>90</v>
      </c>
      <c r="AE23" s="56" t="s">
        <v>90</v>
      </c>
      <c r="AF23" s="57" t="s">
        <v>90</v>
      </c>
      <c r="AG23" s="57">
        <v>33033690</v>
      </c>
      <c r="AH23" s="58">
        <f t="shared" si="9"/>
        <v>1120</v>
      </c>
      <c r="AI23" s="59">
        <f t="shared" si="8"/>
        <v>196.35343618513326</v>
      </c>
      <c r="AJ23" s="170">
        <v>0</v>
      </c>
      <c r="AK23" s="170">
        <v>1</v>
      </c>
      <c r="AL23" s="170">
        <v>1</v>
      </c>
      <c r="AM23" s="170">
        <v>0</v>
      </c>
      <c r="AN23" s="170">
        <v>1</v>
      </c>
      <c r="AO23" s="170">
        <v>0</v>
      </c>
      <c r="AP23" s="173">
        <v>7287088</v>
      </c>
      <c r="AQ23" s="173">
        <f t="shared" si="1"/>
        <v>0</v>
      </c>
      <c r="AR23" s="61"/>
      <c r="AS23" s="62" t="s">
        <v>113</v>
      </c>
      <c r="AT23" s="64"/>
      <c r="AV23" s="67" t="s">
        <v>111</v>
      </c>
      <c r="AW23" s="68" t="s">
        <v>112</v>
      </c>
      <c r="AY23" s="112"/>
    </row>
    <row r="24" spans="1:51" x14ac:dyDescent="0.25">
      <c r="B24" s="45">
        <v>2.5416666666666701</v>
      </c>
      <c r="C24" s="45">
        <v>0.58333333333333404</v>
      </c>
      <c r="D24" s="46">
        <v>14</v>
      </c>
      <c r="E24" s="47">
        <f t="shared" si="2"/>
        <v>9.8591549295774659</v>
      </c>
      <c r="F24" s="172">
        <v>81</v>
      </c>
      <c r="G24" s="47">
        <f t="shared" si="3"/>
        <v>57.04225352112676</v>
      </c>
      <c r="H24" s="48" t="s">
        <v>88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100</v>
      </c>
      <c r="N24" s="51">
        <v>17.3</v>
      </c>
      <c r="O24" s="52">
        <v>113</v>
      </c>
      <c r="P24" s="52">
        <v>141</v>
      </c>
      <c r="Q24" s="52">
        <v>17089708</v>
      </c>
      <c r="R24" s="53">
        <f t="shared" si="5"/>
        <v>5597</v>
      </c>
      <c r="S24" s="54">
        <f t="shared" si="6"/>
        <v>134.328</v>
      </c>
      <c r="T24" s="54">
        <f t="shared" si="7"/>
        <v>5.5970000000000004</v>
      </c>
      <c r="U24" s="55">
        <v>6.6</v>
      </c>
      <c r="V24" s="55">
        <f t="shared" si="0"/>
        <v>6.6</v>
      </c>
      <c r="W24" s="174" t="s">
        <v>149</v>
      </c>
      <c r="X24" s="173">
        <v>0</v>
      </c>
      <c r="Y24" s="173">
        <v>1163</v>
      </c>
      <c r="Z24" s="173">
        <v>1195</v>
      </c>
      <c r="AA24" s="173">
        <v>0</v>
      </c>
      <c r="AB24" s="173">
        <v>1199</v>
      </c>
      <c r="AC24" s="56" t="s">
        <v>90</v>
      </c>
      <c r="AD24" s="56" t="s">
        <v>90</v>
      </c>
      <c r="AE24" s="56" t="s">
        <v>90</v>
      </c>
      <c r="AF24" s="57" t="s">
        <v>90</v>
      </c>
      <c r="AG24" s="57">
        <v>33034810</v>
      </c>
      <c r="AH24" s="58">
        <f t="shared" si="9"/>
        <v>1120</v>
      </c>
      <c r="AI24" s="59">
        <f t="shared" si="8"/>
        <v>200.10720028586741</v>
      </c>
      <c r="AJ24" s="170">
        <v>0</v>
      </c>
      <c r="AK24" s="170">
        <v>1</v>
      </c>
      <c r="AL24" s="170">
        <v>1</v>
      </c>
      <c r="AM24" s="170">
        <v>0</v>
      </c>
      <c r="AN24" s="170">
        <v>1</v>
      </c>
      <c r="AO24" s="170">
        <v>0</v>
      </c>
      <c r="AP24" s="173">
        <v>7287088</v>
      </c>
      <c r="AQ24" s="173">
        <f t="shared" si="1"/>
        <v>0</v>
      </c>
      <c r="AR24" s="63"/>
      <c r="AS24" s="62" t="s">
        <v>113</v>
      </c>
      <c r="AV24" s="69" t="s">
        <v>29</v>
      </c>
      <c r="AW24" s="69">
        <v>14.7</v>
      </c>
      <c r="AY24" s="112"/>
    </row>
    <row r="25" spans="1:51" x14ac:dyDescent="0.25">
      <c r="B25" s="45">
        <v>2.5833333333333299</v>
      </c>
      <c r="C25" s="45">
        <v>0.625</v>
      </c>
      <c r="D25" s="46">
        <v>14</v>
      </c>
      <c r="E25" s="47">
        <f t="shared" si="2"/>
        <v>9.8591549295774659</v>
      </c>
      <c r="F25" s="172">
        <v>81</v>
      </c>
      <c r="G25" s="47">
        <f t="shared" si="3"/>
        <v>57.04225352112676</v>
      </c>
      <c r="H25" s="48" t="s">
        <v>88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100</v>
      </c>
      <c r="N25" s="51">
        <v>16.899999999999999</v>
      </c>
      <c r="O25" s="52">
        <v>113</v>
      </c>
      <c r="P25" s="52">
        <v>133</v>
      </c>
      <c r="Q25" s="52">
        <v>17095181</v>
      </c>
      <c r="R25" s="53">
        <f t="shared" si="5"/>
        <v>5473</v>
      </c>
      <c r="S25" s="54">
        <f t="shared" si="6"/>
        <v>131.352</v>
      </c>
      <c r="T25" s="54">
        <f t="shared" si="7"/>
        <v>5.4729999999999999</v>
      </c>
      <c r="U25" s="55">
        <v>5.6</v>
      </c>
      <c r="V25" s="55">
        <f t="shared" si="0"/>
        <v>5.6</v>
      </c>
      <c r="W25" s="174" t="s">
        <v>149</v>
      </c>
      <c r="X25" s="173">
        <v>0</v>
      </c>
      <c r="Y25" s="173">
        <v>1128</v>
      </c>
      <c r="Z25" s="173">
        <v>1195</v>
      </c>
      <c r="AA25" s="173">
        <v>0</v>
      </c>
      <c r="AB25" s="173">
        <v>1199</v>
      </c>
      <c r="AC25" s="56" t="s">
        <v>90</v>
      </c>
      <c r="AD25" s="56" t="s">
        <v>90</v>
      </c>
      <c r="AE25" s="56" t="s">
        <v>90</v>
      </c>
      <c r="AF25" s="57" t="s">
        <v>90</v>
      </c>
      <c r="AG25" s="57">
        <v>33035916</v>
      </c>
      <c r="AH25" s="58">
        <f t="shared" si="9"/>
        <v>1106</v>
      </c>
      <c r="AI25" s="59">
        <f t="shared" si="8"/>
        <v>202.0829526767769</v>
      </c>
      <c r="AJ25" s="170">
        <v>0</v>
      </c>
      <c r="AK25" s="170">
        <v>1</v>
      </c>
      <c r="AL25" s="170">
        <v>1</v>
      </c>
      <c r="AM25" s="170">
        <v>0</v>
      </c>
      <c r="AN25" s="170">
        <v>1</v>
      </c>
      <c r="AO25" s="170">
        <v>0</v>
      </c>
      <c r="AP25" s="173">
        <v>7287088</v>
      </c>
      <c r="AQ25" s="173">
        <f t="shared" si="1"/>
        <v>0</v>
      </c>
      <c r="AR25" s="61"/>
      <c r="AS25" s="62" t="s">
        <v>113</v>
      </c>
      <c r="AV25" s="69" t="s">
        <v>74</v>
      </c>
      <c r="AW25" s="69">
        <v>10.36</v>
      </c>
      <c r="AY25" s="112"/>
    </row>
    <row r="26" spans="1:51" x14ac:dyDescent="0.25">
      <c r="B26" s="45">
        <v>2.625</v>
      </c>
      <c r="C26" s="45">
        <v>0.66666666666666696</v>
      </c>
      <c r="D26" s="46">
        <v>11</v>
      </c>
      <c r="E26" s="47">
        <f t="shared" si="2"/>
        <v>7.746478873239437</v>
      </c>
      <c r="F26" s="172">
        <v>81</v>
      </c>
      <c r="G26" s="47">
        <f t="shared" si="3"/>
        <v>57.04225352112676</v>
      </c>
      <c r="H26" s="48" t="s">
        <v>88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100</v>
      </c>
      <c r="N26" s="51">
        <v>16.7</v>
      </c>
      <c r="O26" s="52">
        <v>123</v>
      </c>
      <c r="P26" s="52">
        <v>130</v>
      </c>
      <c r="Q26" s="52">
        <v>17100865</v>
      </c>
      <c r="R26" s="53">
        <f t="shared" si="5"/>
        <v>5684</v>
      </c>
      <c r="S26" s="54">
        <f t="shared" si="6"/>
        <v>136.416</v>
      </c>
      <c r="T26" s="54">
        <f t="shared" si="7"/>
        <v>5.6840000000000002</v>
      </c>
      <c r="U26" s="55">
        <v>4.9000000000000004</v>
      </c>
      <c r="V26" s="55">
        <f t="shared" si="0"/>
        <v>4.9000000000000004</v>
      </c>
      <c r="W26" s="174" t="s">
        <v>149</v>
      </c>
      <c r="X26" s="173">
        <v>0</v>
      </c>
      <c r="Y26" s="173">
        <v>1003</v>
      </c>
      <c r="Z26" s="173">
        <v>1195</v>
      </c>
      <c r="AA26" s="173">
        <v>1185</v>
      </c>
      <c r="AB26" s="173">
        <v>1199</v>
      </c>
      <c r="AC26" s="56" t="s">
        <v>90</v>
      </c>
      <c r="AD26" s="56" t="s">
        <v>90</v>
      </c>
      <c r="AE26" s="56" t="s">
        <v>90</v>
      </c>
      <c r="AF26" s="57" t="s">
        <v>90</v>
      </c>
      <c r="AG26" s="57">
        <v>33037112</v>
      </c>
      <c r="AH26" s="58">
        <f t="shared" si="9"/>
        <v>1196</v>
      </c>
      <c r="AI26" s="59">
        <f t="shared" si="8"/>
        <v>210.41520056298381</v>
      </c>
      <c r="AJ26" s="170">
        <v>0</v>
      </c>
      <c r="AK26" s="170">
        <v>1</v>
      </c>
      <c r="AL26" s="170">
        <v>1</v>
      </c>
      <c r="AM26" s="170">
        <v>1</v>
      </c>
      <c r="AN26" s="170">
        <v>1</v>
      </c>
      <c r="AO26" s="170">
        <v>0</v>
      </c>
      <c r="AP26" s="173">
        <v>7287088</v>
      </c>
      <c r="AQ26" s="173">
        <f t="shared" si="1"/>
        <v>0</v>
      </c>
      <c r="AR26" s="61"/>
      <c r="AS26" s="62" t="s">
        <v>113</v>
      </c>
      <c r="AV26" s="69" t="s">
        <v>114</v>
      </c>
      <c r="AW26" s="69">
        <v>1.01325</v>
      </c>
      <c r="AY26" s="112"/>
    </row>
    <row r="27" spans="1:51" x14ac:dyDescent="0.25">
      <c r="B27" s="45">
        <v>2.6666666666666701</v>
      </c>
      <c r="C27" s="45">
        <v>0.70833333333333404</v>
      </c>
      <c r="D27" s="46">
        <v>4</v>
      </c>
      <c r="E27" s="47">
        <f t="shared" si="2"/>
        <v>2.8169014084507045</v>
      </c>
      <c r="F27" s="172">
        <v>81</v>
      </c>
      <c r="G27" s="47">
        <f t="shared" si="3"/>
        <v>57.04225352112676</v>
      </c>
      <c r="H27" s="48" t="s">
        <v>88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100</v>
      </c>
      <c r="N27" s="51">
        <v>16.7</v>
      </c>
      <c r="O27" s="52">
        <v>127</v>
      </c>
      <c r="P27" s="52">
        <v>130</v>
      </c>
      <c r="Q27" s="52">
        <v>17106058</v>
      </c>
      <c r="R27" s="53">
        <f t="shared" si="5"/>
        <v>5193</v>
      </c>
      <c r="S27" s="54">
        <f t="shared" si="6"/>
        <v>124.63200000000001</v>
      </c>
      <c r="T27" s="54">
        <f t="shared" si="7"/>
        <v>5.1929999999999996</v>
      </c>
      <c r="U27" s="55">
        <v>4.7</v>
      </c>
      <c r="V27" s="55">
        <f t="shared" si="0"/>
        <v>4.7</v>
      </c>
      <c r="W27" s="174" t="s">
        <v>147</v>
      </c>
      <c r="X27" s="173">
        <v>0</v>
      </c>
      <c r="Y27" s="173">
        <v>1054</v>
      </c>
      <c r="Z27" s="173">
        <v>1195</v>
      </c>
      <c r="AA27" s="173">
        <v>1185</v>
      </c>
      <c r="AB27" s="173">
        <v>1199</v>
      </c>
      <c r="AC27" s="56" t="s">
        <v>90</v>
      </c>
      <c r="AD27" s="56" t="s">
        <v>90</v>
      </c>
      <c r="AE27" s="56" t="s">
        <v>90</v>
      </c>
      <c r="AF27" s="57" t="s">
        <v>90</v>
      </c>
      <c r="AG27" s="57">
        <v>33038330</v>
      </c>
      <c r="AH27" s="58">
        <f t="shared" si="9"/>
        <v>1218</v>
      </c>
      <c r="AI27" s="59">
        <f t="shared" si="8"/>
        <v>234.54650491045641</v>
      </c>
      <c r="AJ27" s="170">
        <v>0</v>
      </c>
      <c r="AK27" s="170">
        <v>1</v>
      </c>
      <c r="AL27" s="170">
        <v>1</v>
      </c>
      <c r="AM27" s="170">
        <v>1</v>
      </c>
      <c r="AN27" s="170">
        <v>1</v>
      </c>
      <c r="AO27" s="170">
        <v>0</v>
      </c>
      <c r="AP27" s="173">
        <v>7287088</v>
      </c>
      <c r="AQ27" s="173">
        <f t="shared" si="1"/>
        <v>0</v>
      </c>
      <c r="AR27" s="61"/>
      <c r="AS27" s="62" t="s">
        <v>113</v>
      </c>
      <c r="AV27" s="69" t="s">
        <v>115</v>
      </c>
      <c r="AW27" s="69">
        <v>1</v>
      </c>
      <c r="AY27" s="112"/>
    </row>
    <row r="28" spans="1:51" x14ac:dyDescent="0.25">
      <c r="B28" s="45">
        <v>2.7083333333333299</v>
      </c>
      <c r="C28" s="45">
        <v>0.750000000000002</v>
      </c>
      <c r="D28" s="46">
        <v>5</v>
      </c>
      <c r="E28" s="47">
        <f t="shared" si="2"/>
        <v>3.5211267605633805</v>
      </c>
      <c r="F28" s="172">
        <v>78</v>
      </c>
      <c r="G28" s="47">
        <f t="shared" si="3"/>
        <v>54.929577464788736</v>
      </c>
      <c r="H28" s="48" t="s">
        <v>88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100</v>
      </c>
      <c r="N28" s="51">
        <v>16.7</v>
      </c>
      <c r="O28" s="52">
        <v>123</v>
      </c>
      <c r="P28" s="52">
        <v>132</v>
      </c>
      <c r="Q28" s="52">
        <v>17111543</v>
      </c>
      <c r="R28" s="53">
        <f t="shared" si="5"/>
        <v>5485</v>
      </c>
      <c r="S28" s="54">
        <f t="shared" si="6"/>
        <v>131.63999999999999</v>
      </c>
      <c r="T28" s="54">
        <f t="shared" si="7"/>
        <v>5.4850000000000003</v>
      </c>
      <c r="U28" s="55">
        <v>4.3</v>
      </c>
      <c r="V28" s="55">
        <f t="shared" si="0"/>
        <v>4.3</v>
      </c>
      <c r="W28" s="174" t="s">
        <v>147</v>
      </c>
      <c r="X28" s="173">
        <v>0</v>
      </c>
      <c r="Y28" s="173">
        <v>1035</v>
      </c>
      <c r="Z28" s="173">
        <v>1155</v>
      </c>
      <c r="AA28" s="173">
        <v>1185</v>
      </c>
      <c r="AB28" s="173">
        <v>1160</v>
      </c>
      <c r="AC28" s="56" t="s">
        <v>90</v>
      </c>
      <c r="AD28" s="56" t="s">
        <v>90</v>
      </c>
      <c r="AE28" s="56" t="s">
        <v>90</v>
      </c>
      <c r="AF28" s="57" t="s">
        <v>90</v>
      </c>
      <c r="AG28" s="57">
        <v>33039590</v>
      </c>
      <c r="AH28" s="58">
        <f t="shared" si="9"/>
        <v>1260</v>
      </c>
      <c r="AI28" s="59">
        <f t="shared" si="8"/>
        <v>229.71741112123973</v>
      </c>
      <c r="AJ28" s="170">
        <v>0</v>
      </c>
      <c r="AK28" s="170">
        <v>1</v>
      </c>
      <c r="AL28" s="170">
        <v>1</v>
      </c>
      <c r="AM28" s="170">
        <v>1</v>
      </c>
      <c r="AN28" s="170">
        <v>1</v>
      </c>
      <c r="AO28" s="170">
        <v>0</v>
      </c>
      <c r="AP28" s="173">
        <v>7287088</v>
      </c>
      <c r="AQ28" s="173">
        <f t="shared" si="1"/>
        <v>0</v>
      </c>
      <c r="AR28" s="63"/>
      <c r="AS28" s="62" t="s">
        <v>113</v>
      </c>
      <c r="AV28" s="69" t="s">
        <v>116</v>
      </c>
      <c r="AW28" s="69">
        <v>101.325</v>
      </c>
      <c r="AY28" s="112"/>
    </row>
    <row r="29" spans="1:51" x14ac:dyDescent="0.25">
      <c r="B29" s="45">
        <v>2.75</v>
      </c>
      <c r="C29" s="45">
        <v>0.79166666666666896</v>
      </c>
      <c r="D29" s="46">
        <v>4</v>
      </c>
      <c r="E29" s="47">
        <f t="shared" si="2"/>
        <v>2.8169014084507045</v>
      </c>
      <c r="F29" s="172">
        <v>78</v>
      </c>
      <c r="G29" s="47">
        <f t="shared" si="3"/>
        <v>54.929577464788736</v>
      </c>
      <c r="H29" s="48" t="s">
        <v>88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100</v>
      </c>
      <c r="N29" s="51">
        <v>16.600000000000001</v>
      </c>
      <c r="O29" s="52">
        <v>129</v>
      </c>
      <c r="P29" s="52">
        <v>131</v>
      </c>
      <c r="Q29" s="52">
        <v>17116948</v>
      </c>
      <c r="R29" s="53">
        <f t="shared" si="5"/>
        <v>5405</v>
      </c>
      <c r="S29" s="54">
        <f t="shared" si="6"/>
        <v>129.72</v>
      </c>
      <c r="T29" s="54">
        <f t="shared" si="7"/>
        <v>5.4050000000000002</v>
      </c>
      <c r="U29" s="55">
        <v>3.9</v>
      </c>
      <c r="V29" s="55">
        <f t="shared" si="0"/>
        <v>3.9</v>
      </c>
      <c r="W29" s="174" t="s">
        <v>147</v>
      </c>
      <c r="X29" s="173">
        <v>0</v>
      </c>
      <c r="Y29" s="173">
        <v>991</v>
      </c>
      <c r="Z29" s="173">
        <v>1164</v>
      </c>
      <c r="AA29" s="173">
        <v>1185</v>
      </c>
      <c r="AB29" s="173">
        <v>1180</v>
      </c>
      <c r="AC29" s="56" t="s">
        <v>90</v>
      </c>
      <c r="AD29" s="56" t="s">
        <v>90</v>
      </c>
      <c r="AE29" s="56" t="s">
        <v>90</v>
      </c>
      <c r="AF29" s="57" t="s">
        <v>90</v>
      </c>
      <c r="AG29" s="57">
        <v>33040842</v>
      </c>
      <c r="AH29" s="58">
        <f t="shared" si="9"/>
        <v>1252</v>
      </c>
      <c r="AI29" s="59">
        <f t="shared" si="8"/>
        <v>231.63737280296021</v>
      </c>
      <c r="AJ29" s="170">
        <v>0</v>
      </c>
      <c r="AK29" s="170">
        <v>1</v>
      </c>
      <c r="AL29" s="170">
        <v>1</v>
      </c>
      <c r="AM29" s="170">
        <v>1</v>
      </c>
      <c r="AN29" s="170">
        <v>1</v>
      </c>
      <c r="AO29" s="170">
        <v>0</v>
      </c>
      <c r="AP29" s="173">
        <v>7287088</v>
      </c>
      <c r="AQ29" s="173">
        <f t="shared" si="1"/>
        <v>0</v>
      </c>
      <c r="AR29" s="61"/>
      <c r="AS29" s="62" t="s">
        <v>113</v>
      </c>
      <c r="AY29" s="112"/>
    </row>
    <row r="30" spans="1:51" x14ac:dyDescent="0.25">
      <c r="B30" s="45">
        <v>2.7916666666666701</v>
      </c>
      <c r="C30" s="45">
        <v>0.83333333333333703</v>
      </c>
      <c r="D30" s="46">
        <v>5</v>
      </c>
      <c r="E30" s="47">
        <f t="shared" si="2"/>
        <v>3.5211267605633805</v>
      </c>
      <c r="F30" s="172">
        <v>76</v>
      </c>
      <c r="G30" s="47">
        <f t="shared" si="3"/>
        <v>53.521126760563384</v>
      </c>
      <c r="H30" s="48" t="s">
        <v>88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100</v>
      </c>
      <c r="N30" s="51">
        <v>16.600000000000001</v>
      </c>
      <c r="O30" s="52">
        <v>123</v>
      </c>
      <c r="P30" s="52">
        <v>123</v>
      </c>
      <c r="Q30" s="52">
        <v>17122205</v>
      </c>
      <c r="R30" s="53">
        <f t="shared" si="5"/>
        <v>5257</v>
      </c>
      <c r="S30" s="54">
        <f t="shared" si="6"/>
        <v>126.16800000000001</v>
      </c>
      <c r="T30" s="54">
        <f t="shared" si="7"/>
        <v>5.2569999999999997</v>
      </c>
      <c r="U30" s="55">
        <v>3.8</v>
      </c>
      <c r="V30" s="55">
        <f t="shared" si="0"/>
        <v>3.8</v>
      </c>
      <c r="W30" s="174" t="s">
        <v>147</v>
      </c>
      <c r="X30" s="173">
        <v>0</v>
      </c>
      <c r="Y30" s="173">
        <v>991</v>
      </c>
      <c r="Z30" s="173">
        <v>1125</v>
      </c>
      <c r="AA30" s="173">
        <v>1185</v>
      </c>
      <c r="AB30" s="173">
        <v>1128</v>
      </c>
      <c r="AC30" s="56" t="s">
        <v>90</v>
      </c>
      <c r="AD30" s="56" t="s">
        <v>90</v>
      </c>
      <c r="AE30" s="56" t="s">
        <v>90</v>
      </c>
      <c r="AF30" s="57" t="s">
        <v>90</v>
      </c>
      <c r="AG30" s="57">
        <v>33042024</v>
      </c>
      <c r="AH30" s="58">
        <f t="shared" si="9"/>
        <v>1182</v>
      </c>
      <c r="AI30" s="59">
        <f t="shared" si="8"/>
        <v>224.84306638767359</v>
      </c>
      <c r="AJ30" s="170">
        <v>0</v>
      </c>
      <c r="AK30" s="170">
        <v>1</v>
      </c>
      <c r="AL30" s="170">
        <v>1</v>
      </c>
      <c r="AM30" s="170">
        <v>1</v>
      </c>
      <c r="AN30" s="170">
        <v>1</v>
      </c>
      <c r="AO30" s="170">
        <v>0</v>
      </c>
      <c r="AP30" s="173">
        <v>7287088</v>
      </c>
      <c r="AQ30" s="173">
        <f t="shared" si="1"/>
        <v>0</v>
      </c>
      <c r="AR30" s="61"/>
      <c r="AS30" s="62" t="s">
        <v>113</v>
      </c>
      <c r="AV30" s="240" t="s">
        <v>117</v>
      </c>
      <c r="AW30" s="240"/>
      <c r="AY30" s="112"/>
    </row>
    <row r="31" spans="1:51" x14ac:dyDescent="0.25">
      <c r="B31" s="45">
        <v>2.8333333333333299</v>
      </c>
      <c r="C31" s="45">
        <v>0.875000000000004</v>
      </c>
      <c r="D31" s="46">
        <v>11</v>
      </c>
      <c r="E31" s="47">
        <f t="shared" si="2"/>
        <v>7.746478873239437</v>
      </c>
      <c r="F31" s="172">
        <v>76</v>
      </c>
      <c r="G31" s="47">
        <f t="shared" si="3"/>
        <v>53.521126760563384</v>
      </c>
      <c r="H31" s="48" t="s">
        <v>88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100</v>
      </c>
      <c r="N31" s="51">
        <v>16.100000000000001</v>
      </c>
      <c r="O31" s="52">
        <v>113</v>
      </c>
      <c r="P31" s="52">
        <v>121</v>
      </c>
      <c r="Q31" s="52">
        <v>17127217</v>
      </c>
      <c r="R31" s="53">
        <f t="shared" si="5"/>
        <v>5012</v>
      </c>
      <c r="S31" s="54">
        <f t="shared" si="6"/>
        <v>120.288</v>
      </c>
      <c r="T31" s="54">
        <f t="shared" si="7"/>
        <v>5.0119999999999996</v>
      </c>
      <c r="U31" s="55">
        <v>3.5</v>
      </c>
      <c r="V31" s="55">
        <f t="shared" si="0"/>
        <v>3.5</v>
      </c>
      <c r="W31" s="174" t="s">
        <v>149</v>
      </c>
      <c r="X31" s="173">
        <v>0</v>
      </c>
      <c r="Y31" s="173">
        <v>999</v>
      </c>
      <c r="Z31" s="173">
        <v>1196</v>
      </c>
      <c r="AA31" s="173">
        <v>0</v>
      </c>
      <c r="AB31" s="173">
        <v>1199</v>
      </c>
      <c r="AC31" s="56" t="s">
        <v>90</v>
      </c>
      <c r="AD31" s="56" t="s">
        <v>90</v>
      </c>
      <c r="AE31" s="56" t="s">
        <v>90</v>
      </c>
      <c r="AF31" s="57" t="s">
        <v>90</v>
      </c>
      <c r="AG31" s="57">
        <v>33043060</v>
      </c>
      <c r="AH31" s="58">
        <f t="shared" si="9"/>
        <v>1036</v>
      </c>
      <c r="AI31" s="59">
        <f t="shared" si="8"/>
        <v>206.70391061452517</v>
      </c>
      <c r="AJ31" s="170">
        <v>0</v>
      </c>
      <c r="AK31" s="170">
        <v>1</v>
      </c>
      <c r="AL31" s="170">
        <v>1</v>
      </c>
      <c r="AM31" s="170">
        <v>0</v>
      </c>
      <c r="AN31" s="170">
        <v>1</v>
      </c>
      <c r="AO31" s="170">
        <v>0</v>
      </c>
      <c r="AP31" s="173">
        <v>7287088</v>
      </c>
      <c r="AQ31" s="173">
        <f t="shared" si="1"/>
        <v>0</v>
      </c>
      <c r="AR31" s="61"/>
      <c r="AS31" s="62" t="s">
        <v>113</v>
      </c>
      <c r="AV31" s="70" t="s">
        <v>29</v>
      </c>
      <c r="AW31" s="70" t="s">
        <v>74</v>
      </c>
      <c r="AY31" s="112"/>
    </row>
    <row r="32" spans="1:51" x14ac:dyDescent="0.25">
      <c r="B32" s="45">
        <v>2.875</v>
      </c>
      <c r="C32" s="45">
        <v>0.91666666666667096</v>
      </c>
      <c r="D32" s="46">
        <v>16</v>
      </c>
      <c r="E32" s="47">
        <f t="shared" si="2"/>
        <v>11.267605633802818</v>
      </c>
      <c r="F32" s="172">
        <v>76</v>
      </c>
      <c r="G32" s="47">
        <f t="shared" si="3"/>
        <v>53.521126760563384</v>
      </c>
      <c r="H32" s="48" t="s">
        <v>88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118</v>
      </c>
      <c r="N32" s="51">
        <v>12.6</v>
      </c>
      <c r="O32" s="52">
        <v>111</v>
      </c>
      <c r="P32" s="52">
        <v>110</v>
      </c>
      <c r="Q32" s="52">
        <v>17132086</v>
      </c>
      <c r="R32" s="53">
        <f>Q32-Q31</f>
        <v>4869</v>
      </c>
      <c r="S32" s="54">
        <f t="shared" si="6"/>
        <v>116.85599999999999</v>
      </c>
      <c r="T32" s="54">
        <f t="shared" si="7"/>
        <v>4.8689999999999998</v>
      </c>
      <c r="U32" s="55">
        <v>3.4</v>
      </c>
      <c r="V32" s="55">
        <f t="shared" si="0"/>
        <v>3.4</v>
      </c>
      <c r="W32" s="174" t="s">
        <v>149</v>
      </c>
      <c r="X32" s="173">
        <v>0</v>
      </c>
      <c r="Y32" s="173">
        <v>990</v>
      </c>
      <c r="Z32" s="173">
        <v>1146</v>
      </c>
      <c r="AA32" s="173">
        <v>0</v>
      </c>
      <c r="AB32" s="173">
        <v>1150</v>
      </c>
      <c r="AC32" s="56" t="s">
        <v>90</v>
      </c>
      <c r="AD32" s="56" t="s">
        <v>90</v>
      </c>
      <c r="AE32" s="56" t="s">
        <v>90</v>
      </c>
      <c r="AF32" s="57" t="s">
        <v>90</v>
      </c>
      <c r="AG32" s="57">
        <v>33044022</v>
      </c>
      <c r="AH32" s="58">
        <f t="shared" si="9"/>
        <v>962</v>
      </c>
      <c r="AI32" s="59">
        <f t="shared" si="8"/>
        <v>197.57650441569112</v>
      </c>
      <c r="AJ32" s="170">
        <v>0</v>
      </c>
      <c r="AK32" s="170">
        <v>1</v>
      </c>
      <c r="AL32" s="170">
        <v>1</v>
      </c>
      <c r="AM32" s="170">
        <v>0</v>
      </c>
      <c r="AN32" s="170">
        <v>1</v>
      </c>
      <c r="AO32" s="170">
        <v>0</v>
      </c>
      <c r="AP32" s="173">
        <v>7287088</v>
      </c>
      <c r="AQ32" s="173">
        <f t="shared" si="1"/>
        <v>0</v>
      </c>
      <c r="AR32" s="63"/>
      <c r="AS32" s="62" t="s">
        <v>113</v>
      </c>
      <c r="AV32" s="71">
        <v>1</v>
      </c>
      <c r="AW32" s="71">
        <f>IFERROR(AV32*VLOOKUP(AV31,AV24:AW28,2,FALSE)/VLOOKUP(AW31,AV24:AW28,2,FALSE),"Enter Unit and Value")</f>
        <v>1.4189189189189189</v>
      </c>
      <c r="AY32" s="112"/>
    </row>
    <row r="33" spans="2:51" x14ac:dyDescent="0.25">
      <c r="B33" s="45">
        <v>2.9166666666666701</v>
      </c>
      <c r="C33" s="45">
        <v>0.95833333333333803</v>
      </c>
      <c r="D33" s="46">
        <v>11</v>
      </c>
      <c r="E33" s="47">
        <f t="shared" si="2"/>
        <v>7.746478873239437</v>
      </c>
      <c r="F33" s="172">
        <v>66</v>
      </c>
      <c r="G33" s="47">
        <f t="shared" si="3"/>
        <v>46.478873239436624</v>
      </c>
      <c r="H33" s="48" t="s">
        <v>88</v>
      </c>
      <c r="I33" s="48">
        <f>J33-(2/1.42)</f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118</v>
      </c>
      <c r="N33" s="51">
        <v>11.9</v>
      </c>
      <c r="O33" s="52">
        <v>109</v>
      </c>
      <c r="P33" s="52">
        <v>96</v>
      </c>
      <c r="Q33" s="52">
        <v>17136191</v>
      </c>
      <c r="R33" s="53">
        <f t="shared" si="5"/>
        <v>4105</v>
      </c>
      <c r="S33" s="54">
        <f t="shared" si="6"/>
        <v>98.52</v>
      </c>
      <c r="T33" s="54">
        <f t="shared" si="7"/>
        <v>4.1050000000000004</v>
      </c>
      <c r="U33" s="55">
        <v>3.9</v>
      </c>
      <c r="V33" s="55">
        <f t="shared" si="0"/>
        <v>3.9</v>
      </c>
      <c r="W33" s="174" t="s">
        <v>130</v>
      </c>
      <c r="X33" s="173">
        <v>0</v>
      </c>
      <c r="Y33" s="173">
        <v>0</v>
      </c>
      <c r="Z33" s="173">
        <v>1066</v>
      </c>
      <c r="AA33" s="173">
        <v>0</v>
      </c>
      <c r="AB33" s="173">
        <v>1068</v>
      </c>
      <c r="AC33" s="56" t="s">
        <v>90</v>
      </c>
      <c r="AD33" s="56" t="s">
        <v>90</v>
      </c>
      <c r="AE33" s="56" t="s">
        <v>90</v>
      </c>
      <c r="AF33" s="57" t="s">
        <v>90</v>
      </c>
      <c r="AG33" s="57">
        <v>33044724</v>
      </c>
      <c r="AH33" s="58">
        <f t="shared" si="9"/>
        <v>702</v>
      </c>
      <c r="AI33" s="59">
        <f t="shared" si="8"/>
        <v>171.0109622411693</v>
      </c>
      <c r="AJ33" s="170">
        <v>0</v>
      </c>
      <c r="AK33" s="170">
        <v>0</v>
      </c>
      <c r="AL33" s="170">
        <v>1</v>
      </c>
      <c r="AM33" s="170">
        <v>0</v>
      </c>
      <c r="AN33" s="170">
        <v>1</v>
      </c>
      <c r="AO33" s="170">
        <v>0.25</v>
      </c>
      <c r="AP33" s="173">
        <v>7287631</v>
      </c>
      <c r="AQ33" s="173">
        <f t="shared" si="1"/>
        <v>543</v>
      </c>
      <c r="AR33" s="61"/>
      <c r="AS33" s="62" t="s">
        <v>113</v>
      </c>
      <c r="AY33" s="112"/>
    </row>
    <row r="34" spans="2:51" x14ac:dyDescent="0.25">
      <c r="B34" s="45">
        <v>2.9583333333333299</v>
      </c>
      <c r="C34" s="45">
        <v>1</v>
      </c>
      <c r="D34" s="46">
        <v>15</v>
      </c>
      <c r="E34" s="47">
        <f t="shared" si="2"/>
        <v>10.563380281690142</v>
      </c>
      <c r="F34" s="172">
        <v>66</v>
      </c>
      <c r="G34" s="47">
        <f t="shared" si="3"/>
        <v>46.478873239436624</v>
      </c>
      <c r="H34" s="48" t="s">
        <v>88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118</v>
      </c>
      <c r="N34" s="72">
        <v>11.5</v>
      </c>
      <c r="O34" s="52">
        <v>107</v>
      </c>
      <c r="P34" s="52">
        <v>89</v>
      </c>
      <c r="Q34" s="52">
        <v>17139923</v>
      </c>
      <c r="R34" s="53">
        <f t="shared" si="5"/>
        <v>3732</v>
      </c>
      <c r="S34" s="54">
        <f t="shared" si="6"/>
        <v>89.567999999999998</v>
      </c>
      <c r="T34" s="54">
        <f t="shared" si="7"/>
        <v>3.7320000000000002</v>
      </c>
      <c r="U34" s="55">
        <v>4.7</v>
      </c>
      <c r="V34" s="55">
        <f t="shared" si="0"/>
        <v>4.7</v>
      </c>
      <c r="W34" s="174" t="s">
        <v>130</v>
      </c>
      <c r="X34" s="173">
        <v>0</v>
      </c>
      <c r="Y34" s="173">
        <v>0</v>
      </c>
      <c r="Z34" s="173">
        <v>1017</v>
      </c>
      <c r="AA34" s="173">
        <v>0</v>
      </c>
      <c r="AB34" s="173">
        <v>1019</v>
      </c>
      <c r="AC34" s="56" t="s">
        <v>90</v>
      </c>
      <c r="AD34" s="56" t="s">
        <v>90</v>
      </c>
      <c r="AE34" s="56" t="s">
        <v>90</v>
      </c>
      <c r="AF34" s="57" t="s">
        <v>90</v>
      </c>
      <c r="AG34" s="57">
        <v>33045322</v>
      </c>
      <c r="AH34" s="58">
        <f t="shared" si="9"/>
        <v>598</v>
      </c>
      <c r="AI34" s="59">
        <f t="shared" si="8"/>
        <v>160.2357984994641</v>
      </c>
      <c r="AJ34" s="170">
        <v>0</v>
      </c>
      <c r="AK34" s="170">
        <v>0</v>
      </c>
      <c r="AL34" s="170">
        <v>1</v>
      </c>
      <c r="AM34" s="170">
        <v>0</v>
      </c>
      <c r="AN34" s="170">
        <v>1</v>
      </c>
      <c r="AO34" s="170">
        <v>0.25</v>
      </c>
      <c r="AP34" s="173">
        <v>7288267</v>
      </c>
      <c r="AQ34" s="173">
        <f t="shared" si="1"/>
        <v>636</v>
      </c>
      <c r="AR34" s="61"/>
      <c r="AS34" s="62" t="s">
        <v>113</v>
      </c>
      <c r="AV34" s="67" t="s">
        <v>119</v>
      </c>
      <c r="AW34" s="73" t="s">
        <v>30</v>
      </c>
      <c r="AY34" s="112"/>
    </row>
    <row r="35" spans="2:51" x14ac:dyDescent="0.25">
      <c r="B35" s="74"/>
      <c r="C35" s="75"/>
      <c r="D35" s="74"/>
      <c r="E35" s="76"/>
      <c r="F35" s="76"/>
      <c r="G35" s="77"/>
      <c r="H35" s="78"/>
      <c r="I35" s="76"/>
      <c r="J35" s="76"/>
      <c r="K35" s="77"/>
      <c r="L35" s="241" t="s">
        <v>120</v>
      </c>
      <c r="M35" s="242"/>
      <c r="N35" s="243"/>
      <c r="O35" s="79"/>
      <c r="P35" s="79">
        <f>AVERAGE(P11:P34)</f>
        <v>117.70833333333333</v>
      </c>
      <c r="Q35" s="80">
        <f>Q34-Q10</f>
        <v>117247</v>
      </c>
      <c r="R35" s="81">
        <f>SUM(R11:R34)</f>
        <v>117247</v>
      </c>
      <c r="S35" s="82">
        <f>AVERAGE(S11:S34)</f>
        <v>117.24700000000001</v>
      </c>
      <c r="T35" s="82">
        <f>SUM(T11:T34)</f>
        <v>117.247</v>
      </c>
      <c r="U35" s="78"/>
      <c r="V35" s="78"/>
      <c r="W35" s="68"/>
      <c r="X35" s="83"/>
      <c r="Y35" s="84"/>
      <c r="Z35" s="84"/>
      <c r="AA35" s="84"/>
      <c r="AB35" s="85"/>
      <c r="AC35" s="83"/>
      <c r="AD35" s="84"/>
      <c r="AE35" s="85"/>
      <c r="AF35" s="86"/>
      <c r="AG35" s="87">
        <f>AG34-AG10</f>
        <v>22980</v>
      </c>
      <c r="AH35" s="88">
        <f>SUM(AH11:AH34)</f>
        <v>22980</v>
      </c>
      <c r="AI35" s="89">
        <f>$AH$35/$T35</f>
        <v>195.9964860508158</v>
      </c>
      <c r="AJ35" s="86"/>
      <c r="AK35" s="90"/>
      <c r="AL35" s="90"/>
      <c r="AM35" s="90"/>
      <c r="AN35" s="91"/>
      <c r="AO35" s="92"/>
      <c r="AP35" s="93">
        <f>AP34-AP10</f>
        <v>4393</v>
      </c>
      <c r="AQ35" s="94">
        <f>SUM(AQ11:AQ34)</f>
        <v>4393</v>
      </c>
      <c r="AR35" s="95" t="e">
        <f>AVERAGE(AR11:AR34)</f>
        <v>#DIV/0!</v>
      </c>
      <c r="AS35" s="92"/>
      <c r="AV35" s="96" t="s">
        <v>30</v>
      </c>
      <c r="AW35" s="96">
        <v>1</v>
      </c>
      <c r="AY35" s="112"/>
    </row>
    <row r="36" spans="2:51" x14ac:dyDescent="0.25">
      <c r="B36" s="97"/>
      <c r="C36" s="97"/>
      <c r="D36" s="97"/>
      <c r="E36" s="98"/>
      <c r="F36" s="98"/>
      <c r="G36" s="98"/>
      <c r="H36" s="98"/>
      <c r="I36" s="99"/>
      <c r="J36" s="99"/>
      <c r="K36" s="99"/>
      <c r="L36" s="109"/>
      <c r="M36" s="109"/>
      <c r="N36" s="109"/>
      <c r="O36" s="109"/>
      <c r="P36" s="109"/>
      <c r="Q36" s="109"/>
      <c r="R36" s="109"/>
      <c r="S36" s="109"/>
      <c r="T36" s="109"/>
      <c r="U36" s="100"/>
      <c r="V36" s="100"/>
      <c r="W36" s="109"/>
      <c r="X36" s="109"/>
      <c r="Y36" s="109"/>
      <c r="Z36" s="113"/>
      <c r="AA36" s="109"/>
      <c r="AB36" s="109"/>
      <c r="AC36" s="109"/>
      <c r="AD36" s="109"/>
      <c r="AE36" s="109"/>
      <c r="AH36" s="101"/>
      <c r="AM36" s="109"/>
      <c r="AN36" s="109"/>
      <c r="AO36" s="109"/>
      <c r="AP36" s="109"/>
      <c r="AQ36" s="109"/>
      <c r="AR36" s="109"/>
      <c r="AV36" s="96" t="s">
        <v>121</v>
      </c>
      <c r="AW36" s="96">
        <v>41.67</v>
      </c>
      <c r="AY36" s="112"/>
    </row>
    <row r="37" spans="2:51" x14ac:dyDescent="0.25">
      <c r="B37" s="164" t="s">
        <v>122</v>
      </c>
      <c r="C37" s="164"/>
      <c r="D37" s="164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13"/>
      <c r="X37" s="113"/>
      <c r="Y37" s="113"/>
      <c r="Z37" s="113"/>
      <c r="AA37" s="113"/>
      <c r="AB37" s="113"/>
      <c r="AC37" s="113"/>
      <c r="AD37" s="113"/>
      <c r="AE37" s="113"/>
      <c r="AM37" s="25"/>
      <c r="AN37" s="109"/>
      <c r="AO37" s="109"/>
      <c r="AP37" s="109"/>
      <c r="AQ37" s="109"/>
      <c r="AR37" s="113"/>
      <c r="AV37" s="96" t="s">
        <v>123</v>
      </c>
      <c r="AW37" s="96">
        <v>11.574999999999999</v>
      </c>
      <c r="AY37" s="112"/>
    </row>
    <row r="38" spans="2:51" x14ac:dyDescent="0.25">
      <c r="B38" s="165" t="s">
        <v>144</v>
      </c>
      <c r="C38" s="164"/>
      <c r="D38" s="164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13"/>
      <c r="X38" s="113"/>
      <c r="Y38" s="113"/>
      <c r="Z38" s="113"/>
      <c r="AA38" s="113"/>
      <c r="AB38" s="113"/>
      <c r="AC38" s="113"/>
      <c r="AD38" s="113"/>
      <c r="AE38" s="113"/>
      <c r="AM38" s="25"/>
      <c r="AN38" s="109"/>
      <c r="AO38" s="109"/>
      <c r="AP38" s="109"/>
      <c r="AQ38" s="109"/>
      <c r="AR38" s="113"/>
      <c r="AV38" s="96"/>
      <c r="AW38" s="96"/>
      <c r="AY38" s="112"/>
    </row>
    <row r="39" spans="2:51" x14ac:dyDescent="0.25">
      <c r="B39" s="159" t="s">
        <v>129</v>
      </c>
      <c r="C39" s="190"/>
      <c r="D39" s="190"/>
      <c r="E39" s="190"/>
      <c r="F39" s="190"/>
      <c r="G39" s="190"/>
      <c r="H39" s="190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63"/>
      <c r="T39" s="163"/>
      <c r="U39" s="163"/>
      <c r="V39" s="163"/>
      <c r="W39" s="113"/>
      <c r="X39" s="113"/>
      <c r="Y39" s="113"/>
      <c r="Z39" s="113"/>
      <c r="AA39" s="113"/>
      <c r="AB39" s="113"/>
      <c r="AC39" s="113"/>
      <c r="AD39" s="113"/>
      <c r="AE39" s="113"/>
      <c r="AM39" s="25"/>
      <c r="AN39" s="109"/>
      <c r="AO39" s="109"/>
      <c r="AP39" s="109"/>
      <c r="AQ39" s="109"/>
      <c r="AR39" s="113"/>
      <c r="AV39" s="96"/>
      <c r="AW39" s="96"/>
      <c r="AY39" s="112"/>
    </row>
    <row r="40" spans="2:51" x14ac:dyDescent="0.25">
      <c r="B40" s="188" t="s">
        <v>135</v>
      </c>
      <c r="C40" s="190"/>
      <c r="D40" s="190"/>
      <c r="E40" s="190"/>
      <c r="F40" s="190"/>
      <c r="G40" s="190"/>
      <c r="H40" s="190"/>
      <c r="I40" s="192"/>
      <c r="J40" s="192"/>
      <c r="K40" s="192"/>
      <c r="L40" s="192"/>
      <c r="M40" s="192"/>
      <c r="N40" s="192"/>
      <c r="O40" s="192"/>
      <c r="P40" s="192"/>
      <c r="Q40" s="192"/>
      <c r="R40" s="192"/>
      <c r="S40" s="163"/>
      <c r="T40" s="163"/>
      <c r="U40" s="163"/>
      <c r="V40" s="163"/>
      <c r="W40" s="113"/>
      <c r="X40" s="113"/>
      <c r="Y40" s="113"/>
      <c r="Z40" s="113"/>
      <c r="AA40" s="113"/>
      <c r="AB40" s="113"/>
      <c r="AC40" s="113"/>
      <c r="AD40" s="113"/>
      <c r="AE40" s="113"/>
      <c r="AM40" s="25"/>
      <c r="AN40" s="109"/>
      <c r="AO40" s="109"/>
      <c r="AP40" s="109"/>
      <c r="AQ40" s="109"/>
      <c r="AR40" s="113"/>
      <c r="AV40" s="96"/>
      <c r="AW40" s="96"/>
      <c r="AY40" s="112"/>
    </row>
    <row r="41" spans="2:51" x14ac:dyDescent="0.25">
      <c r="B41" s="151" t="s">
        <v>196</v>
      </c>
      <c r="C41" s="190"/>
      <c r="D41" s="190"/>
      <c r="E41" s="190"/>
      <c r="F41" s="190"/>
      <c r="G41" s="190"/>
      <c r="H41" s="190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63"/>
      <c r="T41" s="163"/>
      <c r="U41" s="163"/>
      <c r="V41" s="163"/>
      <c r="W41" s="113"/>
      <c r="X41" s="113"/>
      <c r="Y41" s="113"/>
      <c r="Z41" s="113"/>
      <c r="AA41" s="113"/>
      <c r="AB41" s="113"/>
      <c r="AC41" s="113"/>
      <c r="AD41" s="113"/>
      <c r="AE41" s="113"/>
      <c r="AM41" s="25"/>
      <c r="AN41" s="109"/>
      <c r="AO41" s="109"/>
      <c r="AP41" s="109"/>
      <c r="AQ41" s="109"/>
      <c r="AR41" s="113"/>
      <c r="AV41" s="96"/>
      <c r="AW41" s="96"/>
      <c r="AY41" s="112"/>
    </row>
    <row r="42" spans="2:51" x14ac:dyDescent="0.25">
      <c r="B42" s="157" t="s">
        <v>197</v>
      </c>
      <c r="C42" s="190"/>
      <c r="D42" s="190"/>
      <c r="E42" s="190"/>
      <c r="F42" s="190"/>
      <c r="G42" s="190"/>
      <c r="H42" s="190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23"/>
      <c r="T42" s="123"/>
      <c r="U42" s="123"/>
      <c r="V42" s="123"/>
      <c r="W42" s="113"/>
      <c r="X42" s="113"/>
      <c r="Y42" s="113"/>
      <c r="Z42" s="113"/>
      <c r="AA42" s="113"/>
      <c r="AB42" s="113"/>
      <c r="AC42" s="113"/>
      <c r="AD42" s="113"/>
      <c r="AE42" s="113"/>
      <c r="AM42" s="114"/>
      <c r="AN42" s="114"/>
      <c r="AO42" s="114"/>
      <c r="AP42" s="114"/>
      <c r="AQ42" s="114"/>
      <c r="AR42" s="114"/>
      <c r="AS42" s="115"/>
      <c r="AV42" s="112"/>
      <c r="AW42" s="183"/>
      <c r="AX42" s="183"/>
      <c r="AY42" s="183"/>
    </row>
    <row r="43" spans="2:51" x14ac:dyDescent="0.25">
      <c r="B43" s="188" t="s">
        <v>124</v>
      </c>
      <c r="C43" s="190"/>
      <c r="D43" s="190"/>
      <c r="E43" s="160"/>
      <c r="F43" s="160"/>
      <c r="G43" s="160"/>
      <c r="H43" s="190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23"/>
      <c r="T43" s="123"/>
      <c r="U43" s="123"/>
      <c r="V43" s="123"/>
      <c r="W43" s="113"/>
      <c r="X43" s="113"/>
      <c r="Y43" s="113"/>
      <c r="Z43" s="113"/>
      <c r="AA43" s="113"/>
      <c r="AB43" s="113"/>
      <c r="AC43" s="113"/>
      <c r="AD43" s="113"/>
      <c r="AE43" s="113"/>
      <c r="AM43" s="114"/>
      <c r="AN43" s="114"/>
      <c r="AO43" s="114"/>
      <c r="AP43" s="114"/>
      <c r="AQ43" s="114"/>
      <c r="AR43" s="114"/>
      <c r="AS43" s="115"/>
      <c r="AV43" s="112"/>
      <c r="AW43" s="183"/>
      <c r="AX43" s="183"/>
      <c r="AY43" s="183"/>
    </row>
    <row r="44" spans="2:51" x14ac:dyDescent="0.25">
      <c r="B44" s="189" t="s">
        <v>198</v>
      </c>
      <c r="C44" s="190"/>
      <c r="D44" s="190"/>
      <c r="E44" s="190"/>
      <c r="F44" s="190"/>
      <c r="G44" s="190"/>
      <c r="H44" s="190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23"/>
      <c r="T44" s="123"/>
      <c r="U44" s="123"/>
      <c r="V44" s="123"/>
      <c r="W44" s="113"/>
      <c r="X44" s="113"/>
      <c r="Y44" s="113"/>
      <c r="Z44" s="113"/>
      <c r="AA44" s="113"/>
      <c r="AB44" s="113"/>
      <c r="AC44" s="113"/>
      <c r="AD44" s="113"/>
      <c r="AE44" s="113"/>
      <c r="AM44" s="114"/>
      <c r="AN44" s="114"/>
      <c r="AO44" s="114"/>
      <c r="AP44" s="114"/>
      <c r="AQ44" s="114"/>
      <c r="AR44" s="114"/>
      <c r="AS44" s="115"/>
      <c r="AV44" s="112"/>
      <c r="AW44" s="183"/>
      <c r="AX44" s="183"/>
      <c r="AY44" s="183"/>
    </row>
    <row r="45" spans="2:51" x14ac:dyDescent="0.25">
      <c r="B45" s="188" t="s">
        <v>125</v>
      </c>
      <c r="C45" s="190"/>
      <c r="D45" s="190"/>
      <c r="E45" s="190"/>
      <c r="F45" s="190"/>
      <c r="G45" s="190"/>
      <c r="H45" s="190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23"/>
      <c r="T45" s="123"/>
      <c r="U45" s="123"/>
      <c r="V45" s="123"/>
      <c r="W45" s="113"/>
      <c r="X45" s="113"/>
      <c r="Y45" s="113"/>
      <c r="Z45" s="113"/>
      <c r="AA45" s="113"/>
      <c r="AB45" s="113"/>
      <c r="AC45" s="113"/>
      <c r="AD45" s="113"/>
      <c r="AE45" s="113"/>
      <c r="AM45" s="114"/>
      <c r="AN45" s="114"/>
      <c r="AO45" s="114"/>
      <c r="AP45" s="114"/>
      <c r="AQ45" s="114"/>
      <c r="AR45" s="114"/>
      <c r="AS45" s="115"/>
      <c r="AV45" s="112"/>
      <c r="AW45" s="183"/>
      <c r="AX45" s="183"/>
      <c r="AY45" s="183"/>
    </row>
    <row r="46" spans="2:51" x14ac:dyDescent="0.25">
      <c r="B46" s="184" t="s">
        <v>126</v>
      </c>
      <c r="C46" s="190"/>
      <c r="D46" s="190"/>
      <c r="E46" s="190"/>
      <c r="F46" s="190"/>
      <c r="G46" s="190"/>
      <c r="H46" s="190"/>
      <c r="I46" s="192"/>
      <c r="J46" s="192"/>
      <c r="K46" s="192"/>
      <c r="L46" s="192"/>
      <c r="M46" s="192"/>
      <c r="N46" s="192"/>
      <c r="O46" s="192"/>
      <c r="P46" s="192"/>
      <c r="Q46" s="192"/>
      <c r="R46" s="192"/>
      <c r="S46" s="192"/>
      <c r="T46" s="123"/>
      <c r="U46" s="123"/>
      <c r="V46" s="123"/>
      <c r="W46" s="113"/>
      <c r="X46" s="113"/>
      <c r="Y46" s="113"/>
      <c r="Z46" s="113"/>
      <c r="AA46" s="113"/>
      <c r="AB46" s="113"/>
      <c r="AC46" s="113"/>
      <c r="AD46" s="113"/>
      <c r="AE46" s="113"/>
      <c r="AM46" s="114"/>
      <c r="AN46" s="114"/>
      <c r="AO46" s="114"/>
      <c r="AP46" s="114"/>
      <c r="AQ46" s="114"/>
      <c r="AR46" s="114"/>
      <c r="AS46" s="115"/>
      <c r="AV46" s="112"/>
      <c r="AW46" s="183"/>
      <c r="AX46" s="183"/>
      <c r="AY46" s="183"/>
    </row>
    <row r="47" spans="2:51" x14ac:dyDescent="0.25">
      <c r="B47" s="184" t="s">
        <v>199</v>
      </c>
      <c r="C47" s="190"/>
      <c r="D47" s="190"/>
      <c r="E47" s="190"/>
      <c r="F47" s="190"/>
      <c r="G47" s="190"/>
      <c r="H47" s="190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25"/>
      <c r="T47" s="123"/>
      <c r="U47" s="123"/>
      <c r="V47" s="123"/>
      <c r="W47" s="113"/>
      <c r="X47" s="113"/>
      <c r="Y47" s="113"/>
      <c r="Z47" s="113"/>
      <c r="AA47" s="113"/>
      <c r="AB47" s="113"/>
      <c r="AC47" s="113"/>
      <c r="AD47" s="113"/>
      <c r="AE47" s="113"/>
      <c r="AM47" s="114"/>
      <c r="AN47" s="114"/>
      <c r="AO47" s="114"/>
      <c r="AP47" s="114"/>
      <c r="AQ47" s="114"/>
      <c r="AR47" s="114"/>
      <c r="AS47" s="115"/>
      <c r="AV47" s="112"/>
      <c r="AW47" s="183"/>
      <c r="AX47" s="183"/>
      <c r="AY47" s="183"/>
    </row>
    <row r="48" spans="2:51" x14ac:dyDescent="0.25">
      <c r="B48" s="188" t="s">
        <v>208</v>
      </c>
      <c r="C48" s="190"/>
      <c r="D48" s="190"/>
      <c r="E48" s="190"/>
      <c r="F48" s="190"/>
      <c r="G48" s="190"/>
      <c r="H48" s="190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25"/>
      <c r="T48" s="123"/>
      <c r="U48" s="123"/>
      <c r="V48" s="123"/>
      <c r="W48" s="113"/>
      <c r="X48" s="113"/>
      <c r="Y48" s="113"/>
      <c r="Z48" s="113"/>
      <c r="AA48" s="113"/>
      <c r="AB48" s="113"/>
      <c r="AC48" s="113"/>
      <c r="AD48" s="113"/>
      <c r="AE48" s="113"/>
      <c r="AM48" s="114"/>
      <c r="AN48" s="114"/>
      <c r="AO48" s="114"/>
      <c r="AP48" s="114"/>
      <c r="AQ48" s="114"/>
      <c r="AR48" s="114"/>
      <c r="AS48" s="115"/>
      <c r="AV48" s="112"/>
      <c r="AW48" s="183"/>
      <c r="AX48" s="183"/>
      <c r="AY48" s="183"/>
    </row>
    <row r="49" spans="2:51" x14ac:dyDescent="0.25">
      <c r="B49" s="188" t="s">
        <v>132</v>
      </c>
      <c r="C49" s="190"/>
      <c r="D49" s="190"/>
      <c r="E49" s="190"/>
      <c r="F49" s="190"/>
      <c r="G49" s="190"/>
      <c r="H49" s="190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25"/>
      <c r="T49" s="123"/>
      <c r="U49" s="123"/>
      <c r="V49" s="123"/>
      <c r="W49" s="113"/>
      <c r="X49" s="113"/>
      <c r="Y49" s="113"/>
      <c r="Z49" s="113"/>
      <c r="AA49" s="113"/>
      <c r="AB49" s="113"/>
      <c r="AC49" s="113"/>
      <c r="AD49" s="113"/>
      <c r="AE49" s="113"/>
      <c r="AM49" s="114"/>
      <c r="AN49" s="114"/>
      <c r="AO49" s="114"/>
      <c r="AP49" s="114"/>
      <c r="AQ49" s="114"/>
      <c r="AR49" s="114"/>
      <c r="AS49" s="115"/>
      <c r="AV49" s="112"/>
      <c r="AW49" s="183"/>
      <c r="AX49" s="183"/>
      <c r="AY49" s="183"/>
    </row>
    <row r="50" spans="2:51" x14ac:dyDescent="0.25">
      <c r="B50" s="191" t="s">
        <v>200</v>
      </c>
      <c r="C50" s="190"/>
      <c r="D50" s="190"/>
      <c r="E50" s="190"/>
      <c r="F50" s="190"/>
      <c r="G50" s="190"/>
      <c r="H50" s="190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25"/>
      <c r="T50" s="123"/>
      <c r="U50" s="123"/>
      <c r="V50" s="123"/>
      <c r="W50" s="113"/>
      <c r="X50" s="113"/>
      <c r="Y50" s="113"/>
      <c r="Z50" s="113"/>
      <c r="AA50" s="113"/>
      <c r="AB50" s="113"/>
      <c r="AC50" s="113"/>
      <c r="AD50" s="113"/>
      <c r="AE50" s="113"/>
      <c r="AM50" s="114"/>
      <c r="AN50" s="114"/>
      <c r="AO50" s="114"/>
      <c r="AP50" s="114"/>
      <c r="AQ50" s="114"/>
      <c r="AR50" s="114"/>
      <c r="AS50" s="115"/>
      <c r="AV50" s="112"/>
      <c r="AW50" s="183"/>
      <c r="AX50" s="183"/>
      <c r="AY50" s="183"/>
    </row>
    <row r="51" spans="2:51" x14ac:dyDescent="0.25">
      <c r="B51" s="189" t="s">
        <v>176</v>
      </c>
      <c r="C51" s="190"/>
      <c r="D51" s="190"/>
      <c r="E51" s="190"/>
      <c r="F51" s="190"/>
      <c r="G51" s="190"/>
      <c r="H51" s="190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25"/>
      <c r="T51" s="123"/>
      <c r="U51" s="123"/>
      <c r="V51" s="123"/>
      <c r="W51" s="113"/>
      <c r="X51" s="113"/>
      <c r="Y51" s="113"/>
      <c r="Z51" s="113"/>
      <c r="AA51" s="113"/>
      <c r="AB51" s="113"/>
      <c r="AC51" s="113"/>
      <c r="AD51" s="113"/>
      <c r="AE51" s="113"/>
      <c r="AM51" s="114"/>
      <c r="AN51" s="114"/>
      <c r="AO51" s="114"/>
      <c r="AP51" s="114"/>
      <c r="AQ51" s="114"/>
      <c r="AR51" s="114"/>
      <c r="AS51" s="115"/>
      <c r="AV51" s="112"/>
      <c r="AW51" s="183"/>
      <c r="AX51" s="183"/>
      <c r="AY51" s="183"/>
    </row>
    <row r="52" spans="2:51" x14ac:dyDescent="0.25">
      <c r="B52" s="184" t="s">
        <v>201</v>
      </c>
      <c r="C52" s="190"/>
      <c r="D52" s="190"/>
      <c r="E52" s="190"/>
      <c r="F52" s="190"/>
      <c r="G52" s="190"/>
      <c r="H52" s="190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25"/>
      <c r="T52" s="123"/>
      <c r="U52" s="123"/>
      <c r="V52" s="123"/>
      <c r="W52" s="113"/>
      <c r="X52" s="113"/>
      <c r="Y52" s="113"/>
      <c r="Z52" s="113"/>
      <c r="AA52" s="113"/>
      <c r="AB52" s="113"/>
      <c r="AC52" s="113"/>
      <c r="AD52" s="113"/>
      <c r="AE52" s="113"/>
      <c r="AM52" s="114"/>
      <c r="AN52" s="114"/>
      <c r="AO52" s="114"/>
      <c r="AP52" s="114"/>
      <c r="AQ52" s="114"/>
      <c r="AR52" s="114"/>
      <c r="AS52" s="115"/>
      <c r="AV52" s="112"/>
      <c r="AW52" s="183"/>
      <c r="AX52" s="183"/>
      <c r="AY52" s="183"/>
    </row>
    <row r="53" spans="2:51" x14ac:dyDescent="0.25">
      <c r="B53" s="188" t="s">
        <v>133</v>
      </c>
      <c r="C53" s="190"/>
      <c r="D53" s="190"/>
      <c r="E53" s="190"/>
      <c r="F53" s="190"/>
      <c r="G53" s="190"/>
      <c r="H53" s="190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25"/>
      <c r="T53" s="123"/>
      <c r="U53" s="123"/>
      <c r="V53" s="123"/>
      <c r="W53" s="113"/>
      <c r="X53" s="113"/>
      <c r="Y53" s="113"/>
      <c r="Z53" s="113"/>
      <c r="AA53" s="113"/>
      <c r="AB53" s="113"/>
      <c r="AC53" s="113"/>
      <c r="AD53" s="113"/>
      <c r="AE53" s="113"/>
      <c r="AM53" s="114"/>
      <c r="AN53" s="114"/>
      <c r="AO53" s="114"/>
      <c r="AP53" s="114"/>
      <c r="AQ53" s="114"/>
      <c r="AR53" s="114"/>
      <c r="AS53" s="115"/>
      <c r="AV53" s="112"/>
      <c r="AW53" s="183"/>
      <c r="AX53" s="183"/>
      <c r="AY53" s="183"/>
    </row>
    <row r="54" spans="2:51" x14ac:dyDescent="0.25">
      <c r="B54" s="188" t="s">
        <v>134</v>
      </c>
      <c r="C54" s="190"/>
      <c r="D54" s="190"/>
      <c r="E54" s="190"/>
      <c r="F54" s="190"/>
      <c r="G54" s="190"/>
      <c r="H54" s="190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25"/>
      <c r="T54" s="123"/>
      <c r="U54" s="123"/>
      <c r="V54" s="123"/>
      <c r="W54" s="113"/>
      <c r="X54" s="113"/>
      <c r="Y54" s="113"/>
      <c r="Z54" s="113"/>
      <c r="AA54" s="113"/>
      <c r="AB54" s="113"/>
      <c r="AC54" s="113"/>
      <c r="AD54" s="113"/>
      <c r="AE54" s="113"/>
      <c r="AM54" s="114"/>
      <c r="AN54" s="114"/>
      <c r="AO54" s="114"/>
      <c r="AP54" s="114"/>
      <c r="AQ54" s="114"/>
      <c r="AR54" s="114"/>
      <c r="AS54" s="115"/>
      <c r="AV54" s="112"/>
      <c r="AW54" s="183"/>
      <c r="AX54" s="183"/>
      <c r="AY54" s="183"/>
    </row>
    <row r="55" spans="2:51" x14ac:dyDescent="0.25">
      <c r="B55" s="184" t="s">
        <v>158</v>
      </c>
      <c r="C55" s="190"/>
      <c r="D55" s="190"/>
      <c r="E55" s="190"/>
      <c r="F55" s="190"/>
      <c r="G55" s="190"/>
      <c r="H55" s="190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25"/>
      <c r="T55" s="123"/>
      <c r="U55" s="123"/>
      <c r="V55" s="123"/>
      <c r="W55" s="113"/>
      <c r="X55" s="113"/>
      <c r="Y55" s="113"/>
      <c r="Z55" s="113"/>
      <c r="AA55" s="113"/>
      <c r="AB55" s="113"/>
      <c r="AC55" s="113"/>
      <c r="AD55" s="113"/>
      <c r="AE55" s="113"/>
      <c r="AM55" s="114"/>
      <c r="AN55" s="114"/>
      <c r="AO55" s="114"/>
      <c r="AP55" s="114"/>
      <c r="AQ55" s="114"/>
      <c r="AR55" s="114"/>
      <c r="AS55" s="115"/>
      <c r="AV55" s="112"/>
      <c r="AW55" s="183"/>
      <c r="AX55" s="183"/>
      <c r="AY55" s="183"/>
    </row>
    <row r="56" spans="2:51" x14ac:dyDescent="0.25">
      <c r="B56" s="188" t="s">
        <v>152</v>
      </c>
      <c r="C56" s="190"/>
      <c r="D56" s="190"/>
      <c r="E56" s="190"/>
      <c r="F56" s="190"/>
      <c r="G56" s="190"/>
      <c r="H56" s="190"/>
      <c r="I56" s="190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23"/>
      <c r="U56" s="123"/>
      <c r="V56" s="123"/>
      <c r="W56" s="113"/>
      <c r="X56" s="113"/>
      <c r="Y56" s="113"/>
      <c r="Z56" s="113"/>
      <c r="AA56" s="113"/>
      <c r="AB56" s="113"/>
      <c r="AC56" s="113"/>
      <c r="AD56" s="113"/>
      <c r="AE56" s="113"/>
      <c r="AM56" s="114"/>
      <c r="AN56" s="114"/>
      <c r="AO56" s="114"/>
      <c r="AP56" s="114"/>
      <c r="AQ56" s="114"/>
      <c r="AR56" s="114"/>
      <c r="AS56" s="115"/>
      <c r="AV56" s="112"/>
      <c r="AW56" s="183"/>
      <c r="AX56" s="183"/>
      <c r="AY56" s="183"/>
    </row>
    <row r="57" spans="2:51" x14ac:dyDescent="0.25">
      <c r="B57" s="191" t="s">
        <v>127</v>
      </c>
      <c r="C57" s="190"/>
      <c r="D57" s="190"/>
      <c r="E57" s="190"/>
      <c r="F57" s="190"/>
      <c r="G57" s="190"/>
      <c r="H57" s="190"/>
      <c r="I57" s="190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25"/>
      <c r="U57" s="125"/>
      <c r="V57" s="125"/>
      <c r="W57" s="113"/>
      <c r="X57" s="113"/>
      <c r="Y57" s="113"/>
      <c r="Z57" s="113"/>
      <c r="AA57" s="113"/>
      <c r="AB57" s="113"/>
      <c r="AC57" s="113"/>
      <c r="AD57" s="113"/>
      <c r="AE57" s="113"/>
      <c r="AM57" s="114"/>
      <c r="AN57" s="114"/>
      <c r="AO57" s="114"/>
      <c r="AP57" s="114"/>
      <c r="AQ57" s="114"/>
      <c r="AR57" s="114"/>
      <c r="AS57" s="115"/>
      <c r="AV57" s="112"/>
      <c r="AW57" s="183"/>
      <c r="AX57" s="183"/>
      <c r="AY57" s="183"/>
    </row>
    <row r="58" spans="2:51" x14ac:dyDescent="0.25">
      <c r="B58" s="185" t="s">
        <v>195</v>
      </c>
      <c r="C58" s="188"/>
      <c r="D58" s="190"/>
      <c r="E58" s="171"/>
      <c r="F58" s="190"/>
      <c r="G58" s="190"/>
      <c r="H58" s="190"/>
      <c r="I58" s="190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25"/>
      <c r="U58" s="105"/>
      <c r="V58" s="105"/>
      <c r="W58" s="113"/>
      <c r="X58" s="113"/>
      <c r="Y58" s="113"/>
      <c r="Z58" s="113"/>
      <c r="AA58" s="113"/>
      <c r="AB58" s="113"/>
      <c r="AC58" s="113"/>
      <c r="AD58" s="113"/>
      <c r="AE58" s="113"/>
      <c r="AM58" s="114"/>
      <c r="AN58" s="114"/>
      <c r="AO58" s="114"/>
      <c r="AP58" s="114"/>
      <c r="AQ58" s="114"/>
      <c r="AR58" s="114"/>
      <c r="AS58" s="115"/>
      <c r="AV58" s="112"/>
      <c r="AW58" s="183"/>
      <c r="AX58" s="183"/>
      <c r="AY58" s="183"/>
    </row>
    <row r="59" spans="2:51" x14ac:dyDescent="0.25">
      <c r="B59" s="185" t="s">
        <v>128</v>
      </c>
      <c r="C59" s="184"/>
      <c r="D59" s="190"/>
      <c r="E59" s="171"/>
      <c r="F59" s="190"/>
      <c r="G59" s="190"/>
      <c r="H59" s="190"/>
      <c r="I59" s="190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25"/>
      <c r="U59" s="105"/>
      <c r="V59" s="105"/>
      <c r="W59" s="113"/>
      <c r="X59" s="113"/>
      <c r="Y59" s="113"/>
      <c r="Z59" s="113"/>
      <c r="AA59" s="113"/>
      <c r="AB59" s="113"/>
      <c r="AC59" s="113"/>
      <c r="AD59" s="113"/>
      <c r="AE59" s="113"/>
      <c r="AM59" s="114"/>
      <c r="AN59" s="114"/>
      <c r="AO59" s="114"/>
      <c r="AP59" s="114"/>
      <c r="AQ59" s="114"/>
      <c r="AR59" s="114"/>
      <c r="AS59" s="115"/>
      <c r="AV59" s="112"/>
      <c r="AW59" s="183"/>
      <c r="AX59" s="183"/>
      <c r="AY59" s="183"/>
    </row>
    <row r="60" spans="2:51" x14ac:dyDescent="0.25">
      <c r="B60" s="185"/>
      <c r="C60" s="184"/>
      <c r="D60" s="190"/>
      <c r="E60" s="190"/>
      <c r="F60" s="190"/>
      <c r="G60" s="190"/>
      <c r="H60" s="190"/>
      <c r="I60" s="190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25"/>
      <c r="U60" s="105"/>
      <c r="V60" s="105"/>
      <c r="W60" s="113"/>
      <c r="X60" s="113"/>
      <c r="Y60" s="113"/>
      <c r="Z60" s="113"/>
      <c r="AA60" s="113"/>
      <c r="AB60" s="113"/>
      <c r="AC60" s="113"/>
      <c r="AD60" s="113"/>
      <c r="AE60" s="113"/>
      <c r="AM60" s="114"/>
      <c r="AN60" s="114"/>
      <c r="AO60" s="114"/>
      <c r="AP60" s="114"/>
      <c r="AQ60" s="114"/>
      <c r="AR60" s="114"/>
      <c r="AS60" s="115"/>
      <c r="AV60" s="112"/>
      <c r="AW60" s="183"/>
      <c r="AX60" s="183"/>
      <c r="AY60" s="183"/>
    </row>
    <row r="61" spans="2:51" x14ac:dyDescent="0.25">
      <c r="B61" s="185"/>
      <c r="C61" s="184"/>
      <c r="D61" s="190"/>
      <c r="E61" s="171"/>
      <c r="F61" s="190"/>
      <c r="G61" s="190"/>
      <c r="H61" s="190"/>
      <c r="I61" s="190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25"/>
      <c r="U61" s="105"/>
      <c r="V61" s="105"/>
      <c r="W61" s="113"/>
      <c r="X61" s="113"/>
      <c r="Y61" s="113"/>
      <c r="Z61" s="193"/>
      <c r="AA61" s="113"/>
      <c r="AB61" s="113"/>
      <c r="AC61" s="113"/>
      <c r="AD61" s="113"/>
      <c r="AE61" s="113"/>
      <c r="AM61" s="114"/>
      <c r="AN61" s="114"/>
      <c r="AO61" s="114"/>
      <c r="AP61" s="114"/>
      <c r="AQ61" s="114"/>
      <c r="AR61" s="114"/>
      <c r="AS61" s="115"/>
      <c r="AV61" s="112"/>
      <c r="AW61" s="183"/>
      <c r="AX61" s="183"/>
      <c r="AY61" s="183"/>
    </row>
    <row r="62" spans="2:51" x14ac:dyDescent="0.25">
      <c r="B62" s="185"/>
      <c r="C62" s="184"/>
      <c r="D62" s="190"/>
      <c r="E62" s="190"/>
      <c r="F62" s="190"/>
      <c r="G62" s="190"/>
      <c r="H62" s="190"/>
      <c r="I62" s="171"/>
      <c r="J62" s="192"/>
      <c r="K62" s="192"/>
      <c r="L62" s="192"/>
      <c r="M62" s="192"/>
      <c r="N62" s="192"/>
      <c r="O62" s="192"/>
      <c r="P62" s="192"/>
      <c r="Q62" s="192"/>
      <c r="R62" s="192"/>
      <c r="S62" s="193"/>
      <c r="T62" s="193"/>
      <c r="U62" s="193"/>
      <c r="V62" s="193"/>
      <c r="W62" s="193"/>
      <c r="X62" s="193"/>
      <c r="Y62" s="193"/>
      <c r="Z62" s="106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12"/>
      <c r="AW62" s="183"/>
      <c r="AX62" s="183"/>
      <c r="AY62" s="183"/>
    </row>
    <row r="63" spans="2:51" x14ac:dyDescent="0.25">
      <c r="B63" s="185"/>
      <c r="C63" s="186"/>
      <c r="D63" s="190"/>
      <c r="E63" s="190"/>
      <c r="F63" s="190"/>
      <c r="G63" s="190"/>
      <c r="H63" s="190"/>
      <c r="I63" s="171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06"/>
      <c r="X63" s="106"/>
      <c r="Y63" s="106"/>
      <c r="Z63" s="113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12"/>
      <c r="AW63" s="183"/>
      <c r="AX63" s="183"/>
      <c r="AY63" s="183"/>
    </row>
    <row r="64" spans="2:51" x14ac:dyDescent="0.25">
      <c r="B64" s="185"/>
      <c r="C64" s="186"/>
      <c r="D64" s="171"/>
      <c r="E64" s="190"/>
      <c r="F64" s="190"/>
      <c r="G64" s="190"/>
      <c r="H64" s="190"/>
      <c r="I64" s="190"/>
      <c r="J64" s="193"/>
      <c r="K64" s="193"/>
      <c r="L64" s="193"/>
      <c r="M64" s="193"/>
      <c r="N64" s="193"/>
      <c r="O64" s="193"/>
      <c r="P64" s="193"/>
      <c r="Q64" s="193"/>
      <c r="R64" s="193"/>
      <c r="S64" s="192"/>
      <c r="T64" s="125"/>
      <c r="U64" s="105"/>
      <c r="V64" s="105"/>
      <c r="W64" s="113"/>
      <c r="X64" s="113"/>
      <c r="Y64" s="113"/>
      <c r="Z64" s="113"/>
      <c r="AA64" s="113"/>
      <c r="AB64" s="113"/>
      <c r="AC64" s="113"/>
      <c r="AD64" s="113"/>
      <c r="AE64" s="113"/>
      <c r="AM64" s="114"/>
      <c r="AN64" s="114"/>
      <c r="AO64" s="114"/>
      <c r="AP64" s="114"/>
      <c r="AQ64" s="114"/>
      <c r="AR64" s="114"/>
      <c r="AS64" s="115"/>
      <c r="AV64" s="112"/>
      <c r="AW64" s="183"/>
      <c r="AX64" s="183"/>
      <c r="AY64" s="183"/>
    </row>
    <row r="65" spans="1:51" x14ac:dyDescent="0.25">
      <c r="B65" s="185"/>
      <c r="C65" s="188"/>
      <c r="D65" s="171"/>
      <c r="E65" s="190"/>
      <c r="F65" s="190"/>
      <c r="G65" s="190"/>
      <c r="H65" s="190"/>
      <c r="I65" s="190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25"/>
      <c r="U65" s="105"/>
      <c r="V65" s="105"/>
      <c r="W65" s="113"/>
      <c r="X65" s="113"/>
      <c r="Y65" s="113"/>
      <c r="Z65" s="113"/>
      <c r="AA65" s="113"/>
      <c r="AB65" s="113"/>
      <c r="AC65" s="113"/>
      <c r="AD65" s="113"/>
      <c r="AE65" s="113"/>
      <c r="AM65" s="114"/>
      <c r="AN65" s="114"/>
      <c r="AO65" s="114"/>
      <c r="AP65" s="114"/>
      <c r="AQ65" s="114"/>
      <c r="AR65" s="114"/>
      <c r="AS65" s="115"/>
      <c r="AV65" s="112"/>
      <c r="AW65" s="183"/>
      <c r="AX65" s="183"/>
      <c r="AY65" s="183"/>
    </row>
    <row r="66" spans="1:51" x14ac:dyDescent="0.25">
      <c r="B66" s="2"/>
      <c r="C66" s="188"/>
      <c r="D66" s="190"/>
      <c r="E66" s="171"/>
      <c r="F66" s="190"/>
      <c r="G66" s="171"/>
      <c r="H66" s="171"/>
      <c r="I66" s="190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25"/>
      <c r="U66" s="105"/>
      <c r="V66" s="105"/>
      <c r="W66" s="113"/>
      <c r="X66" s="113"/>
      <c r="Y66" s="113"/>
      <c r="Z66" s="113"/>
      <c r="AA66" s="113"/>
      <c r="AB66" s="113"/>
      <c r="AC66" s="113"/>
      <c r="AD66" s="113"/>
      <c r="AE66" s="113"/>
      <c r="AM66" s="114"/>
      <c r="AN66" s="114"/>
      <c r="AO66" s="114"/>
      <c r="AP66" s="114"/>
      <c r="AQ66" s="114"/>
      <c r="AR66" s="114"/>
      <c r="AS66" s="115"/>
      <c r="AV66" s="112"/>
      <c r="AW66" s="183"/>
      <c r="AX66" s="183"/>
      <c r="AY66" s="183"/>
    </row>
    <row r="67" spans="1:51" x14ac:dyDescent="0.25">
      <c r="B67" s="2"/>
      <c r="C67" s="184"/>
      <c r="D67" s="190"/>
      <c r="E67" s="171"/>
      <c r="F67" s="171"/>
      <c r="G67" s="171"/>
      <c r="H67" s="171"/>
      <c r="I67" s="190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25"/>
      <c r="U67" s="105"/>
      <c r="V67" s="105"/>
      <c r="W67" s="113"/>
      <c r="X67" s="113"/>
      <c r="Y67" s="113"/>
      <c r="Z67" s="113"/>
      <c r="AA67" s="113"/>
      <c r="AB67" s="113"/>
      <c r="AC67" s="113"/>
      <c r="AD67" s="113"/>
      <c r="AE67" s="113"/>
      <c r="AM67" s="114"/>
      <c r="AN67" s="114"/>
      <c r="AO67" s="114"/>
      <c r="AP67" s="114"/>
      <c r="AQ67" s="114"/>
      <c r="AR67" s="114"/>
      <c r="AS67" s="115"/>
      <c r="AV67" s="112"/>
      <c r="AW67" s="183"/>
      <c r="AX67" s="183"/>
      <c r="AY67" s="183"/>
    </row>
    <row r="68" spans="1:51" x14ac:dyDescent="0.25">
      <c r="B68" s="104"/>
      <c r="C68" s="184"/>
      <c r="D68" s="190"/>
      <c r="E68" s="190"/>
      <c r="F68" s="171"/>
      <c r="G68" s="190"/>
      <c r="H68" s="190"/>
      <c r="I68" s="193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25"/>
      <c r="U68" s="105"/>
      <c r="V68" s="105"/>
      <c r="W68" s="113"/>
      <c r="X68" s="113"/>
      <c r="Y68" s="113"/>
      <c r="Z68" s="113"/>
      <c r="AA68" s="113"/>
      <c r="AB68" s="113"/>
      <c r="AC68" s="113"/>
      <c r="AD68" s="113"/>
      <c r="AE68" s="113"/>
      <c r="AM68" s="114"/>
      <c r="AN68" s="114"/>
      <c r="AO68" s="114"/>
      <c r="AP68" s="114"/>
      <c r="AQ68" s="114"/>
      <c r="AR68" s="114"/>
      <c r="AS68" s="115"/>
      <c r="AV68" s="112"/>
      <c r="AW68" s="183"/>
      <c r="AX68" s="183"/>
      <c r="AY68" s="183"/>
    </row>
    <row r="69" spans="1:51" x14ac:dyDescent="0.25">
      <c r="B69" s="104"/>
      <c r="C69" s="193"/>
      <c r="D69" s="190"/>
      <c r="E69" s="190"/>
      <c r="F69" s="190"/>
      <c r="G69" s="190"/>
      <c r="H69" s="190"/>
      <c r="I69" s="193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25"/>
      <c r="U69" s="105"/>
      <c r="V69" s="105"/>
      <c r="W69" s="113"/>
      <c r="X69" s="113"/>
      <c r="Y69" s="113"/>
      <c r="Z69" s="113"/>
      <c r="AA69" s="113"/>
      <c r="AB69" s="113"/>
      <c r="AC69" s="113"/>
      <c r="AD69" s="113"/>
      <c r="AE69" s="113"/>
      <c r="AM69" s="114"/>
      <c r="AN69" s="114"/>
      <c r="AO69" s="114"/>
      <c r="AP69" s="114"/>
      <c r="AQ69" s="114"/>
      <c r="AR69" s="114"/>
      <c r="AS69" s="115"/>
      <c r="AU69" s="183"/>
      <c r="AV69" s="112"/>
      <c r="AW69" s="183"/>
      <c r="AX69" s="183"/>
      <c r="AY69" s="183"/>
    </row>
    <row r="70" spans="1:51" x14ac:dyDescent="0.25">
      <c r="B70" s="104"/>
      <c r="C70" s="188"/>
      <c r="D70" s="193"/>
      <c r="E70" s="190"/>
      <c r="F70" s="190"/>
      <c r="G70" s="190"/>
      <c r="H70" s="190"/>
      <c r="I70" s="190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25"/>
      <c r="U70" s="105"/>
      <c r="V70" s="105"/>
      <c r="W70" s="113"/>
      <c r="X70" s="113"/>
      <c r="Y70" s="113"/>
      <c r="Z70" s="113"/>
      <c r="AA70" s="113"/>
      <c r="AB70" s="113"/>
      <c r="AC70" s="113"/>
      <c r="AD70" s="113"/>
      <c r="AE70" s="113"/>
      <c r="AM70" s="114"/>
      <c r="AN70" s="114"/>
      <c r="AO70" s="114"/>
      <c r="AP70" s="114"/>
      <c r="AQ70" s="114"/>
      <c r="AR70" s="114"/>
      <c r="AS70" s="115"/>
      <c r="AU70" s="183"/>
      <c r="AV70" s="112"/>
      <c r="AW70" s="183"/>
      <c r="AX70" s="183"/>
      <c r="AY70" s="183"/>
    </row>
    <row r="71" spans="1:51" x14ac:dyDescent="0.25">
      <c r="A71" s="113"/>
      <c r="B71" s="104"/>
      <c r="C71" s="184"/>
      <c r="D71" s="193"/>
      <c r="E71" s="190"/>
      <c r="F71" s="190"/>
      <c r="G71" s="190"/>
      <c r="H71" s="190"/>
      <c r="I71" s="114"/>
      <c r="J71" s="114"/>
      <c r="K71" s="114"/>
      <c r="L71" s="114"/>
      <c r="M71" s="114"/>
      <c r="N71" s="114"/>
      <c r="O71" s="115"/>
      <c r="P71" s="109"/>
      <c r="R71" s="112"/>
      <c r="AS71" s="183"/>
      <c r="AT71" s="183"/>
      <c r="AU71" s="183"/>
      <c r="AV71" s="183"/>
      <c r="AW71" s="183"/>
      <c r="AX71" s="183"/>
      <c r="AY71" s="183"/>
    </row>
    <row r="72" spans="1:51" x14ac:dyDescent="0.25">
      <c r="A72" s="113"/>
      <c r="B72" s="193"/>
      <c r="C72" s="188"/>
      <c r="D72" s="190"/>
      <c r="E72" s="193"/>
      <c r="F72" s="190"/>
      <c r="G72" s="193"/>
      <c r="H72" s="193"/>
      <c r="I72" s="114"/>
      <c r="J72" s="114"/>
      <c r="K72" s="114"/>
      <c r="L72" s="114"/>
      <c r="M72" s="114"/>
      <c r="N72" s="114"/>
      <c r="O72" s="115"/>
      <c r="P72" s="109"/>
      <c r="R72" s="109"/>
      <c r="AS72" s="183"/>
      <c r="AT72" s="183"/>
      <c r="AU72" s="183"/>
      <c r="AV72" s="183"/>
      <c r="AW72" s="183"/>
      <c r="AX72" s="183"/>
      <c r="AY72" s="183"/>
    </row>
    <row r="73" spans="1:51" x14ac:dyDescent="0.25">
      <c r="A73" s="113"/>
      <c r="B73" s="193"/>
      <c r="C73" s="187"/>
      <c r="D73" s="190"/>
      <c r="E73" s="193"/>
      <c r="F73" s="193"/>
      <c r="G73" s="193"/>
      <c r="H73" s="193"/>
      <c r="I73" s="114"/>
      <c r="J73" s="114"/>
      <c r="K73" s="114"/>
      <c r="L73" s="114"/>
      <c r="M73" s="114"/>
      <c r="N73" s="114"/>
      <c r="O73" s="115"/>
      <c r="P73" s="109"/>
      <c r="R73" s="109"/>
      <c r="AS73" s="183"/>
      <c r="AT73" s="183"/>
      <c r="AU73" s="183"/>
      <c r="AV73" s="183"/>
      <c r="AW73" s="183"/>
      <c r="AX73" s="183"/>
      <c r="AY73" s="183"/>
    </row>
    <row r="74" spans="1:51" x14ac:dyDescent="0.25">
      <c r="A74" s="113"/>
      <c r="B74" s="104"/>
      <c r="I74" s="114"/>
      <c r="J74" s="114"/>
      <c r="K74" s="114"/>
      <c r="L74" s="114"/>
      <c r="M74" s="114"/>
      <c r="N74" s="114"/>
      <c r="O74" s="115"/>
      <c r="P74" s="109"/>
      <c r="R74" s="109"/>
      <c r="AS74" s="183"/>
      <c r="AT74" s="183"/>
      <c r="AU74" s="183"/>
      <c r="AV74" s="183"/>
      <c r="AW74" s="183"/>
      <c r="AX74" s="183"/>
      <c r="AY74" s="183"/>
    </row>
    <row r="75" spans="1:51" x14ac:dyDescent="0.25">
      <c r="A75" s="113"/>
      <c r="I75" s="114"/>
      <c r="J75" s="114"/>
      <c r="K75" s="114"/>
      <c r="L75" s="114"/>
      <c r="M75" s="114"/>
      <c r="N75" s="114"/>
      <c r="O75" s="115"/>
      <c r="P75" s="109"/>
      <c r="R75" s="109"/>
      <c r="AS75" s="183"/>
      <c r="AT75" s="183"/>
      <c r="AU75" s="183"/>
      <c r="AV75" s="183"/>
      <c r="AW75" s="183"/>
      <c r="AX75" s="183"/>
      <c r="AY75" s="183"/>
    </row>
    <row r="76" spans="1:51" x14ac:dyDescent="0.25">
      <c r="A76" s="113"/>
      <c r="I76" s="114"/>
      <c r="J76" s="114"/>
      <c r="K76" s="114"/>
      <c r="L76" s="114"/>
      <c r="M76" s="114"/>
      <c r="N76" s="114"/>
      <c r="O76" s="115"/>
      <c r="P76" s="109"/>
      <c r="R76" s="109"/>
      <c r="AS76" s="183"/>
      <c r="AT76" s="183"/>
      <c r="AU76" s="183"/>
      <c r="AV76" s="183"/>
      <c r="AW76" s="183"/>
      <c r="AX76" s="183"/>
      <c r="AY76" s="183"/>
    </row>
    <row r="77" spans="1:51" x14ac:dyDescent="0.25">
      <c r="A77" s="113"/>
      <c r="I77" s="114"/>
      <c r="J77" s="114"/>
      <c r="K77" s="114"/>
      <c r="L77" s="114"/>
      <c r="M77" s="114"/>
      <c r="N77" s="114"/>
      <c r="O77" s="115"/>
      <c r="P77" s="109"/>
      <c r="R77" s="106"/>
      <c r="AS77" s="183"/>
      <c r="AT77" s="183"/>
      <c r="AU77" s="183"/>
      <c r="AV77" s="183"/>
      <c r="AW77" s="183"/>
      <c r="AX77" s="183"/>
      <c r="AY77" s="183"/>
    </row>
    <row r="78" spans="1:51" x14ac:dyDescent="0.25">
      <c r="A78" s="113"/>
      <c r="I78" s="114"/>
      <c r="J78" s="114"/>
      <c r="K78" s="114"/>
      <c r="L78" s="114"/>
      <c r="M78" s="114"/>
      <c r="N78" s="114"/>
      <c r="O78" s="115"/>
      <c r="R78" s="109"/>
      <c r="AS78" s="183"/>
      <c r="AT78" s="183"/>
      <c r="AU78" s="183"/>
      <c r="AV78" s="183"/>
      <c r="AW78" s="183"/>
      <c r="AX78" s="183"/>
      <c r="AY78" s="183"/>
    </row>
    <row r="79" spans="1:51" x14ac:dyDescent="0.25">
      <c r="O79" s="115"/>
      <c r="R79" s="109"/>
      <c r="AS79" s="183"/>
      <c r="AT79" s="183"/>
      <c r="AU79" s="183"/>
      <c r="AV79" s="183"/>
      <c r="AW79" s="183"/>
      <c r="AX79" s="183"/>
      <c r="AY79" s="183"/>
    </row>
    <row r="80" spans="1:51" x14ac:dyDescent="0.25">
      <c r="O80" s="115"/>
      <c r="R80" s="109"/>
      <c r="AS80" s="183"/>
      <c r="AT80" s="183"/>
      <c r="AU80" s="183"/>
      <c r="AV80" s="183"/>
      <c r="AW80" s="183"/>
      <c r="AX80" s="183"/>
      <c r="AY80" s="183"/>
    </row>
    <row r="81" spans="15:51" x14ac:dyDescent="0.25">
      <c r="O81" s="115"/>
      <c r="R81" s="109"/>
      <c r="AS81" s="183"/>
      <c r="AT81" s="183"/>
      <c r="AU81" s="183"/>
      <c r="AV81" s="183"/>
      <c r="AW81" s="183"/>
      <c r="AX81" s="183"/>
      <c r="AY81" s="183"/>
    </row>
    <row r="82" spans="15:51" x14ac:dyDescent="0.25">
      <c r="O82" s="115"/>
      <c r="R82" s="109"/>
      <c r="AS82" s="183"/>
      <c r="AT82" s="183"/>
      <c r="AU82" s="183"/>
      <c r="AV82" s="183"/>
      <c r="AW82" s="183"/>
      <c r="AX82" s="183"/>
      <c r="AY82" s="183"/>
    </row>
    <row r="83" spans="15:51" x14ac:dyDescent="0.25">
      <c r="O83" s="115"/>
      <c r="AS83" s="183"/>
      <c r="AT83" s="183"/>
      <c r="AU83" s="183"/>
      <c r="AV83" s="183"/>
      <c r="AW83" s="183"/>
      <c r="AX83" s="183"/>
      <c r="AY83" s="183"/>
    </row>
    <row r="84" spans="15:51" x14ac:dyDescent="0.25">
      <c r="O84" s="115"/>
      <c r="AS84" s="183"/>
      <c r="AT84" s="183"/>
      <c r="AU84" s="183"/>
      <c r="AV84" s="183"/>
      <c r="AW84" s="183"/>
      <c r="AX84" s="183"/>
      <c r="AY84" s="183"/>
    </row>
    <row r="85" spans="15:51" x14ac:dyDescent="0.25">
      <c r="O85" s="115"/>
      <c r="AS85" s="183"/>
      <c r="AT85" s="183"/>
      <c r="AU85" s="183"/>
      <c r="AV85" s="183"/>
      <c r="AW85" s="183"/>
      <c r="AX85" s="183"/>
      <c r="AY85" s="183"/>
    </row>
    <row r="86" spans="15:51" x14ac:dyDescent="0.25">
      <c r="O86" s="115"/>
      <c r="AS86" s="183"/>
      <c r="AT86" s="183"/>
      <c r="AU86" s="183"/>
      <c r="AV86" s="183"/>
      <c r="AW86" s="183"/>
      <c r="AX86" s="183"/>
      <c r="AY86" s="183"/>
    </row>
    <row r="87" spans="15:51" x14ac:dyDescent="0.25">
      <c r="O87" s="115"/>
      <c r="AS87" s="183"/>
      <c r="AT87" s="183"/>
      <c r="AU87" s="183"/>
      <c r="AV87" s="183"/>
      <c r="AW87" s="183"/>
      <c r="AX87" s="183"/>
      <c r="AY87" s="183"/>
    </row>
    <row r="88" spans="15:51" x14ac:dyDescent="0.25">
      <c r="O88" s="115"/>
      <c r="AS88" s="183"/>
      <c r="AT88" s="183"/>
      <c r="AU88" s="183"/>
      <c r="AV88" s="183"/>
      <c r="AW88" s="183"/>
      <c r="AX88" s="183"/>
      <c r="AY88" s="183"/>
    </row>
    <row r="89" spans="15:51" x14ac:dyDescent="0.25">
      <c r="O89" s="115"/>
      <c r="Q89" s="109"/>
      <c r="AS89" s="183"/>
      <c r="AT89" s="183"/>
      <c r="AU89" s="183"/>
      <c r="AV89" s="183"/>
      <c r="AW89" s="183"/>
      <c r="AX89" s="183"/>
      <c r="AY89" s="183"/>
    </row>
    <row r="90" spans="15:51" x14ac:dyDescent="0.25">
      <c r="O90" s="17"/>
      <c r="P90" s="109"/>
      <c r="Q90" s="109"/>
      <c r="AS90" s="183"/>
      <c r="AT90" s="183"/>
      <c r="AU90" s="183"/>
      <c r="AV90" s="183"/>
      <c r="AW90" s="183"/>
      <c r="AX90" s="183"/>
      <c r="AY90" s="183"/>
    </row>
    <row r="91" spans="15:51" x14ac:dyDescent="0.25">
      <c r="O91" s="17"/>
      <c r="P91" s="109"/>
      <c r="Q91" s="109"/>
      <c r="AS91" s="183"/>
      <c r="AT91" s="183"/>
      <c r="AU91" s="183"/>
      <c r="AV91" s="183"/>
      <c r="AW91" s="183"/>
      <c r="AX91" s="183"/>
      <c r="AY91" s="183"/>
    </row>
    <row r="92" spans="15:51" x14ac:dyDescent="0.25">
      <c r="O92" s="17"/>
      <c r="P92" s="109"/>
      <c r="Q92" s="109"/>
      <c r="AS92" s="183"/>
      <c r="AT92" s="183"/>
      <c r="AU92" s="183"/>
      <c r="AV92" s="183"/>
      <c r="AW92" s="183"/>
      <c r="AX92" s="183"/>
      <c r="AY92" s="183"/>
    </row>
    <row r="93" spans="15:51" x14ac:dyDescent="0.25">
      <c r="O93" s="17"/>
      <c r="P93" s="109"/>
      <c r="Q93" s="109"/>
      <c r="AS93" s="183"/>
      <c r="AT93" s="183"/>
      <c r="AU93" s="183"/>
      <c r="AV93" s="183"/>
      <c r="AW93" s="183"/>
      <c r="AX93" s="183"/>
      <c r="AY93" s="183"/>
    </row>
    <row r="94" spans="15:51" x14ac:dyDescent="0.25">
      <c r="O94" s="17"/>
      <c r="P94" s="109"/>
      <c r="Q94" s="109"/>
      <c r="AS94" s="183"/>
      <c r="AT94" s="183"/>
      <c r="AU94" s="183"/>
      <c r="AV94" s="183"/>
      <c r="AW94" s="183"/>
      <c r="AX94" s="183"/>
      <c r="AY94" s="183"/>
    </row>
    <row r="95" spans="15:51" x14ac:dyDescent="0.25">
      <c r="O95" s="17"/>
      <c r="P95" s="109"/>
      <c r="Q95" s="109"/>
      <c r="AS95" s="183"/>
      <c r="AT95" s="183"/>
      <c r="AU95" s="183"/>
      <c r="AV95" s="183"/>
      <c r="AW95" s="183"/>
      <c r="AX95" s="183"/>
      <c r="AY95" s="183"/>
    </row>
    <row r="96" spans="15:51" x14ac:dyDescent="0.25">
      <c r="O96" s="17"/>
      <c r="P96" s="109"/>
      <c r="Q96" s="109"/>
      <c r="AS96" s="183"/>
      <c r="AT96" s="183"/>
      <c r="AU96" s="183"/>
      <c r="AV96" s="183"/>
      <c r="AW96" s="183"/>
      <c r="AX96" s="183"/>
      <c r="AY96" s="183"/>
    </row>
    <row r="97" spans="15:51" x14ac:dyDescent="0.25">
      <c r="O97" s="17"/>
      <c r="P97" s="109"/>
      <c r="Q97" s="109"/>
      <c r="AS97" s="183"/>
      <c r="AT97" s="183"/>
      <c r="AU97" s="183"/>
      <c r="AV97" s="183"/>
      <c r="AW97" s="183"/>
      <c r="AX97" s="183"/>
      <c r="AY97" s="183"/>
    </row>
    <row r="98" spans="15:51" x14ac:dyDescent="0.25">
      <c r="O98" s="17"/>
      <c r="P98" s="109"/>
      <c r="Q98" s="109"/>
      <c r="AS98" s="183"/>
      <c r="AT98" s="183"/>
      <c r="AU98" s="183"/>
      <c r="AV98" s="183"/>
      <c r="AW98" s="183"/>
      <c r="AX98" s="183"/>
      <c r="AY98" s="183"/>
    </row>
    <row r="99" spans="15:51" x14ac:dyDescent="0.25">
      <c r="O99" s="17"/>
      <c r="P99" s="109"/>
      <c r="Q99" s="109"/>
      <c r="R99" s="109"/>
      <c r="S99" s="109"/>
      <c r="AS99" s="183"/>
      <c r="AT99" s="183"/>
      <c r="AU99" s="183"/>
      <c r="AV99" s="183"/>
      <c r="AW99" s="183"/>
      <c r="AX99" s="183"/>
      <c r="AY99" s="183"/>
    </row>
    <row r="100" spans="15:51" x14ac:dyDescent="0.25">
      <c r="O100" s="17"/>
      <c r="P100" s="109"/>
      <c r="Q100" s="109"/>
      <c r="R100" s="109"/>
      <c r="S100" s="109"/>
      <c r="T100" s="109"/>
      <c r="AS100" s="183"/>
      <c r="AT100" s="183"/>
      <c r="AU100" s="183"/>
      <c r="AV100" s="183"/>
      <c r="AW100" s="183"/>
      <c r="AX100" s="183"/>
      <c r="AY100" s="183"/>
    </row>
    <row r="101" spans="15:51" x14ac:dyDescent="0.25">
      <c r="O101" s="17"/>
      <c r="P101" s="109"/>
      <c r="Q101" s="109"/>
      <c r="R101" s="109"/>
      <c r="S101" s="109"/>
      <c r="T101" s="109"/>
      <c r="AS101" s="183"/>
      <c r="AT101" s="183"/>
      <c r="AU101" s="183"/>
      <c r="AV101" s="183"/>
      <c r="AW101" s="183"/>
      <c r="AX101" s="183"/>
      <c r="AY101" s="183"/>
    </row>
    <row r="102" spans="15:51" x14ac:dyDescent="0.25">
      <c r="O102" s="17"/>
      <c r="P102" s="109"/>
      <c r="T102" s="109"/>
      <c r="AS102" s="183"/>
      <c r="AT102" s="183"/>
      <c r="AU102" s="183"/>
      <c r="AV102" s="183"/>
      <c r="AW102" s="183"/>
      <c r="AX102" s="183"/>
      <c r="AY102" s="183"/>
    </row>
    <row r="103" spans="15:51" x14ac:dyDescent="0.25">
      <c r="O103" s="109"/>
      <c r="Q103" s="109"/>
      <c r="R103" s="109"/>
      <c r="S103" s="109"/>
      <c r="AS103" s="183"/>
      <c r="AT103" s="183"/>
      <c r="AU103" s="183"/>
      <c r="AV103" s="183"/>
      <c r="AW103" s="183"/>
      <c r="AX103" s="183"/>
      <c r="AY103" s="183"/>
    </row>
    <row r="104" spans="15:51" x14ac:dyDescent="0.25">
      <c r="O104" s="17"/>
      <c r="P104" s="109"/>
      <c r="Q104" s="109"/>
      <c r="R104" s="109"/>
      <c r="S104" s="109"/>
      <c r="T104" s="109"/>
      <c r="AS104" s="183"/>
      <c r="AT104" s="183"/>
      <c r="AU104" s="183"/>
      <c r="AV104" s="183"/>
      <c r="AW104" s="183"/>
      <c r="AX104" s="183"/>
      <c r="AY104" s="183"/>
    </row>
    <row r="105" spans="15:51" x14ac:dyDescent="0.25">
      <c r="O105" s="17"/>
      <c r="P105" s="109"/>
      <c r="Q105" s="109"/>
      <c r="R105" s="109"/>
      <c r="S105" s="109"/>
      <c r="T105" s="109"/>
      <c r="U105" s="109"/>
      <c r="AS105" s="183"/>
      <c r="AT105" s="183"/>
      <c r="AU105" s="183"/>
      <c r="AV105" s="183"/>
      <c r="AW105" s="183"/>
      <c r="AX105" s="183"/>
      <c r="AY105" s="183"/>
    </row>
    <row r="106" spans="15:51" x14ac:dyDescent="0.25">
      <c r="O106" s="17"/>
      <c r="P106" s="109"/>
      <c r="T106" s="109"/>
      <c r="U106" s="109"/>
      <c r="AS106" s="183"/>
      <c r="AT106" s="183"/>
      <c r="AU106" s="183"/>
      <c r="AV106" s="183"/>
      <c r="AW106" s="183"/>
      <c r="AX106" s="183"/>
      <c r="AY106" s="183"/>
    </row>
    <row r="118" spans="45:51" x14ac:dyDescent="0.25">
      <c r="AS118" s="183"/>
      <c r="AT118" s="183"/>
      <c r="AU118" s="183"/>
      <c r="AV118" s="183"/>
      <c r="AW118" s="183"/>
      <c r="AX118" s="183"/>
      <c r="AY118" s="183"/>
    </row>
  </sheetData>
  <protectedRanges>
    <protectedRange sqref="N62:R62 B74 S64:T70 B66:B71 S58:T61 N65:R70 T43 T56:T57" name="Range2_12_5_1_1"/>
    <protectedRange sqref="N10 L10 L6 D6 D8 AD8 AF8 O8:U8 AJ8:AR8 AF10 AR11:AR34 L24:N31 G23:G34 N12:N23 N32:N34 N11:AG11 E11:G22 E23:E34 O12:AG34" name="Range1_16_3_1_1"/>
    <protectedRange sqref="I67 J65:M70 J62:M62 I7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1:H71 F72 E71" name="Range2_2_2_9_2_1_1"/>
    <protectedRange sqref="D69 D72:D73" name="Range2_1_1_1_1_1_9_2_1_1"/>
    <protectedRange sqref="Q10" name="Range1_17_1_1_1"/>
    <protectedRange sqref="AG10" name="Range1_18_1_1_1"/>
    <protectedRange sqref="C70 C72" name="Range2_4_1_1_1"/>
    <protectedRange sqref="AS16:AS34" name="Range1_1_1_1"/>
    <protectedRange sqref="P3:U5" name="Range1_16_1_1_1_1"/>
    <protectedRange sqref="C73 C71 C68" name="Range2_1_3_1_1"/>
    <protectedRange sqref="H11:H34" name="Range1_1_1_1_1_1_1"/>
    <protectedRange sqref="B72:B73 J63:R64 D70:D71 I68:I69 Z61:Z62 S62:Y63 AA62:AU63 E72:E73 G72:H73 F73" name="Range2_2_1_10_1_1_1_2"/>
    <protectedRange sqref="C69" name="Range2_2_1_10_2_1_1_1"/>
    <protectedRange sqref="N58:R61 G68:H68 D66 F69 E68" name="Range2_12_1_6_1_1"/>
    <protectedRange sqref="D61:D62 I64:I66 I60:M61 G69:H70 G62:H64 E69:E70 F70:F71 F63:F65 E62:E64 J58:M59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1:H61" name="Range2_2_12_1_1_1_1_1"/>
    <protectedRange sqref="C61" name="Range2_1_4_2_1_1_1"/>
    <protectedRange sqref="C63:C64" name="Range2_5_1_1_1"/>
    <protectedRange sqref="E66:E67 F67:F68 G66:H67 I62:I63" name="Range2_2_1_1_1_1"/>
    <protectedRange sqref="D64:D65" name="Range2_1_1_1_1_1_1_1_1"/>
    <protectedRange sqref="AS11:AS15" name="Range1_4_1_1_1_1"/>
    <protectedRange sqref="J11:J15 J26:J34" name="Range1_1_2_1_10_1_1_1_1"/>
    <protectedRange sqref="R77" name="Range2_2_1_10_1_1_1_1_1"/>
    <protectedRange sqref="T42" name="Range2_12_5_1_1_4"/>
    <protectedRange sqref="B42:B43" name="Range2_12_5_1_1_1"/>
    <protectedRange sqref="E42:H42" name="Range2_2_12_1_7_1_1_1"/>
    <protectedRange sqref="D42" name="Range2_3_2_1_3_1_1_2_10_1_1_1_1_1"/>
    <protectedRange sqref="C42" name="Range2_1_1_1_1_11_1_2_1_1_1"/>
    <protectedRange sqref="S39:S41" name="Range2_12_3_1_1_1_1"/>
    <protectedRange sqref="D39:H39 N39:R41" name="Range2_12_1_3_1_1_1_1"/>
    <protectedRange sqref="I39:M39 E40:M41" name="Range2_2_12_1_6_1_1_1_1"/>
    <protectedRange sqref="D40:D41" name="Range2_1_1_1_1_11_1_1_1_1_1_1"/>
    <protectedRange sqref="C40:C41" name="Range2_1_2_1_1_1_1_1"/>
    <protectedRange sqref="C39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S56:S57" name="Range2_12_2_1_1_1_2_1_1"/>
    <protectedRange sqref="Q57:R57" name="Range2_12_1_4_1_1_1_1_1_1_1_1_1_1_1_1_1_1"/>
    <protectedRange sqref="N57:P57" name="Range2_12_1_2_1_1_1_1_1_1_1_1_1_1_1_1_1_1_1"/>
    <protectedRange sqref="J57:M57" name="Range2_2_12_1_4_1_1_1_1_1_1_1_1_1_1_1_1_1_1_1"/>
    <protectedRange sqref="Q56:R56" name="Range2_12_1_6_1_1_1_2_3_1_1_3_1_1_1_1_1_1"/>
    <protectedRange sqref="N56:P56" name="Range2_12_1_2_3_1_1_1_2_3_1_1_3_1_1_1_1_1_1"/>
    <protectedRange sqref="J56:M56" name="Range2_2_12_1_4_3_1_1_1_3_3_1_1_3_1_1_1_1_1_1"/>
    <protectedRange sqref="T50:T55" name="Range2_12_5_1_1_3"/>
    <protectedRange sqref="T48:T49" name="Range2_12_5_1_1_2_2"/>
    <protectedRange sqref="S48:S55" name="Range2_12_4_1_1_1_4_2_2_2"/>
    <protectedRange sqref="Q48:R55" name="Range2_12_1_6_1_1_1_2_3_2_1_1_3"/>
    <protectedRange sqref="N48:P55" name="Range2_12_1_2_3_1_1_1_2_3_2_1_1_3"/>
    <protectedRange sqref="K48:M55" name="Range2_2_12_1_4_3_1_1_1_3_3_2_1_1_3"/>
    <protectedRange sqref="J48:J55" name="Range2_2_12_1_4_3_1_1_1_3_2_1_2_2"/>
    <protectedRange sqref="G50:H55" name="Range2_2_12_1_3_1_2_1_1_1_2_1_1_1_1_1_1_2_1_1"/>
    <protectedRange sqref="D50:E55" name="Range2_2_12_1_3_1_2_1_1_1_2_1_1_1_1_3_1_1_1_1"/>
    <protectedRange sqref="F50:F55" name="Range2_2_12_1_3_1_2_1_1_1_3_1_1_1_1_1_3_1_1_1_1"/>
    <protectedRange sqref="I50:I55" name="Range2_2_12_1_4_3_1_1_1_2_1_2_1_1_3_1_1_1_1_1_1"/>
    <protectedRange sqref="T47" name="Range2_12_5_1_1_2_1_1"/>
    <protectedRange sqref="T44" name="Range2_12_5_1_1_3_1_1_1_1_1"/>
    <protectedRange sqref="S44" name="Range2_12_5_1_1_2_3_1_1_1_1_1_1_1"/>
    <protectedRange sqref="Q44:R44" name="Range2_12_1_6_1_1_1_1_2_1_1_1_1_1_1"/>
    <protectedRange sqref="N44:P44" name="Range2_12_1_2_3_1_1_1_1_2_1_1_1_1_1_1"/>
    <protectedRange sqref="I44:M44" name="Range2_2_12_1_4_3_1_1_1_1_2_1_1_1_1_1_1"/>
    <protectedRange sqref="E44:H44 E48:H49" name="Range2_2_12_1_3_1_2_1_1_1_1_2_1_1_1_1_1_1"/>
    <protectedRange sqref="D44 D48:D49" name="Range2_2_12_1_3_1_2_1_1_1_2_1_2_3_1_1_1_1"/>
    <protectedRange sqref="T45" name="Range2_12_5_1_1_2_1_1_1_1_1_1_1"/>
    <protectedRange sqref="S45" name="Range2_12_4_1_1_1_4_2_1_1_1_1_1_1"/>
    <protectedRange sqref="Q45:R45" name="Range2_12_1_6_1_1_1_2_3_2_1_1_1_1_1_1"/>
    <protectedRange sqref="N45:P45" name="Range2_12_1_2_3_1_1_1_2_3_2_1_1_1_1_1_1"/>
    <protectedRange sqref="J45:M45" name="Range2_2_12_1_4_3_1_1_1_3_3_2_1_1_1_1_1_1"/>
    <protectedRange sqref="I45" name="Range2_2_12_1_4_3_1_1_1_2_1_2_2_1_1_1_1_1"/>
    <protectedRange sqref="G45:H45 D45:E45" name="Range2_2_12_1_3_1_2_1_1_1_2_1_3_2_1_1_1_1_1"/>
    <protectedRange sqref="F45" name="Range2_2_12_1_3_1_2_1_1_1_1_1_2_2_1_1_1_1_1"/>
    <protectedRange sqref="T46" name="Range2_12_5_1_1_6_1_1_1_1_1_1_1"/>
    <protectedRange sqref="S46" name="Range2_12_5_1_1_5_3_1_1_1_1_1_1_1"/>
    <protectedRange sqref="Q46:R46" name="Range2_12_1_6_1_1_1_2_3_2_1_1_2_1_1_1_1_1"/>
    <protectedRange sqref="N46:P46" name="Range2_12_1_2_3_1_1_1_2_3_2_1_1_2_1_1_1_1_1"/>
    <protectedRange sqref="J46:M46" name="Range2_2_12_1_4_3_1_1_1_3_3_2_1_1_2_1_1_1_1_1"/>
    <protectedRange sqref="I46" name="Range2_2_12_1_4_3_1_1_1_2_1_2_2_1_2_1_1_1_1_1"/>
    <protectedRange sqref="G46:H46 D46:E46" name="Range2_2_12_1_3_1_2_1_1_1_2_1_3_2_1_2_1_1_1_1_1"/>
    <protectedRange sqref="F46" name="Range2_2_12_1_3_1_2_1_1_1_1_1_2_2_1_2_1_1_1_1_1"/>
    <protectedRange sqref="B44:B46 B51" name="Range2_12_5_1_1_1_2_2_1_1_1_1_1_1_1_1"/>
    <protectedRange sqref="B47" name="Range2_12_5_1_1_1_3_1_1_1_1_1_1_1_1_1"/>
    <protectedRange sqref="S47" name="Range2_12_4_1_1_1_4_2_2_1_1"/>
    <protectedRange sqref="Q47:R47" name="Range2_12_1_6_1_1_1_2_3_2_1_1_1_1"/>
    <protectedRange sqref="N47:P47" name="Range2_12_1_2_3_1_1_1_2_3_2_1_1_1_1"/>
    <protectedRange sqref="K47:M47" name="Range2_2_12_1_4_3_1_1_1_3_3_2_1_1_1_1"/>
    <protectedRange sqref="J47" name="Range2_2_12_1_4_3_1_1_1_3_2_1_2_1_1"/>
    <protectedRange sqref="D47:E47" name="Range2_2_12_1_3_1_2_1_1_1_2_1_2_3_2_1_1"/>
    <protectedRange sqref="I47" name="Range2_2_12_1_4_2_1_1_1_4_1_2_1_1_1_2_1_1"/>
    <protectedRange sqref="F47:H47" name="Range2_2_12_1_3_1_1_1_1_1_4_1_2_1_2_1_2_1_1"/>
    <protectedRange sqref="I48:I49" name="Range2_2_12_1_4_2_1_1_1_4_1_2_1_1_1_2_2_1"/>
    <protectedRange sqref="B63:B65" name="Range2_12_5_1_1_2"/>
    <protectedRange sqref="B62" name="Range2_12_5_1_1_2_1_4_1_1_1_2_1_1_1_1_1_1_1"/>
    <protectedRange sqref="I56:I59" name="Range2_2_12_1_7_1_1_2"/>
    <protectedRange sqref="F60:H60" name="Range2_2_12_1_1_1_1_1_1"/>
    <protectedRange sqref="D60:E60" name="Range2_2_12_1_7_1_1_2_1"/>
    <protectedRange sqref="C60" name="Range2_1_1_2_1_1_1"/>
    <protectedRange sqref="B60:B61" name="Range2_12_5_1_1_2_1"/>
    <protectedRange sqref="G59:H59" name="Range2_2_12_1_3_1_2_1_1_1_2_1_1_1_1_1_1_2_1_1_1_1_1_1"/>
    <protectedRange sqref="F59 G58:H58" name="Range2_2_12_1_3_3_1_1_1_2_1_1_1_1_1_1_1_1_1_1_1_1_1"/>
    <protectedRange sqref="G56:H56" name="Range2_2_12_1_3_1_2_1_1_1_2_1_1_1_1_1_1_2_1_1_1_1"/>
    <protectedRange sqref="D56:E56" name="Range2_2_12_1_3_1_2_1_1_1_2_1_1_1_1_3_1_1_1_1_1_2"/>
    <protectedRange sqref="F58 F56" name="Range2_2_12_1_3_1_2_1_1_1_3_1_1_1_1_1_3_1_1_1_1_1_1"/>
    <protectedRange sqref="F57:H57" name="Range2_2_12_1_3_1_2_1_1_1_1_2_1_1_1_1_1_1_1_1"/>
    <protectedRange sqref="D59" name="Range2_2_12_1_7_1_1_2_1_1"/>
    <protectedRange sqref="E59" name="Range2_2_12_1_1_1_1_1_1_1_1"/>
    <protectedRange sqref="C59" name="Range2_1_4_2_1_1_1_1_1"/>
    <protectedRange sqref="D58:E58" name="Range2_2_12_1_3_1_2_1_1_1_3_1_1_1_1_1_1_1_2_1_1_1_1"/>
    <protectedRange sqref="D57:E57" name="Range2_2_12_1_3_1_2_1_1_1_2_1_1_1_1_3_1_1_1_1_1_1_1"/>
    <protectedRange sqref="B59" name="Range2_12_5_1_1_2_1_2_1"/>
    <protectedRange sqref="B58" name="Range2_12_5_1_1_2_1_4_1_1_1_2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16" priority="9" operator="containsText" text="N/A">
      <formula>NOT(ISERROR(SEARCH("N/A",X11)))</formula>
    </cfRule>
    <cfRule type="cellIs" dxfId="615" priority="27" operator="equal">
      <formula>0</formula>
    </cfRule>
  </conditionalFormatting>
  <conditionalFormatting sqref="X11:AE34">
    <cfRule type="cellIs" dxfId="614" priority="26" operator="greaterThanOrEqual">
      <formula>1185</formula>
    </cfRule>
  </conditionalFormatting>
  <conditionalFormatting sqref="X11:AE34">
    <cfRule type="cellIs" dxfId="613" priority="25" operator="between">
      <formula>0.1</formula>
      <formula>1184</formula>
    </cfRule>
  </conditionalFormatting>
  <conditionalFormatting sqref="X8 AJ11:AO11 AJ15:AL15 AJ12:AN14 AJ32:AJ34 AO12:AO23 AK17:AK23 AL16:AL23 AM15:AN23 AJ16:AJ30 AK24:AO30 AJ31:AN31 AK32 AL32:AN34 AO31:AO32">
    <cfRule type="cellIs" dxfId="612" priority="24" operator="equal">
      <formula>0</formula>
    </cfRule>
  </conditionalFormatting>
  <conditionalFormatting sqref="X8 AJ11:AO11 AJ15:AL15 AJ12:AN14 AJ32:AJ34 AO12:AO23 AK17:AK23 AL16:AL23 AM15:AN23 AJ16:AJ30 AK24:AO30 AJ31:AN31 AK32 AL32:AN34 AO31:AO32">
    <cfRule type="cellIs" dxfId="611" priority="23" operator="greaterThan">
      <formula>1179</formula>
    </cfRule>
  </conditionalFormatting>
  <conditionalFormatting sqref="X8 AJ11:AO11 AJ15:AL15 AJ12:AN14 AJ32:AJ34 AO12:AO23 AK17:AK23 AL16:AL23 AM15:AN23 AJ16:AJ30 AK24:AO30 AJ31:AN31 AK32 AL32:AN34 AO31:AO32">
    <cfRule type="cellIs" dxfId="610" priority="22" operator="greaterThan">
      <formula>99</formula>
    </cfRule>
  </conditionalFormatting>
  <conditionalFormatting sqref="X8 AJ11:AO11 AJ15:AL15 AJ12:AN14 AJ32:AJ34 AO12:AO23 AK17:AK23 AL16:AL23 AM15:AN23 AJ16:AJ30 AK24:AO30 AJ31:AN31 AK32 AL32:AN34 AO31:AO32">
    <cfRule type="cellIs" dxfId="609" priority="21" operator="greaterThan">
      <formula>0.99</formula>
    </cfRule>
  </conditionalFormatting>
  <conditionalFormatting sqref="AB8">
    <cfRule type="cellIs" dxfId="608" priority="20" operator="equal">
      <formula>0</formula>
    </cfRule>
  </conditionalFormatting>
  <conditionalFormatting sqref="AB8">
    <cfRule type="cellIs" dxfId="607" priority="19" operator="greaterThan">
      <formula>1179</formula>
    </cfRule>
  </conditionalFormatting>
  <conditionalFormatting sqref="AB8">
    <cfRule type="cellIs" dxfId="606" priority="18" operator="greaterThan">
      <formula>99</formula>
    </cfRule>
  </conditionalFormatting>
  <conditionalFormatting sqref="AB8">
    <cfRule type="cellIs" dxfId="605" priority="17" operator="greaterThan">
      <formula>0.99</formula>
    </cfRule>
  </conditionalFormatting>
  <conditionalFormatting sqref="AQ11:AQ34 AK33 AK16 AO33:AO34">
    <cfRule type="cellIs" dxfId="604" priority="16" operator="equal">
      <formula>0</formula>
    </cfRule>
  </conditionalFormatting>
  <conditionalFormatting sqref="AQ11:AQ34 AK33 AK16 AO33:AO34">
    <cfRule type="cellIs" dxfId="603" priority="15" operator="greaterThan">
      <formula>1179</formula>
    </cfRule>
  </conditionalFormatting>
  <conditionalFormatting sqref="AQ11:AQ34 AK33 AK16 AO33:AO34">
    <cfRule type="cellIs" dxfId="602" priority="14" operator="greaterThan">
      <formula>99</formula>
    </cfRule>
  </conditionalFormatting>
  <conditionalFormatting sqref="AQ11:AQ34 AK33 AK16 AO33:AO34">
    <cfRule type="cellIs" dxfId="601" priority="13" operator="greaterThan">
      <formula>0.99</formula>
    </cfRule>
  </conditionalFormatting>
  <conditionalFormatting sqref="AI11:AI34">
    <cfRule type="cellIs" dxfId="600" priority="12" operator="greaterThan">
      <formula>$AI$8</formula>
    </cfRule>
  </conditionalFormatting>
  <conditionalFormatting sqref="AH11:AH34">
    <cfRule type="cellIs" dxfId="599" priority="10" operator="greaterThan">
      <formula>$AH$8</formula>
    </cfRule>
    <cfRule type="cellIs" dxfId="598" priority="11" operator="greaterThan">
      <formula>$AH$8</formula>
    </cfRule>
  </conditionalFormatting>
  <conditionalFormatting sqref="AP11:AP34">
    <cfRule type="cellIs" dxfId="597" priority="8" operator="equal">
      <formula>0</formula>
    </cfRule>
  </conditionalFormatting>
  <conditionalFormatting sqref="AP11:AP34">
    <cfRule type="cellIs" dxfId="596" priority="7" operator="greaterThan">
      <formula>1179</formula>
    </cfRule>
  </conditionalFormatting>
  <conditionalFormatting sqref="AP11:AP34">
    <cfRule type="cellIs" dxfId="595" priority="6" operator="greaterThan">
      <formula>99</formula>
    </cfRule>
  </conditionalFormatting>
  <conditionalFormatting sqref="AP11:AP34">
    <cfRule type="cellIs" dxfId="594" priority="5" operator="greaterThan">
      <formula>0.99</formula>
    </cfRule>
  </conditionalFormatting>
  <conditionalFormatting sqref="AK34">
    <cfRule type="cellIs" dxfId="593" priority="4" operator="equal">
      <formula>0</formula>
    </cfRule>
  </conditionalFormatting>
  <conditionalFormatting sqref="AK34">
    <cfRule type="cellIs" dxfId="592" priority="3" operator="greaterThan">
      <formula>1179</formula>
    </cfRule>
  </conditionalFormatting>
  <conditionalFormatting sqref="AK34">
    <cfRule type="cellIs" dxfId="591" priority="2" operator="greaterThan">
      <formula>99</formula>
    </cfRule>
  </conditionalFormatting>
  <conditionalFormatting sqref="AK34">
    <cfRule type="cellIs" dxfId="590" priority="1" operator="greaterThan">
      <formula>0.99</formula>
    </cfRule>
  </conditionalFormatting>
  <dataValidations count="4">
    <dataValidation type="list" allowBlank="1" showInputMessage="1" showErrorMessage="1" sqref="P3:P5">
      <formula1>$AY$10:$AY$40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</vt:lpstr>
      <vt:lpstr>DEC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Michael Joseph R. Buligan</cp:lastModifiedBy>
  <dcterms:created xsi:type="dcterms:W3CDTF">2014-06-30T06:13:27Z</dcterms:created>
  <dcterms:modified xsi:type="dcterms:W3CDTF">2015-02-03T01:55:31Z</dcterms:modified>
</cp:coreProperties>
</file>